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【自控编码】-20180529\004-ASXX-自控传感器\"/>
    </mc:Choice>
  </mc:AlternateContent>
  <bookViews>
    <workbookView xWindow="0" yWindow="0" windowWidth="14325" windowHeight="8955" tabRatio="857" activeTab="1"/>
  </bookViews>
  <sheets>
    <sheet name="ASLA-05-X-00" sheetId="69" r:id="rId1"/>
    <sheet name="ASLA-05-X-11.21" sheetId="70" r:id="rId2"/>
  </sheets>
  <definedNames>
    <definedName name="bed_bal2" localSheetId="0">#REF!</definedName>
    <definedName name="bed_bal2" localSheetId="1">#REF!</definedName>
    <definedName name="bed_bal2">#REF!</definedName>
    <definedName name="Beg_Bal" localSheetId="0">#REF!</definedName>
    <definedName name="Beg_Bal" localSheetId="1">#REF!</definedName>
    <definedName name="Beg_Bal">#REF!</definedName>
    <definedName name="Cum_Int" localSheetId="0">#REF!</definedName>
    <definedName name="Cum_Int" localSheetId="1">#REF!</definedName>
    <definedName name="Cum_Int">#REF!</definedName>
    <definedName name="Data" localSheetId="0">#REF!</definedName>
    <definedName name="Data" localSheetId="1">#REF!</definedName>
    <definedName name="Data">#REF!</definedName>
    <definedName name="End_Bal" localSheetId="0">#REF!</definedName>
    <definedName name="End_Bal" localSheetId="1">#REF!</definedName>
    <definedName name="End_Bal">#REF!</definedName>
    <definedName name="Extra_Pay" localSheetId="0">#REF!</definedName>
    <definedName name="Extra_Pay" localSheetId="1">#REF!</definedName>
    <definedName name="Extra_Pay">#REF!</definedName>
    <definedName name="Full_Print" localSheetId="0">#REF!</definedName>
    <definedName name="Full_Print" localSheetId="1">#REF!</definedName>
    <definedName name="Full_Print">#REF!</definedName>
    <definedName name="Header_Row" localSheetId="0">ROW(#REF!)</definedName>
    <definedName name="Header_Row" localSheetId="1">ROW(#REF!)</definedName>
    <definedName name="Header_Row">ROW(#REF!)</definedName>
    <definedName name="Int" localSheetId="0">#REF!</definedName>
    <definedName name="Int" localSheetId="1">#REF!</definedName>
    <definedName name="Int">#REF!</definedName>
    <definedName name="Interest_Rate" localSheetId="0">#REF!</definedName>
    <definedName name="Interest_Rate" localSheetId="1">#REF!</definedName>
    <definedName name="Interest_Rate">#REF!</definedName>
    <definedName name="Last_Row" localSheetId="0">IF('ASLA-05-X-00'!Values_Entered,'ASLA-05-X-00'!Header_Row+'ASLA-05-X-00'!Number_of_Payments,'ASLA-05-X-00'!Header_Row)</definedName>
    <definedName name="Last_Row" localSheetId="1">IF('ASLA-05-X-11.21'!Values_Entered,'ASLA-05-X-11.21'!Header_Row+'ASLA-05-X-11.21'!Number_of_Payments,'ASLA-05-X-11.21'!Header_Row)</definedName>
    <definedName name="Last_Row">IF(Values_Entered,Header_Row+Number_of_Payments,Header_Row)</definedName>
    <definedName name="Loan_Amount" localSheetId="0">#REF!</definedName>
    <definedName name="Loan_Amount" localSheetId="1">#REF!</definedName>
    <definedName name="Loan_Amount">#REF!</definedName>
    <definedName name="Loan_Start" localSheetId="0">#REF!</definedName>
    <definedName name="Loan_Start" localSheetId="1">#REF!</definedName>
    <definedName name="Loan_Start">#REF!</definedName>
    <definedName name="Loan_Years" localSheetId="0">#REF!</definedName>
    <definedName name="Loan_Years" localSheetId="1">#REF!</definedName>
    <definedName name="Loan_Years">#REF!</definedName>
    <definedName name="Num_Pmt_Per_Year" localSheetId="0">#REF!</definedName>
    <definedName name="Num_Pmt_Per_Year" localSheetId="1">#REF!</definedName>
    <definedName name="Num_Pmt_Per_Year">#REF!</definedName>
    <definedName name="Number_of_Payments" localSheetId="0">MATCH(0.01,'ASLA-05-X-00'!End_Bal,-1)+1</definedName>
    <definedName name="Number_of_Payments" localSheetId="1">MATCH(0.01,'ASLA-05-X-11.21'!End_Bal,-1)+1</definedName>
    <definedName name="Number_of_Payments">MATCH(0.01,End_Bal,-1)+1</definedName>
    <definedName name="Pay_Date" localSheetId="0">#REF!</definedName>
    <definedName name="Pay_Date" localSheetId="1">#REF!</definedName>
    <definedName name="Pay_Date">#REF!</definedName>
    <definedName name="Pay_Num" localSheetId="0">#REF!</definedName>
    <definedName name="Pay_Num" localSheetId="1">#REF!</definedName>
    <definedName name="Pay_Num">#REF!</definedName>
    <definedName name="Payment_Date" localSheetId="0">DATE(YEAR('ASLA-05-X-00'!Loan_Start),MONTH('ASLA-05-X-00'!Loan_Start)+Payment_Number,DAY('ASLA-05-X-00'!Loan_Start))</definedName>
    <definedName name="Payment_Date" localSheetId="1">DATE(YEAR('ASLA-05-X-11.21'!Loan_Start),MONTH('ASLA-05-X-11.21'!Loan_Start)+Payment_Number,DAY('ASLA-05-X-11.21'!Loan_Start))</definedName>
    <definedName name="Payment_Date">DATE(YEAR(Loan_Start),MONTH(Loan_Start)+Payment_Number,DAY(Loan_Start))</definedName>
    <definedName name="Princ" localSheetId="0">#REF!</definedName>
    <definedName name="Princ" localSheetId="1">#REF!</definedName>
    <definedName name="Princ">#REF!</definedName>
    <definedName name="Print_Area_Reset" localSheetId="0">OFFSET('ASLA-05-X-00'!Full_Print,0,0,'ASLA-05-X-00'!Last_Row)</definedName>
    <definedName name="Print_Area_Reset" localSheetId="1">OFFSET('ASLA-05-X-11.21'!Full_Print,0,0,'ASLA-05-X-11.21'!Last_Row)</definedName>
    <definedName name="Print_Area_Reset">OFFSET(Full_Print,0,0,Last_Row)</definedName>
    <definedName name="Sched_Pay" localSheetId="0">#REF!</definedName>
    <definedName name="Sched_Pay" localSheetId="1">#REF!</definedName>
    <definedName name="Sched_Pay">#REF!</definedName>
    <definedName name="Scheduled_Extra_Payments" localSheetId="0">#REF!</definedName>
    <definedName name="Scheduled_Extra_Payments" localSheetId="1">#REF!</definedName>
    <definedName name="Scheduled_Extra_Payments">#REF!</definedName>
    <definedName name="Scheduled_Interest_Rate" localSheetId="0">#REF!</definedName>
    <definedName name="Scheduled_Interest_Rate" localSheetId="1">#REF!</definedName>
    <definedName name="Scheduled_Interest_Rate">#REF!</definedName>
    <definedName name="Scheduled_Monthly_Payment" localSheetId="0">#REF!</definedName>
    <definedName name="Scheduled_Monthly_Payment" localSheetId="1">#REF!</definedName>
    <definedName name="Scheduled_Monthly_Payment">#REF!</definedName>
    <definedName name="Total_Interest" localSheetId="0">#REF!</definedName>
    <definedName name="Total_Interest" localSheetId="1">#REF!</definedName>
    <definedName name="Total_Interest">#REF!</definedName>
    <definedName name="Total_Pay" localSheetId="0">#REF!</definedName>
    <definedName name="Total_Pay" localSheetId="1">#REF!</definedName>
    <definedName name="Total_Pay">#REF!</definedName>
    <definedName name="Values_Entered" localSheetId="0">IF('ASLA-05-X-00'!Loan_Amount*'ASLA-05-X-00'!Interest_Rate*'ASLA-05-X-00'!Loan_Years*'ASLA-05-X-00'!Loan_Start&gt;0,1,0)</definedName>
    <definedName name="Values_Entered" localSheetId="1">IF('ASLA-05-X-11.21'!Loan_Amount*'ASLA-05-X-11.21'!Interest_Rate*'ASLA-05-X-11.21'!Loan_Years*'ASLA-05-X-11.21'!Loan_Start&gt;0,1,0)</definedName>
    <definedName name="Values_Entered">IF(Loan_Amount*Interest_Rate*Loan_Years*Loan_Start&gt;0,1,0)</definedName>
    <definedName name="vDateTime" localSheetId="0">#REF!</definedName>
    <definedName name="vDateTime" localSheetId="1">#REF!</definedName>
    <definedName name="vDateTime">#REF!</definedName>
    <definedName name="vDiastolic" localSheetId="0">#REF!</definedName>
    <definedName name="vDiastolic" localSheetId="1">#REF!</definedName>
    <definedName name="vDiastolic">#REF!</definedName>
    <definedName name="vHeartRate" localSheetId="0">#REF!</definedName>
    <definedName name="vHeartRate" localSheetId="1">#REF!</definedName>
    <definedName name="vHeartRate">#REF!</definedName>
    <definedName name="vSystolic" localSheetId="0">#REF!</definedName>
    <definedName name="vSystolic" localSheetId="1">#REF!</definedName>
    <definedName name="vSystolic">#REF!</definedName>
  </definedNames>
  <calcPr calcId="152511"/>
</workbook>
</file>

<file path=xl/calcChain.xml><?xml version="1.0" encoding="utf-8"?>
<calcChain xmlns="http://schemas.openxmlformats.org/spreadsheetml/2006/main">
  <c r="W15" i="70" l="1"/>
  <c r="X15" i="70"/>
  <c r="Y15" i="70"/>
  <c r="Z15" i="70"/>
  <c r="AA15" i="70"/>
  <c r="W16" i="70"/>
  <c r="Y16" i="70"/>
  <c r="Z16" i="70"/>
  <c r="AA16" i="70"/>
  <c r="W17" i="70"/>
  <c r="X17" i="70"/>
  <c r="Y17" i="70"/>
  <c r="Z17" i="70"/>
  <c r="AA17" i="70"/>
  <c r="W18" i="70"/>
  <c r="Y18" i="70"/>
  <c r="Z18" i="70"/>
  <c r="AA18" i="70"/>
  <c r="W19" i="70"/>
  <c r="Y19" i="70"/>
  <c r="Z19" i="70"/>
  <c r="AA19" i="70"/>
  <c r="W20" i="70"/>
  <c r="X20" i="70"/>
  <c r="Y20" i="70"/>
  <c r="Z20" i="70"/>
  <c r="AA20" i="70"/>
  <c r="W21" i="70"/>
  <c r="X21" i="70"/>
  <c r="Y21" i="70"/>
  <c r="Z21" i="70"/>
  <c r="AA21" i="70"/>
  <c r="W22" i="70"/>
  <c r="Y22" i="70"/>
  <c r="Z22" i="70"/>
  <c r="AA22" i="70"/>
  <c r="W23" i="70"/>
  <c r="Y23" i="70"/>
  <c r="Z23" i="70"/>
  <c r="AA23" i="70"/>
  <c r="W24" i="70"/>
  <c r="X24" i="70"/>
  <c r="Y24" i="70"/>
  <c r="Z24" i="70"/>
  <c r="AA24" i="70"/>
  <c r="W25" i="70"/>
  <c r="X25" i="70"/>
  <c r="Y25" i="70"/>
  <c r="Z25" i="70"/>
  <c r="AA25" i="70"/>
  <c r="W26" i="70"/>
  <c r="Y26" i="70"/>
  <c r="Z26" i="70"/>
  <c r="AA26" i="70"/>
  <c r="W27" i="70"/>
  <c r="Y27" i="70"/>
  <c r="Z27" i="70"/>
  <c r="AA27" i="70"/>
  <c r="W28" i="70"/>
  <c r="Y28" i="70"/>
  <c r="Z28" i="70"/>
  <c r="AA28" i="70"/>
  <c r="W29" i="70"/>
  <c r="Y29" i="70"/>
  <c r="Z29" i="70"/>
  <c r="AA29" i="70"/>
  <c r="W30" i="70"/>
  <c r="Y30" i="70"/>
  <c r="Z30" i="70"/>
  <c r="AA30" i="70"/>
  <c r="W31" i="70"/>
  <c r="X31" i="70"/>
  <c r="Y31" i="70"/>
  <c r="Z31" i="70"/>
  <c r="AA31" i="70"/>
  <c r="W32" i="70"/>
  <c r="Y32" i="70"/>
  <c r="Z32" i="70"/>
  <c r="AA32" i="70"/>
  <c r="W33" i="70"/>
  <c r="X33" i="70"/>
  <c r="Y33" i="70"/>
  <c r="Z33" i="70"/>
  <c r="AA33" i="70"/>
  <c r="W34" i="70"/>
  <c r="Y34" i="70"/>
  <c r="Z34" i="70"/>
  <c r="AA34" i="70"/>
  <c r="W35" i="70"/>
  <c r="Y35" i="70"/>
  <c r="Z35" i="70"/>
  <c r="AA35" i="70"/>
  <c r="W36" i="70"/>
  <c r="X36" i="70"/>
  <c r="Y36" i="70"/>
  <c r="Z36" i="70"/>
  <c r="AA36" i="70"/>
  <c r="W37" i="70"/>
  <c r="X37" i="70"/>
  <c r="Y37" i="70"/>
  <c r="Z37" i="70"/>
  <c r="AA37" i="70"/>
  <c r="W38" i="70"/>
  <c r="Y38" i="70"/>
  <c r="Z38" i="70"/>
  <c r="AA38" i="70"/>
  <c r="W39" i="70"/>
  <c r="Y39" i="70"/>
  <c r="Z39" i="70"/>
  <c r="AA39" i="70"/>
  <c r="W40" i="70"/>
  <c r="X40" i="70"/>
  <c r="Y40" i="70"/>
  <c r="Z40" i="70"/>
  <c r="AA40" i="70"/>
  <c r="W41" i="70"/>
  <c r="X41" i="70"/>
  <c r="Y41" i="70"/>
  <c r="Z41" i="70"/>
  <c r="AA41" i="70"/>
  <c r="W42" i="70"/>
  <c r="Y42" i="70"/>
  <c r="Z42" i="70"/>
  <c r="AA42" i="70"/>
  <c r="B15" i="70"/>
  <c r="C15" i="70"/>
  <c r="D15" i="70"/>
  <c r="F15" i="70"/>
  <c r="A15" i="70" s="1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D16" i="70"/>
  <c r="B16" i="70" s="1"/>
  <c r="X16" i="70" s="1"/>
  <c r="F16" i="70"/>
  <c r="A16" i="70" s="1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D17" i="70"/>
  <c r="B17" i="70" s="1"/>
  <c r="F17" i="70"/>
  <c r="A17" i="70" s="1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B18" i="70"/>
  <c r="X18" i="70" s="1"/>
  <c r="D18" i="70"/>
  <c r="C18" i="70" s="1"/>
  <c r="F18" i="70"/>
  <c r="A18" i="70" s="1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B19" i="70"/>
  <c r="X19" i="70" s="1"/>
  <c r="C19" i="70"/>
  <c r="D19" i="70"/>
  <c r="F19" i="70"/>
  <c r="A19" i="70" s="1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D20" i="70"/>
  <c r="B20" i="70" s="1"/>
  <c r="F20" i="70"/>
  <c r="A20" i="70" s="1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D21" i="70"/>
  <c r="B21" i="70" s="1"/>
  <c r="F21" i="70"/>
  <c r="A21" i="70" s="1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B22" i="70"/>
  <c r="X22" i="70" s="1"/>
  <c r="D22" i="70"/>
  <c r="C22" i="70" s="1"/>
  <c r="F22" i="70"/>
  <c r="A22" i="70" s="1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B23" i="70"/>
  <c r="X23" i="70" s="1"/>
  <c r="C23" i="70"/>
  <c r="D23" i="70"/>
  <c r="F23" i="70"/>
  <c r="A23" i="70" s="1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D24" i="70"/>
  <c r="B24" i="70" s="1"/>
  <c r="F24" i="70"/>
  <c r="A24" i="70" s="1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D25" i="70"/>
  <c r="B25" i="70" s="1"/>
  <c r="F25" i="70"/>
  <c r="A25" i="70" s="1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B26" i="70"/>
  <c r="X26" i="70" s="1"/>
  <c r="D26" i="70"/>
  <c r="C26" i="70" s="1"/>
  <c r="F26" i="70"/>
  <c r="A26" i="70" s="1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B27" i="70"/>
  <c r="X27" i="70" s="1"/>
  <c r="C27" i="70"/>
  <c r="D27" i="70"/>
  <c r="F27" i="70"/>
  <c r="A27" i="70" s="1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D28" i="70"/>
  <c r="B28" i="70" s="1"/>
  <c r="X28" i="70" s="1"/>
  <c r="F28" i="70"/>
  <c r="A28" i="70" s="1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D29" i="70"/>
  <c r="B29" i="70" s="1"/>
  <c r="X29" i="70" s="1"/>
  <c r="F29" i="70"/>
  <c r="A29" i="70" s="1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B30" i="70"/>
  <c r="X30" i="70" s="1"/>
  <c r="D30" i="70"/>
  <c r="C30" i="70" s="1"/>
  <c r="F30" i="70"/>
  <c r="A30" i="70" s="1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B31" i="70"/>
  <c r="C31" i="70"/>
  <c r="D31" i="70"/>
  <c r="F31" i="70"/>
  <c r="A31" i="70" s="1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D32" i="70"/>
  <c r="B32" i="70" s="1"/>
  <c r="X32" i="70" s="1"/>
  <c r="F32" i="70"/>
  <c r="A32" i="70" s="1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D33" i="70"/>
  <c r="B33" i="70" s="1"/>
  <c r="F33" i="70"/>
  <c r="A33" i="70" s="1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B34" i="70"/>
  <c r="X34" i="70" s="1"/>
  <c r="D34" i="70"/>
  <c r="C34" i="70" s="1"/>
  <c r="F34" i="70"/>
  <c r="A34" i="70" s="1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B35" i="70"/>
  <c r="X35" i="70" s="1"/>
  <c r="C35" i="70"/>
  <c r="D35" i="70"/>
  <c r="F35" i="70"/>
  <c r="A35" i="70" s="1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D36" i="70"/>
  <c r="B36" i="70" s="1"/>
  <c r="F36" i="70"/>
  <c r="A36" i="70" s="1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D37" i="70"/>
  <c r="B37" i="70" s="1"/>
  <c r="F37" i="70"/>
  <c r="A37" i="70" s="1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B38" i="70"/>
  <c r="X38" i="70" s="1"/>
  <c r="D38" i="70"/>
  <c r="C38" i="70" s="1"/>
  <c r="F38" i="70"/>
  <c r="A38" i="70" s="1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B39" i="70"/>
  <c r="X39" i="70" s="1"/>
  <c r="C39" i="70"/>
  <c r="D39" i="70"/>
  <c r="F39" i="70"/>
  <c r="A39" i="70" s="1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D40" i="70"/>
  <c r="B40" i="70" s="1"/>
  <c r="F40" i="70"/>
  <c r="A40" i="70" s="1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D41" i="70"/>
  <c r="B41" i="70" s="1"/>
  <c r="F41" i="70"/>
  <c r="A41" i="70" s="1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B42" i="70"/>
  <c r="X42" i="70" s="1"/>
  <c r="D42" i="70"/>
  <c r="C42" i="70" s="1"/>
  <c r="F42" i="70"/>
  <c r="A42" i="70" s="1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W15" i="69"/>
  <c r="X15" i="69"/>
  <c r="Y15" i="69"/>
  <c r="Z15" i="69"/>
  <c r="AA15" i="69"/>
  <c r="W16" i="69"/>
  <c r="Y16" i="69"/>
  <c r="Z16" i="69"/>
  <c r="AA16" i="69"/>
  <c r="W17" i="69"/>
  <c r="Y17" i="69"/>
  <c r="Z17" i="69"/>
  <c r="AA17" i="69"/>
  <c r="W18" i="69"/>
  <c r="Y18" i="69"/>
  <c r="Z18" i="69"/>
  <c r="AA18" i="69"/>
  <c r="W19" i="69"/>
  <c r="Z19" i="69"/>
  <c r="AA19" i="69"/>
  <c r="W20" i="69"/>
  <c r="X20" i="69"/>
  <c r="Z20" i="69"/>
  <c r="AA20" i="69"/>
  <c r="W21" i="69"/>
  <c r="Z21" i="69"/>
  <c r="AA21" i="69"/>
  <c r="W22" i="69"/>
  <c r="Y22" i="69"/>
  <c r="Z22" i="69"/>
  <c r="AA22" i="69"/>
  <c r="B15" i="69"/>
  <c r="C15" i="69"/>
  <c r="D15" i="69"/>
  <c r="F15" i="69"/>
  <c r="A15" i="69" s="1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D16" i="69"/>
  <c r="B16" i="69" s="1"/>
  <c r="X16" i="69" s="1"/>
  <c r="F16" i="69"/>
  <c r="A16" i="69" s="1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D17" i="69"/>
  <c r="C17" i="69" s="1"/>
  <c r="F17" i="69"/>
  <c r="A17" i="69" s="1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B18" i="69"/>
  <c r="X18" i="69" s="1"/>
  <c r="D18" i="69"/>
  <c r="C18" i="69" s="1"/>
  <c r="F18" i="69"/>
  <c r="A18" i="69" s="1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B19" i="69"/>
  <c r="X19" i="69" s="1"/>
  <c r="C19" i="69"/>
  <c r="Y19" i="69" s="1"/>
  <c r="D19" i="69"/>
  <c r="F19" i="69"/>
  <c r="A19" i="69" s="1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D20" i="69"/>
  <c r="B20" i="69" s="1"/>
  <c r="F20" i="69"/>
  <c r="A20" i="69" s="1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D21" i="69"/>
  <c r="C21" i="69" s="1"/>
  <c r="Y21" i="69" s="1"/>
  <c r="F21" i="69"/>
  <c r="A21" i="69" s="1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B22" i="69"/>
  <c r="X22" i="69" s="1"/>
  <c r="D22" i="69"/>
  <c r="C22" i="69" s="1"/>
  <c r="F22" i="69"/>
  <c r="A22" i="69" s="1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C40" i="70" l="1"/>
  <c r="C36" i="70"/>
  <c r="C32" i="70"/>
  <c r="C28" i="70"/>
  <c r="C24" i="70"/>
  <c r="C20" i="70"/>
  <c r="C16" i="70"/>
  <c r="C41" i="70"/>
  <c r="C37" i="70"/>
  <c r="C33" i="70"/>
  <c r="C29" i="70"/>
  <c r="C25" i="70"/>
  <c r="C21" i="70"/>
  <c r="C17" i="70"/>
  <c r="C16" i="69"/>
  <c r="B21" i="69"/>
  <c r="X21" i="69" s="1"/>
  <c r="B17" i="69"/>
  <c r="X17" i="69" s="1"/>
  <c r="C20" i="69"/>
  <c r="Y20" i="69" s="1"/>
  <c r="R4" i="69"/>
  <c r="S4" i="69"/>
  <c r="T4" i="69"/>
  <c r="Q4" i="69"/>
  <c r="R4" i="70" l="1"/>
  <c r="S4" i="70"/>
  <c r="T4" i="70"/>
  <c r="Q4" i="70"/>
  <c r="AA4" i="70" l="1"/>
  <c r="N4" i="70"/>
  <c r="O4" i="70"/>
  <c r="AA43" i="70" l="1"/>
  <c r="T43" i="70"/>
  <c r="S43" i="70"/>
  <c r="R43" i="70"/>
  <c r="Q43" i="70"/>
  <c r="P43" i="70"/>
  <c r="O43" i="70"/>
  <c r="N43" i="70"/>
  <c r="M43" i="70"/>
  <c r="L43" i="70"/>
  <c r="K43" i="70"/>
  <c r="J43" i="70"/>
  <c r="I43" i="70"/>
  <c r="H43" i="70"/>
  <c r="G43" i="70"/>
  <c r="F43" i="70"/>
  <c r="D43" i="70"/>
  <c r="B43" i="70" s="1"/>
  <c r="X43" i="70" s="1"/>
  <c r="C43" i="70"/>
  <c r="Y43" i="70" s="1"/>
  <c r="AA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D14" i="70"/>
  <c r="B14" i="70" s="1"/>
  <c r="X14" i="70" s="1"/>
  <c r="A10" i="70"/>
  <c r="A9" i="70"/>
  <c r="A8" i="70"/>
  <c r="A7" i="70"/>
  <c r="A6" i="70"/>
  <c r="A5" i="70"/>
  <c r="P4" i="70"/>
  <c r="M4" i="70"/>
  <c r="L4" i="70"/>
  <c r="K4" i="70"/>
  <c r="J4" i="70"/>
  <c r="I4" i="70"/>
  <c r="H4" i="70"/>
  <c r="G4" i="70"/>
  <c r="F4" i="70"/>
  <c r="D4" i="70"/>
  <c r="Z4" i="70" s="1"/>
  <c r="K3" i="70"/>
  <c r="F3" i="70"/>
  <c r="K1" i="70"/>
  <c r="A4" i="70" l="1"/>
  <c r="W4" i="70" s="1"/>
  <c r="C14" i="70"/>
  <c r="Y14" i="70" s="1"/>
  <c r="A43" i="70"/>
  <c r="W43" i="70" s="1"/>
  <c r="B4" i="70"/>
  <c r="X4" i="70" s="1"/>
  <c r="A14" i="70"/>
  <c r="W14" i="70" s="1"/>
  <c r="Z43" i="70"/>
  <c r="C4" i="70"/>
  <c r="Y4" i="70" s="1"/>
  <c r="Z14" i="70"/>
  <c r="AA23" i="69" l="1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D23" i="69"/>
  <c r="B23" i="69" s="1"/>
  <c r="X23" i="69" s="1"/>
  <c r="C23" i="69"/>
  <c r="Y23" i="69" s="1"/>
  <c r="AA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D14" i="69"/>
  <c r="C14" i="69" s="1"/>
  <c r="Y14" i="69" s="1"/>
  <c r="A10" i="69"/>
  <c r="A9" i="69"/>
  <c r="A8" i="69"/>
  <c r="A7" i="69"/>
  <c r="A6" i="69"/>
  <c r="A5" i="69"/>
  <c r="AA4" i="69"/>
  <c r="P4" i="69"/>
  <c r="O4" i="69"/>
  <c r="N4" i="69"/>
  <c r="M4" i="69"/>
  <c r="L4" i="69"/>
  <c r="K4" i="69"/>
  <c r="J4" i="69"/>
  <c r="I4" i="69"/>
  <c r="H4" i="69"/>
  <c r="G4" i="69"/>
  <c r="F4" i="69"/>
  <c r="D4" i="69"/>
  <c r="B4" i="69" s="1"/>
  <c r="X4" i="69" s="1"/>
  <c r="K3" i="69"/>
  <c r="F3" i="69"/>
  <c r="K1" i="69"/>
  <c r="A23" i="69" l="1"/>
  <c r="W23" i="69" s="1"/>
  <c r="C4" i="69"/>
  <c r="Y4" i="69" s="1"/>
  <c r="A14" i="69"/>
  <c r="W14" i="69" s="1"/>
  <c r="A4" i="69"/>
  <c r="W4" i="69" s="1"/>
  <c r="Z14" i="69"/>
  <c r="Z4" i="69"/>
  <c r="B14" i="69"/>
  <c r="X14" i="69" s="1"/>
  <c r="Z23" i="69"/>
</calcChain>
</file>

<file path=xl/sharedStrings.xml><?xml version="1.0" encoding="utf-8"?>
<sst xmlns="http://schemas.openxmlformats.org/spreadsheetml/2006/main" count="827" uniqueCount="159">
  <si>
    <t>分隔符</t>
    <phoneticPr fontId="1" type="noConversion"/>
  </si>
  <si>
    <t>-</t>
    <phoneticPr fontId="3" type="noConversion"/>
  </si>
  <si>
    <t>料号</t>
  </si>
  <si>
    <t>全称</t>
  </si>
  <si>
    <t>简称</t>
  </si>
  <si>
    <t>备注</t>
  </si>
  <si>
    <t>名称（ERP专用）</t>
  </si>
  <si>
    <t>编码</t>
  </si>
  <si>
    <t>订货号</t>
  </si>
  <si>
    <t>传感器</t>
    <phoneticPr fontId="1" type="noConversion"/>
  </si>
  <si>
    <t>第6-7位</t>
    <phoneticPr fontId="1" type="noConversion"/>
  </si>
  <si>
    <t>第1-4位</t>
    <phoneticPr fontId="1" type="noConversion"/>
  </si>
  <si>
    <t>第5位</t>
    <phoneticPr fontId="1" type="noConversion"/>
  </si>
  <si>
    <t>第8-10位</t>
    <phoneticPr fontId="1" type="noConversion"/>
  </si>
  <si>
    <t>第11位</t>
    <phoneticPr fontId="1" type="noConversion"/>
  </si>
  <si>
    <t>第15位</t>
    <phoneticPr fontId="1" type="noConversion"/>
  </si>
  <si>
    <t>品牌代码</t>
    <phoneticPr fontId="1" type="noConversion"/>
  </si>
  <si>
    <t>型号（ERP专用）</t>
    <phoneticPr fontId="1" type="noConversion"/>
  </si>
  <si>
    <t>过程配置流水</t>
    <phoneticPr fontId="1" type="noConversion"/>
  </si>
  <si>
    <t>品牌系列</t>
    <phoneticPr fontId="1" type="noConversion"/>
  </si>
  <si>
    <t>电气配置</t>
    <phoneticPr fontId="1" type="noConversion"/>
  </si>
  <si>
    <t>第12-13位</t>
    <phoneticPr fontId="1" type="noConversion"/>
  </si>
  <si>
    <t>第14位</t>
  </si>
  <si>
    <t>系列</t>
    <phoneticPr fontId="1" type="noConversion"/>
  </si>
  <si>
    <t>系列
第14位</t>
    <phoneticPr fontId="1" type="noConversion"/>
  </si>
  <si>
    <t>品牌代码
第15位</t>
    <phoneticPr fontId="1" type="noConversion"/>
  </si>
  <si>
    <t>0</t>
    <phoneticPr fontId="1" type="noConversion"/>
  </si>
  <si>
    <t>#</t>
    <phoneticPr fontId="1" type="noConversion"/>
  </si>
  <si>
    <t>类别</t>
    <phoneticPr fontId="1" type="noConversion"/>
  </si>
  <si>
    <t>名称</t>
    <phoneticPr fontId="1" type="noConversion"/>
  </si>
  <si>
    <t>类别代号</t>
    <phoneticPr fontId="1" type="noConversion"/>
  </si>
  <si>
    <t>001:
002:
003:
…….</t>
    <phoneticPr fontId="1" type="noConversion"/>
  </si>
  <si>
    <t>1</t>
    <phoneticPr fontId="1" type="noConversion"/>
  </si>
  <si>
    <t>01:
02:
03:
…….</t>
    <phoneticPr fontId="1" type="noConversion"/>
  </si>
  <si>
    <t>分类总览</t>
    <phoneticPr fontId="1" type="noConversion"/>
  </si>
  <si>
    <t>过程配置
第8位</t>
    <phoneticPr fontId="1" type="noConversion"/>
  </si>
  <si>
    <t>过程配置
第9位</t>
    <phoneticPr fontId="1" type="noConversion"/>
  </si>
  <si>
    <t>过程配置
第10位</t>
    <phoneticPr fontId="1" type="noConversion"/>
  </si>
  <si>
    <t>电气配置
第12位</t>
    <phoneticPr fontId="1" type="noConversion"/>
  </si>
  <si>
    <t>电气配置
第13位</t>
    <phoneticPr fontId="1" type="noConversion"/>
  </si>
  <si>
    <t>0：其他</t>
    <phoneticPr fontId="1" type="noConversion"/>
  </si>
  <si>
    <t xml:space="preserve">0：
1：
2：
3：
</t>
    <phoneticPr fontId="1" type="noConversion"/>
  </si>
  <si>
    <t>物位开关类</t>
  </si>
  <si>
    <t>物位开关类</t>
    <phoneticPr fontId="1" type="noConversion"/>
  </si>
  <si>
    <t xml:space="preserve"> </t>
    <phoneticPr fontId="1" type="noConversion"/>
  </si>
  <si>
    <t>1</t>
  </si>
  <si>
    <t>1|凡宜</t>
    <phoneticPr fontId="1" type="noConversion"/>
  </si>
  <si>
    <t>接续方式-尺寸</t>
  </si>
  <si>
    <t>接续方式-规格</t>
  </si>
  <si>
    <t xml:space="preserve"> </t>
    <phoneticPr fontId="1" type="noConversion"/>
  </si>
  <si>
    <t>电源及输出</t>
  </si>
  <si>
    <t>过程连接</t>
  </si>
  <si>
    <t>0|E+H</t>
    <phoneticPr fontId="1" type="noConversion"/>
  </si>
  <si>
    <t>0</t>
    <phoneticPr fontId="1" type="noConversion"/>
  </si>
  <si>
    <t>0</t>
    <phoneticPr fontId="1" type="noConversion"/>
  </si>
  <si>
    <t>型号</t>
  </si>
  <si>
    <t xml:space="preserve"> </t>
    <phoneticPr fontId="1" type="noConversion"/>
  </si>
  <si>
    <t xml:space="preserve"> </t>
    <phoneticPr fontId="1" type="noConversion"/>
  </si>
  <si>
    <t>2</t>
  </si>
  <si>
    <t>4</t>
  </si>
  <si>
    <t>FTC260</t>
    <phoneticPr fontId="1" type="noConversion"/>
  </si>
  <si>
    <t>E+H，FTC260</t>
    <phoneticPr fontId="1" type="noConversion"/>
  </si>
  <si>
    <t>电容式物位开关</t>
  </si>
  <si>
    <t>电容式物位开关</t>
    <phoneticPr fontId="1" type="noConversion"/>
  </si>
  <si>
    <t>ASLA-05</t>
  </si>
  <si>
    <t>ASLA-05</t>
    <phoneticPr fontId="1" type="noConversion"/>
  </si>
  <si>
    <t>认证</t>
  </si>
  <si>
    <t>开关输出</t>
  </si>
  <si>
    <t>外壳类型</t>
  </si>
  <si>
    <t>D：F14 塑料 IP66; 电缆密封套 M20</t>
  </si>
  <si>
    <t>附件选项</t>
  </si>
  <si>
    <t>0|FTC260-A</t>
    <phoneticPr fontId="1" type="noConversion"/>
  </si>
  <si>
    <t xml:space="preserve"> </t>
    <phoneticPr fontId="1" type="noConversion"/>
  </si>
  <si>
    <t>2：三线 PNP 10.8-45VDC</t>
    <phoneticPr fontId="1" type="noConversion"/>
  </si>
  <si>
    <t>0|2：三线 PNP 10.8-45VDC</t>
    <phoneticPr fontId="1" type="noConversion"/>
  </si>
  <si>
    <t>4：继电器 20-253VAC/20-55VDC</t>
    <phoneticPr fontId="1" type="noConversion"/>
  </si>
  <si>
    <t>1：基本型</t>
    <phoneticPr fontId="19" type="noConversion"/>
  </si>
  <si>
    <t>A：非防爆场合</t>
    <phoneticPr fontId="1" type="noConversion"/>
  </si>
  <si>
    <t>2：NEPSI Ex tD A20/22 IP66 T105℃</t>
    <phoneticPr fontId="1" type="noConversion"/>
  </si>
  <si>
    <t>1|FTC260-2</t>
    <phoneticPr fontId="1" type="noConversion"/>
  </si>
  <si>
    <t>A：螺纹 EN10226 R1，PPS(含螺纹总杆长160mm)</t>
    <phoneticPr fontId="1" type="noConversion"/>
  </si>
  <si>
    <t>0|A：螺纹 EN10226 R1，PPS(含螺纹总杆长160mm)</t>
    <phoneticPr fontId="1" type="noConversion"/>
  </si>
  <si>
    <t>B：螺纹 ANSI NPT1, PPS(含螺纹总杆长160mm)</t>
    <phoneticPr fontId="1" type="noConversion"/>
  </si>
  <si>
    <t>1：基本型</t>
  </si>
  <si>
    <t>E+H，FTC260-A</t>
    <phoneticPr fontId="1" type="noConversion"/>
  </si>
  <si>
    <t>1|B：螺纹 ANSI NPT1, PPS(含螺纹总杆长160mm)</t>
    <phoneticPr fontId="1" type="noConversion"/>
  </si>
  <si>
    <t>1|4：继电器 20-253VAC/20-55VDC</t>
    <phoneticPr fontId="1" type="noConversion"/>
  </si>
  <si>
    <t>1</t>
    <phoneticPr fontId="1" type="noConversion"/>
  </si>
  <si>
    <t>FTC260-AA2D1</t>
  </si>
  <si>
    <t>FTC260-AB2D1</t>
  </si>
  <si>
    <t>FTC260-AA4D1</t>
  </si>
  <si>
    <t>FTC260-AB4D1</t>
  </si>
  <si>
    <t>E+H，FTC260-2</t>
    <phoneticPr fontId="1" type="noConversion"/>
  </si>
  <si>
    <t>SA</t>
    <phoneticPr fontId="1" type="noConversion"/>
  </si>
  <si>
    <t>凡宜，SA</t>
    <phoneticPr fontId="1" type="noConversion"/>
  </si>
  <si>
    <t>J：F34 铝 IP66；电缆密封套 M20 NEMA Type4 Encl.</t>
  </si>
  <si>
    <t xml:space="preserve"> </t>
    <phoneticPr fontId="1" type="noConversion"/>
  </si>
  <si>
    <t>FTC260-2A2J1</t>
    <phoneticPr fontId="1" type="noConversion"/>
  </si>
  <si>
    <t>FTC260-2B2J1</t>
    <phoneticPr fontId="1" type="noConversion"/>
  </si>
  <si>
    <t>FTC260-2A4J1</t>
    <phoneticPr fontId="1" type="noConversion"/>
  </si>
  <si>
    <t>FTC260-2B4J1</t>
    <phoneticPr fontId="1" type="noConversion"/>
  </si>
  <si>
    <t>110：标准型</t>
    <phoneticPr fontId="19" type="noConversion"/>
  </si>
  <si>
    <t>270：隔爆、粉尘防爆型（ExdiaIICT6、DIP A21 T6，自带一个M20*1.5的隔爆密封头）</t>
    <phoneticPr fontId="19" type="noConversion"/>
  </si>
  <si>
    <t>D：1寸（25A）</t>
  </si>
  <si>
    <t>E：1-1/2寸（40A）</t>
  </si>
  <si>
    <t>F：2寸（50A）</t>
  </si>
  <si>
    <t>Q：PT管牙</t>
  </si>
  <si>
    <t>R：PF（G）管牙</t>
  </si>
  <si>
    <t>U：NPT管牙</t>
  </si>
  <si>
    <t>W：PN1.0</t>
  </si>
  <si>
    <t>感应棒长度(单位mm)</t>
  </si>
  <si>
    <t>0150：150mm</t>
    <phoneticPr fontId="19" type="noConversion"/>
  </si>
  <si>
    <t>1|SA110</t>
    <phoneticPr fontId="1" type="noConversion"/>
  </si>
  <si>
    <t>2|SA270</t>
    <phoneticPr fontId="1" type="noConversion"/>
  </si>
  <si>
    <t>B：DC24V，继电器输出</t>
    <phoneticPr fontId="1" type="noConversion"/>
  </si>
  <si>
    <t>0|B：DC24V，继电器输出</t>
    <phoneticPr fontId="1" type="noConversion"/>
  </si>
  <si>
    <t>C：DC24V，PNP晶体管输出</t>
    <phoneticPr fontId="1" type="noConversion"/>
  </si>
  <si>
    <t>1|C：DC24V，PNP晶体管输出</t>
    <phoneticPr fontId="1" type="noConversion"/>
  </si>
  <si>
    <t>0|0150：150mm</t>
    <phoneticPr fontId="1" type="noConversion"/>
  </si>
  <si>
    <t>0|DQ：PT 1</t>
    <phoneticPr fontId="1" type="noConversion"/>
  </si>
  <si>
    <t>1|DR：G 1</t>
    <phoneticPr fontId="1" type="noConversion"/>
  </si>
  <si>
    <t>2|DU：NPT 1</t>
    <phoneticPr fontId="1" type="noConversion"/>
  </si>
  <si>
    <t>3|EQ：PT 1-1/2</t>
    <phoneticPr fontId="1" type="noConversion"/>
  </si>
  <si>
    <t>4|ER：G 1-1/2</t>
    <phoneticPr fontId="1" type="noConversion"/>
  </si>
  <si>
    <t>5|EU：NPT 1-1/2</t>
    <phoneticPr fontId="1" type="noConversion"/>
  </si>
  <si>
    <t>6|FW：DN50 PN1.0</t>
    <phoneticPr fontId="1" type="noConversion"/>
  </si>
  <si>
    <t>凡宜，SA110</t>
    <phoneticPr fontId="1" type="noConversion"/>
  </si>
  <si>
    <t>凡宜，SA270</t>
  </si>
  <si>
    <t>3</t>
  </si>
  <si>
    <t>5</t>
  </si>
  <si>
    <t>6</t>
  </si>
  <si>
    <t>SA110BDQ0150</t>
  </si>
  <si>
    <t>SA110BDR0150</t>
  </si>
  <si>
    <t>SA110BDU0150</t>
  </si>
  <si>
    <t>SA110CDQ0150</t>
  </si>
  <si>
    <t>SA110CDR0150</t>
  </si>
  <si>
    <t>SA110CDU0150</t>
  </si>
  <si>
    <t>SA270BDQ0150</t>
  </si>
  <si>
    <t>SA270BDR0150</t>
  </si>
  <si>
    <t>SA270BDU0150</t>
  </si>
  <si>
    <t>SA270CDQ0150</t>
  </si>
  <si>
    <t>SA270CDR0150</t>
  </si>
  <si>
    <t>SA270CDU0150</t>
  </si>
  <si>
    <t>SA110BEQ0150</t>
  </si>
  <si>
    <t>SA110BER0150</t>
  </si>
  <si>
    <t>SA110BEU0150</t>
  </si>
  <si>
    <t>SA110BFW0150</t>
  </si>
  <si>
    <t>SA110CEQ0150</t>
  </si>
  <si>
    <t>SA110CER0150</t>
  </si>
  <si>
    <t>SA110CEU0150</t>
  </si>
  <si>
    <t>SA110CFW0150</t>
  </si>
  <si>
    <t>SA270BEQ0150</t>
  </si>
  <si>
    <t>SA270BER0150</t>
  </si>
  <si>
    <t>SA270BEU0150</t>
  </si>
  <si>
    <t>SA270BFW0150</t>
  </si>
  <si>
    <t>SA270CEQ0150</t>
  </si>
  <si>
    <t>SA270CER0150</t>
  </si>
  <si>
    <t>SA270CEU0150</t>
  </si>
  <si>
    <t>SA270CFW0150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</si>
</sst>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¥&quot;* #,##0.00_);_(&quot;¥&quot;* \(#,##0.00\);_(&quot;¥&quot;* &quot;-&quot;??_);_(@_)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color theme="0"/>
      <name val="黑体"/>
      <family val="3"/>
      <charset val="134"/>
    </font>
    <font>
      <b/>
      <i/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i/>
      <sz val="11"/>
      <color theme="0"/>
      <name val="宋体"/>
      <family val="2"/>
      <scheme val="minor"/>
    </font>
    <font>
      <sz val="11"/>
      <color theme="1"/>
      <name val="Calibri"/>
      <family val="2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宋体"/>
      <family val="1"/>
      <scheme val="minor"/>
    </font>
    <font>
      <sz val="10"/>
      <name val="宋体"/>
      <family val="3"/>
      <charset val="134"/>
    </font>
    <font>
      <sz val="11"/>
      <color theme="1"/>
      <name val="宋体"/>
      <family val="2"/>
    </font>
    <font>
      <sz val="11"/>
      <color rgb="FF3F3F76"/>
      <name val="宋体"/>
      <family val="2"/>
    </font>
    <font>
      <b/>
      <sz val="11"/>
      <color rgb="FFFA7D00"/>
      <name val="宋体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/>
    <xf numFmtId="0" fontId="12" fillId="0" borderId="0"/>
    <xf numFmtId="0" fontId="13" fillId="0" borderId="0"/>
    <xf numFmtId="176" fontId="14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6" borderId="8" applyNumberFormat="0" applyAlignment="0" applyProtection="0"/>
    <xf numFmtId="0" fontId="17" fillId="7" borderId="8" applyNumberFormat="0" applyAlignment="0" applyProtection="0"/>
  </cellStyleXfs>
  <cellXfs count="72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4" fillId="5" borderId="1" xfId="2" applyNumberFormat="1" applyFill="1" applyBorder="1" applyAlignment="1">
      <alignment horizontal="center" vertical="center"/>
    </xf>
    <xf numFmtId="0" fontId="9" fillId="5" borderId="1" xfId="2" applyNumberFormat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4" fillId="10" borderId="1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4" fillId="11" borderId="1" xfId="2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top" wrapText="1"/>
    </xf>
    <xf numFmtId="0" fontId="0" fillId="9" borderId="0" xfId="0" applyFill="1" applyBorder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" xfId="0" quotePrefix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0" fillId="12" borderId="1" xfId="0" quotePrefix="1" applyFill="1" applyBorder="1" applyAlignment="1">
      <alignment horizontal="center" vertical="center" wrapText="1"/>
    </xf>
    <xf numFmtId="0" fontId="4" fillId="13" borderId="1" xfId="2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0" fontId="0" fillId="9" borderId="0" xfId="0" quotePrefix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9" borderId="0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4" fillId="2" borderId="4" xfId="3" applyFont="1" applyFill="1" applyBorder="1" applyAlignment="1">
      <alignment horizontal="center" vertical="center"/>
    </xf>
    <xf numFmtId="0" fontId="0" fillId="2" borderId="9" xfId="4" applyFont="1" applyFill="1" applyBorder="1" applyAlignment="1">
      <alignment horizontal="center" vertical="center"/>
    </xf>
    <xf numFmtId="0" fontId="7" fillId="2" borderId="10" xfId="4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2">
    <cellStyle name="20% - 着色 3 2" xfId="9"/>
    <cellStyle name="常规" xfId="0" builtinId="0"/>
    <cellStyle name="常规 2" xfId="1"/>
    <cellStyle name="常规 3" xfId="5"/>
    <cellStyle name="常规 4" xfId="2"/>
    <cellStyle name="常规 5" xfId="6"/>
    <cellStyle name="常规 6" xfId="7"/>
    <cellStyle name="货币 2" xfId="8"/>
    <cellStyle name="计算 2" xfId="11"/>
    <cellStyle name="输入 2" xfId="10"/>
    <cellStyle name="着色 1" xfId="3" builtinId="29"/>
    <cellStyle name="着色 6" xfId="4" builtinId="4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zoomScale="80" zoomScaleNormal="80" workbookViewId="0">
      <pane xSplit="1" ySplit="13" topLeftCell="AB14" activePane="bottomRight" state="frozen"/>
      <selection pane="topRight" activeCell="B1" sqref="B1"/>
      <selection pane="bottomLeft" activeCell="A14" sqref="A14"/>
      <selection pane="bottomRight" activeCell="AN6" sqref="AN6"/>
    </sheetView>
  </sheetViews>
  <sheetFormatPr defaultRowHeight="13.5" x14ac:dyDescent="0.15"/>
  <cols>
    <col min="1" max="1" width="18.375" customWidth="1"/>
    <col min="2" max="2" width="31.25" style="2" customWidth="1"/>
    <col min="3" max="3" width="28.5" customWidth="1"/>
    <col min="4" max="4" width="15.875" customWidth="1"/>
    <col min="5" max="5" width="18.5" customWidth="1"/>
    <col min="6" max="9" width="3.25" customWidth="1"/>
    <col min="10" max="10" width="6" customWidth="1"/>
    <col min="11" max="12" width="5.75" customWidth="1"/>
    <col min="13" max="14" width="4.875" customWidth="1"/>
    <col min="15" max="15" width="4.75" customWidth="1"/>
    <col min="16" max="16" width="6.25" customWidth="1"/>
    <col min="17" max="18" width="4.75" customWidth="1"/>
    <col min="19" max="20" width="8.75" customWidth="1"/>
    <col min="21" max="21" width="4.375" customWidth="1"/>
    <col min="22" max="22" width="1.5" customWidth="1"/>
    <col min="23" max="23" width="15.125" customWidth="1"/>
    <col min="24" max="24" width="26.375" customWidth="1"/>
    <col min="25" max="25" width="11.625" customWidth="1"/>
    <col min="26" max="27" width="13.875" customWidth="1"/>
    <col min="28" max="28" width="17.25" customWidth="1"/>
    <col min="29" max="29" width="17.75" customWidth="1"/>
    <col min="30" max="30" width="17.5" customWidth="1"/>
    <col min="31" max="31" width="14.75" customWidth="1"/>
    <col min="32" max="32" width="14.625" customWidth="1"/>
    <col min="33" max="33" width="11.25" customWidth="1"/>
    <col min="34" max="34" width="15.25" customWidth="1"/>
    <col min="35" max="35" width="1.5" customWidth="1"/>
    <col min="36" max="36" width="7.875" customWidth="1"/>
    <col min="37" max="37" width="11.625" customWidth="1"/>
    <col min="38" max="38" width="9.875" customWidth="1"/>
    <col min="39" max="40" width="10" style="2" customWidth="1"/>
    <col min="41" max="41" width="12.875" style="2" customWidth="1"/>
    <col min="42" max="42" width="9" style="2" customWidth="1"/>
    <col min="43" max="43" width="11.125" style="2" customWidth="1"/>
    <col min="44" max="44" width="11.375" style="2" customWidth="1"/>
    <col min="45" max="45" width="9" style="2"/>
  </cols>
  <sheetData>
    <row r="1" spans="1:45" x14ac:dyDescent="0.15">
      <c r="A1" s="50" t="s">
        <v>2</v>
      </c>
      <c r="B1" s="50" t="s">
        <v>3</v>
      </c>
      <c r="C1" s="50" t="s">
        <v>4</v>
      </c>
      <c r="D1" s="52" t="s">
        <v>6</v>
      </c>
      <c r="E1" s="54" t="s">
        <v>17</v>
      </c>
      <c r="F1" s="56" t="s">
        <v>9</v>
      </c>
      <c r="G1" s="56"/>
      <c r="H1" s="56"/>
      <c r="I1" s="56"/>
      <c r="J1" s="37" t="s">
        <v>0</v>
      </c>
      <c r="K1" s="64" t="str">
        <f>AJ4</f>
        <v>物位开关类</v>
      </c>
      <c r="L1" s="65"/>
      <c r="M1" s="66" t="s">
        <v>18</v>
      </c>
      <c r="N1" s="67"/>
      <c r="O1" s="67"/>
      <c r="P1" s="37" t="s">
        <v>0</v>
      </c>
      <c r="Q1" s="68" t="s">
        <v>20</v>
      </c>
      <c r="R1" s="69"/>
      <c r="S1" s="37" t="s">
        <v>23</v>
      </c>
      <c r="T1" s="37" t="s">
        <v>16</v>
      </c>
      <c r="U1" s="70" t="s">
        <v>5</v>
      </c>
    </row>
    <row r="2" spans="1:45" ht="13.5" customHeight="1" x14ac:dyDescent="0.15">
      <c r="A2" s="45"/>
      <c r="B2" s="45"/>
      <c r="C2" s="51"/>
      <c r="D2" s="53"/>
      <c r="E2" s="55"/>
      <c r="F2" s="44" t="s">
        <v>11</v>
      </c>
      <c r="G2" s="45"/>
      <c r="H2" s="45"/>
      <c r="I2" s="45"/>
      <c r="J2" s="15" t="s">
        <v>12</v>
      </c>
      <c r="K2" s="46" t="s">
        <v>10</v>
      </c>
      <c r="L2" s="47"/>
      <c r="M2" s="44" t="s">
        <v>13</v>
      </c>
      <c r="N2" s="45"/>
      <c r="O2" s="45"/>
      <c r="P2" s="15" t="s">
        <v>14</v>
      </c>
      <c r="Q2" s="48" t="s">
        <v>21</v>
      </c>
      <c r="R2" s="49"/>
      <c r="S2" s="1" t="s">
        <v>22</v>
      </c>
      <c r="T2" s="1" t="s">
        <v>15</v>
      </c>
      <c r="U2" s="71"/>
    </row>
    <row r="3" spans="1:45" ht="67.5" x14ac:dyDescent="0.15">
      <c r="A3" s="45"/>
      <c r="B3" s="45"/>
      <c r="C3" s="51" t="s">
        <v>4</v>
      </c>
      <c r="D3" s="53"/>
      <c r="E3" s="55"/>
      <c r="F3" s="57" t="str">
        <f>MID(AL4,1,4)</f>
        <v>ASLA</v>
      </c>
      <c r="G3" s="58"/>
      <c r="H3" s="58"/>
      <c r="I3" s="58"/>
      <c r="J3" s="15" t="s">
        <v>1</v>
      </c>
      <c r="K3" s="59" t="str">
        <f>MID(AL4,6,2)</f>
        <v>05</v>
      </c>
      <c r="L3" s="58"/>
      <c r="M3" s="44" t="s">
        <v>31</v>
      </c>
      <c r="N3" s="44"/>
      <c r="O3" s="44"/>
      <c r="P3" s="15" t="s">
        <v>1</v>
      </c>
      <c r="Q3" s="46" t="s">
        <v>33</v>
      </c>
      <c r="R3" s="60"/>
      <c r="S3" s="20" t="s">
        <v>41</v>
      </c>
      <c r="T3" s="20" t="s">
        <v>41</v>
      </c>
      <c r="U3" s="3"/>
      <c r="W3" s="8" t="s">
        <v>7</v>
      </c>
      <c r="X3" s="8" t="s">
        <v>3</v>
      </c>
      <c r="Y3" s="8" t="s">
        <v>4</v>
      </c>
      <c r="Z3" s="9" t="s">
        <v>6</v>
      </c>
      <c r="AA3" s="9" t="s">
        <v>17</v>
      </c>
      <c r="AB3" s="9" t="s">
        <v>8</v>
      </c>
      <c r="AC3" s="30" t="s">
        <v>66</v>
      </c>
      <c r="AD3" s="30" t="s">
        <v>51</v>
      </c>
      <c r="AE3" s="29" t="s">
        <v>67</v>
      </c>
      <c r="AF3" s="42" t="s">
        <v>68</v>
      </c>
      <c r="AG3" s="42" t="s">
        <v>70</v>
      </c>
      <c r="AH3" s="13" t="s">
        <v>19</v>
      </c>
      <c r="AJ3" s="19" t="s">
        <v>28</v>
      </c>
      <c r="AK3" s="19" t="s">
        <v>29</v>
      </c>
      <c r="AL3" s="19" t="s">
        <v>30</v>
      </c>
      <c r="AM3" s="17" t="s">
        <v>35</v>
      </c>
      <c r="AN3" s="17" t="s">
        <v>36</v>
      </c>
      <c r="AO3" s="17" t="s">
        <v>37</v>
      </c>
      <c r="AP3" s="17" t="s">
        <v>38</v>
      </c>
      <c r="AQ3" s="17" t="s">
        <v>39</v>
      </c>
      <c r="AR3" s="17" t="s">
        <v>24</v>
      </c>
      <c r="AS3" s="17" t="s">
        <v>25</v>
      </c>
    </row>
    <row r="4" spans="1:45" ht="27" customHeight="1" x14ac:dyDescent="0.15">
      <c r="A4" s="23" t="str">
        <f>F4&amp;G4&amp;H4&amp;I4&amp;J4&amp;K4&amp;L4&amp;M4&amp;N4&amp;O4&amp;P4&amp;Q4&amp;R4&amp;S4&amp;T4</f>
        <v>ASLA-050：其他0：其他0|A：螺纹 EN10226 R1，PPS(含螺纹总杆长160mm)-0：其他0|2：三线 PNP 10.8-45VDC0|FTC260-A0|E+H</v>
      </c>
      <c r="B4" s="28" t="str">
        <f>D4&amp;"-"&amp;E4</f>
        <v>电容式物位开关-FTC260</v>
      </c>
      <c r="C4" s="28" t="str">
        <f>D4&amp;"-"&amp;AH4</f>
        <v>电容式物位开关-E+H，FTC260</v>
      </c>
      <c r="D4" s="25" t="str">
        <f>AK4</f>
        <v>电容式物位开关</v>
      </c>
      <c r="E4" s="12" t="s">
        <v>60</v>
      </c>
      <c r="F4" s="25" t="str">
        <f>MID(AL4,1,1)</f>
        <v>A</v>
      </c>
      <c r="G4" s="25" t="str">
        <f>MID(AL4,2,1)</f>
        <v>S</v>
      </c>
      <c r="H4" s="25" t="str">
        <f>MID(AL4,3,1)</f>
        <v>L</v>
      </c>
      <c r="I4" s="25" t="str">
        <f>MID(AL4,4,1)</f>
        <v>A</v>
      </c>
      <c r="J4" s="25" t="str">
        <f>MID(AL4,5,1)</f>
        <v>-</v>
      </c>
      <c r="K4" s="25" t="str">
        <f>MID(AL4,6,1)</f>
        <v>0</v>
      </c>
      <c r="L4" s="25" t="str">
        <f>MID(AL4,7,1)</f>
        <v>5</v>
      </c>
      <c r="M4" s="25" t="str">
        <f>AM4</f>
        <v>0：其他</v>
      </c>
      <c r="N4" s="25" t="str">
        <f t="shared" ref="N4:O4" si="0">AN4</f>
        <v>0：其他</v>
      </c>
      <c r="O4" s="25" t="str">
        <f t="shared" si="0"/>
        <v>0|A：螺纹 EN10226 R1，PPS(含螺纹总杆长160mm)</v>
      </c>
      <c r="P4" s="25" t="str">
        <f>MID(AL4,5,1)</f>
        <v>-</v>
      </c>
      <c r="Q4" s="25" t="str">
        <f>AP4</f>
        <v>0：其他</v>
      </c>
      <c r="R4" s="25" t="str">
        <f t="shared" ref="R4:T4" si="1">AQ4</f>
        <v>0|2：三线 PNP 10.8-45VDC</v>
      </c>
      <c r="S4" s="25" t="str">
        <f t="shared" si="1"/>
        <v>0|FTC260-A</v>
      </c>
      <c r="T4" s="25" t="str">
        <f t="shared" si="1"/>
        <v>0|E+H</v>
      </c>
      <c r="U4" s="5"/>
      <c r="W4" s="27" t="str">
        <f>A4</f>
        <v>ASLA-050：其他0：其他0|A：螺纹 EN10226 R1，PPS(含螺纹总杆长160mm)-0：其他0|2：三线 PNP 10.8-45VDC0|FTC260-A0|E+H</v>
      </c>
      <c r="X4" s="36" t="str">
        <f>B4</f>
        <v>电容式物位开关-FTC260</v>
      </c>
      <c r="Y4" s="36" t="str">
        <f>C4</f>
        <v>电容式物位开关-E+H，FTC260</v>
      </c>
      <c r="Z4" s="25" t="str">
        <f>D4</f>
        <v>电容式物位开关</v>
      </c>
      <c r="AA4" s="36" t="str">
        <f>E4</f>
        <v>FTC260</v>
      </c>
      <c r="AB4" s="35"/>
      <c r="AC4" s="34" t="s">
        <v>77</v>
      </c>
      <c r="AD4" s="34" t="s">
        <v>80</v>
      </c>
      <c r="AE4" s="33" t="s">
        <v>73</v>
      </c>
      <c r="AF4" s="31" t="s">
        <v>69</v>
      </c>
      <c r="AG4" s="6" t="s">
        <v>76</v>
      </c>
      <c r="AH4" s="11" t="s">
        <v>61</v>
      </c>
      <c r="AJ4" s="21" t="s">
        <v>43</v>
      </c>
      <c r="AK4" s="38" t="s">
        <v>63</v>
      </c>
      <c r="AL4" s="21" t="s">
        <v>65</v>
      </c>
      <c r="AM4" s="22" t="s">
        <v>40</v>
      </c>
      <c r="AN4" s="22" t="s">
        <v>40</v>
      </c>
      <c r="AO4" s="32" t="s">
        <v>81</v>
      </c>
      <c r="AP4" s="22" t="s">
        <v>40</v>
      </c>
      <c r="AQ4" s="32" t="s">
        <v>74</v>
      </c>
      <c r="AR4" s="22" t="s">
        <v>71</v>
      </c>
      <c r="AS4" s="22" t="s">
        <v>52</v>
      </c>
    </row>
    <row r="5" spans="1:45" ht="15" customHeight="1" x14ac:dyDescent="0.15">
      <c r="A5" s="14" t="str">
        <f t="shared" ref="A5:A10" si="2">F5&amp;G5&amp;H5&amp;I5&amp;J5&amp;K5&amp;L5&amp;M5&amp;N5&amp;O5&amp;P5&amp;Q5&amp;R5&amp;S5&amp;T5</f>
        <v/>
      </c>
      <c r="B5" s="35"/>
      <c r="C5" s="35"/>
      <c r="D5" s="16"/>
      <c r="E5" s="3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5"/>
      <c r="W5" s="61" t="s">
        <v>34</v>
      </c>
      <c r="X5" s="35"/>
      <c r="Y5" s="35"/>
      <c r="Z5" s="16"/>
      <c r="AA5" s="35"/>
      <c r="AB5" s="35"/>
      <c r="AC5" s="34" t="s">
        <v>78</v>
      </c>
      <c r="AD5" s="34" t="s">
        <v>82</v>
      </c>
      <c r="AE5" s="33" t="s">
        <v>75</v>
      </c>
      <c r="AF5" s="31" t="s">
        <v>95</v>
      </c>
      <c r="AG5" s="31" t="s">
        <v>96</v>
      </c>
      <c r="AH5" s="16" t="s">
        <v>44</v>
      </c>
      <c r="AJ5" s="7"/>
      <c r="AK5" s="7"/>
      <c r="AL5" s="7"/>
      <c r="AM5" s="7"/>
      <c r="AN5" s="7"/>
      <c r="AO5" s="32" t="s">
        <v>85</v>
      </c>
      <c r="AP5" s="7" t="s">
        <v>72</v>
      </c>
      <c r="AQ5" s="32" t="s">
        <v>86</v>
      </c>
      <c r="AR5" s="22" t="s">
        <v>79</v>
      </c>
    </row>
    <row r="6" spans="1:45" ht="15" customHeight="1" x14ac:dyDescent="0.15">
      <c r="A6" s="14" t="str">
        <f t="shared" si="2"/>
        <v/>
      </c>
      <c r="B6" s="35"/>
      <c r="C6" s="35"/>
      <c r="D6" s="16"/>
      <c r="E6" s="3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5"/>
      <c r="W6" s="62"/>
      <c r="X6" s="35"/>
      <c r="Y6" s="35"/>
      <c r="Z6" s="16"/>
      <c r="AA6" s="35"/>
      <c r="AB6" s="35"/>
      <c r="AC6" s="34"/>
      <c r="AD6" s="4"/>
      <c r="AE6" s="33"/>
      <c r="AF6" s="31"/>
      <c r="AG6" s="31"/>
      <c r="AH6" s="16" t="s">
        <v>44</v>
      </c>
      <c r="AJ6" s="7"/>
      <c r="AK6" s="7"/>
      <c r="AL6" s="7"/>
      <c r="AM6" s="7"/>
      <c r="AN6" s="7"/>
      <c r="AO6" s="7"/>
      <c r="AP6" s="7"/>
      <c r="AQ6" s="7"/>
      <c r="AR6" s="7"/>
    </row>
    <row r="7" spans="1:45" ht="15" customHeight="1" x14ac:dyDescent="0.15">
      <c r="A7" s="14" t="str">
        <f t="shared" si="2"/>
        <v/>
      </c>
      <c r="B7" s="35"/>
      <c r="C7" s="35"/>
      <c r="D7" s="16"/>
      <c r="E7" s="3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5"/>
      <c r="W7" s="62"/>
      <c r="X7" s="35"/>
      <c r="Y7" s="35"/>
      <c r="Z7" s="16"/>
      <c r="AA7" s="35"/>
      <c r="AB7" s="35"/>
      <c r="AC7" s="34"/>
      <c r="AD7" s="4"/>
      <c r="AE7" s="33"/>
      <c r="AF7" s="31"/>
      <c r="AG7" s="31"/>
      <c r="AH7" s="16" t="s">
        <v>44</v>
      </c>
      <c r="AJ7" s="7"/>
      <c r="AK7" s="7"/>
      <c r="AL7" s="7"/>
    </row>
    <row r="8" spans="1:45" ht="15" customHeight="1" x14ac:dyDescent="0.15">
      <c r="A8" s="14" t="str">
        <f t="shared" si="2"/>
        <v/>
      </c>
      <c r="B8" s="35"/>
      <c r="C8" s="35"/>
      <c r="D8" s="16"/>
      <c r="E8" s="3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5"/>
      <c r="W8" s="62"/>
      <c r="X8" s="35"/>
      <c r="Y8" s="35"/>
      <c r="Z8" s="16"/>
      <c r="AA8" s="35"/>
      <c r="AB8" s="35"/>
      <c r="AC8" s="34"/>
      <c r="AD8" s="4"/>
      <c r="AE8" s="16"/>
      <c r="AF8" s="10"/>
      <c r="AG8" s="10"/>
      <c r="AH8" s="16"/>
      <c r="AJ8" s="7"/>
      <c r="AK8" s="7"/>
      <c r="AL8" s="7"/>
    </row>
    <row r="9" spans="1:45" ht="15" customHeight="1" x14ac:dyDescent="0.15">
      <c r="A9" s="14" t="str">
        <f t="shared" si="2"/>
        <v/>
      </c>
      <c r="B9" s="35"/>
      <c r="C9" s="35"/>
      <c r="D9" s="16"/>
      <c r="E9" s="3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5"/>
      <c r="W9" s="62"/>
      <c r="X9" s="35"/>
      <c r="Y9" s="35"/>
      <c r="Z9" s="16"/>
      <c r="AA9" s="35"/>
      <c r="AB9" s="35"/>
      <c r="AC9" s="34"/>
      <c r="AD9" s="4"/>
      <c r="AE9" s="16"/>
      <c r="AF9" s="10"/>
      <c r="AG9" s="10"/>
      <c r="AH9" s="16"/>
      <c r="AJ9" s="7"/>
      <c r="AK9" s="7"/>
      <c r="AL9" s="7"/>
    </row>
    <row r="10" spans="1:45" ht="15" customHeight="1" x14ac:dyDescent="0.15">
      <c r="A10" s="14" t="str">
        <f t="shared" si="2"/>
        <v/>
      </c>
      <c r="B10" s="35"/>
      <c r="C10" s="3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5"/>
      <c r="W10" s="62"/>
      <c r="X10" s="35"/>
      <c r="Y10" s="35"/>
      <c r="Z10" s="16"/>
      <c r="AA10" s="16"/>
      <c r="AB10" s="16"/>
      <c r="AC10" s="34"/>
      <c r="AD10" s="16"/>
      <c r="AE10" s="16"/>
      <c r="AF10" s="10"/>
      <c r="AG10" s="10"/>
      <c r="AH10" s="16"/>
      <c r="AJ10" s="7"/>
      <c r="AK10" s="7"/>
      <c r="AL10" s="7"/>
    </row>
    <row r="11" spans="1:45" ht="15" customHeight="1" x14ac:dyDescent="0.15">
      <c r="A11" s="14"/>
      <c r="B11" s="35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5"/>
      <c r="W11" s="62"/>
      <c r="X11" s="35"/>
      <c r="Y11" s="35"/>
      <c r="Z11" s="16"/>
      <c r="AA11" s="16"/>
      <c r="AB11" s="16"/>
      <c r="AC11" s="34"/>
      <c r="AD11" s="16"/>
      <c r="AE11" s="16"/>
      <c r="AF11" s="10"/>
      <c r="AG11" s="10"/>
      <c r="AH11" s="16"/>
      <c r="AI11" s="7"/>
      <c r="AJ11" s="7"/>
      <c r="AK11" s="7"/>
      <c r="AL11" s="7"/>
    </row>
    <row r="12" spans="1:45" ht="15" customHeight="1" x14ac:dyDescent="0.15">
      <c r="A12" s="14"/>
      <c r="B12" s="35"/>
      <c r="C12" s="3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5"/>
      <c r="W12" s="63"/>
      <c r="X12" s="35"/>
      <c r="Y12" s="35"/>
      <c r="Z12" s="16"/>
      <c r="AA12" s="16"/>
      <c r="AB12" s="16"/>
      <c r="AC12" s="34"/>
      <c r="AD12" s="16"/>
      <c r="AE12" s="16"/>
      <c r="AF12" s="4"/>
      <c r="AG12" s="4"/>
      <c r="AH12" s="16"/>
      <c r="AI12" s="7"/>
      <c r="AJ12" s="7"/>
      <c r="AK12" s="7"/>
      <c r="AL12" s="7"/>
    </row>
    <row r="13" spans="1:45" x14ac:dyDescent="0.15">
      <c r="AD13" t="s">
        <v>49</v>
      </c>
      <c r="AH13" t="s">
        <v>44</v>
      </c>
    </row>
    <row r="14" spans="1:45" ht="13.5" customHeight="1" x14ac:dyDescent="0.15">
      <c r="A14" s="23" t="str">
        <f>F14&amp;G14&amp;H14&amp;I14&amp;J14&amp;K14&amp;L14&amp;M14&amp;N14&amp;O14&amp;P14&amp;Q14&amp;R14&amp;S14&amp;T14</f>
        <v>ASLA-05000-0000</v>
      </c>
      <c r="B14" s="24" t="str">
        <f>D14&amp;"-"&amp;E14</f>
        <v>电容式物位开关-FTC260-AA2D1</v>
      </c>
      <c r="C14" s="24" t="str">
        <f>D14&amp;"-"&amp;AH14</f>
        <v>电容式物位开关-E+H，FTC260-A</v>
      </c>
      <c r="D14" s="25" t="str">
        <f>AK14</f>
        <v>电容式物位开关</v>
      </c>
      <c r="E14" s="11" t="s">
        <v>88</v>
      </c>
      <c r="F14" s="25" t="str">
        <f>MID(AL14,1,1)</f>
        <v>A</v>
      </c>
      <c r="G14" s="25" t="str">
        <f>MID(AL14,2,1)</f>
        <v>S</v>
      </c>
      <c r="H14" s="25" t="str">
        <f>MID(AL14,3,1)</f>
        <v>L</v>
      </c>
      <c r="I14" s="25" t="str">
        <f>MID(AL14,4,1)</f>
        <v>A</v>
      </c>
      <c r="J14" s="25" t="str">
        <f>MID(AL14,5,1)</f>
        <v>-</v>
      </c>
      <c r="K14" s="25" t="str">
        <f>MID(AL14,6,1)</f>
        <v>0</v>
      </c>
      <c r="L14" s="25" t="str">
        <f>MID(AL14,7,1)</f>
        <v>5</v>
      </c>
      <c r="M14" s="25" t="str">
        <f t="shared" ref="M14:O23" si="3">AM14</f>
        <v>0</v>
      </c>
      <c r="N14" s="25" t="str">
        <f t="shared" si="3"/>
        <v>0</v>
      </c>
      <c r="O14" s="25" t="str">
        <f t="shared" si="3"/>
        <v>0</v>
      </c>
      <c r="P14" s="25" t="str">
        <f>MID(AL14,5,1)</f>
        <v>-</v>
      </c>
      <c r="Q14" s="25" t="str">
        <f t="shared" ref="Q14:T23" si="4">AP14</f>
        <v>0</v>
      </c>
      <c r="R14" s="25" t="str">
        <f t="shared" si="4"/>
        <v>0</v>
      </c>
      <c r="S14" s="25" t="str">
        <f t="shared" si="4"/>
        <v>0</v>
      </c>
      <c r="T14" s="25" t="str">
        <f t="shared" si="4"/>
        <v>0</v>
      </c>
      <c r="U14" s="5"/>
      <c r="V14" s="6"/>
      <c r="W14" s="26" t="str">
        <f>A14</f>
        <v>ASLA-05000-0000</v>
      </c>
      <c r="X14" s="25" t="str">
        <f>B14</f>
        <v>电容式物位开关-FTC260-AA2D1</v>
      </c>
      <c r="Y14" s="25" t="str">
        <f>C14</f>
        <v>电容式物位开关-E+H，FTC260-A</v>
      </c>
      <c r="Z14" s="25" t="str">
        <f>D14</f>
        <v>电容式物位开关</v>
      </c>
      <c r="AA14" s="25" t="str">
        <f>E14</f>
        <v>FTC260-AA2D1</v>
      </c>
      <c r="AB14" s="16"/>
      <c r="AC14" s="34" t="s">
        <v>77</v>
      </c>
      <c r="AD14" s="34" t="s">
        <v>80</v>
      </c>
      <c r="AE14" s="33" t="s">
        <v>73</v>
      </c>
      <c r="AF14" s="31" t="s">
        <v>69</v>
      </c>
      <c r="AG14" s="31" t="s">
        <v>83</v>
      </c>
      <c r="AH14" s="16" t="s">
        <v>84</v>
      </c>
      <c r="AI14" s="7"/>
      <c r="AJ14" s="7" t="s">
        <v>42</v>
      </c>
      <c r="AK14" s="7" t="s">
        <v>62</v>
      </c>
      <c r="AL14" s="7" t="s">
        <v>64</v>
      </c>
      <c r="AM14" s="18" t="s">
        <v>26</v>
      </c>
      <c r="AN14" s="18" t="s">
        <v>26</v>
      </c>
      <c r="AO14" s="18" t="s">
        <v>26</v>
      </c>
      <c r="AP14" s="18" t="s">
        <v>53</v>
      </c>
      <c r="AQ14" s="18" t="s">
        <v>26</v>
      </c>
      <c r="AR14" s="18" t="s">
        <v>26</v>
      </c>
      <c r="AS14" s="18" t="s">
        <v>26</v>
      </c>
    </row>
    <row r="15" spans="1:45" ht="13.5" customHeight="1" x14ac:dyDescent="0.15">
      <c r="A15" s="23" t="str">
        <f t="shared" ref="A15:A22" si="5">F15&amp;G15&amp;H15&amp;I15&amp;J15&amp;K15&amp;L15&amp;M15&amp;N15&amp;O15&amp;P15&amp;Q15&amp;R15&amp;S15&amp;T15</f>
        <v>ASLA-05001-0000</v>
      </c>
      <c r="B15" s="24" t="str">
        <f t="shared" ref="B15:B22" si="6">D15&amp;"-"&amp;E15</f>
        <v>电容式物位开关-FTC260-AB2D1</v>
      </c>
      <c r="C15" s="24" t="str">
        <f t="shared" ref="C15:C22" si="7">D15&amp;"-"&amp;AH15</f>
        <v>电容式物位开关-E+H，FTC260-A</v>
      </c>
      <c r="D15" s="25" t="str">
        <f t="shared" ref="D15:D22" si="8">AK15</f>
        <v>电容式物位开关</v>
      </c>
      <c r="E15" s="11" t="s">
        <v>89</v>
      </c>
      <c r="F15" s="25" t="str">
        <f t="shared" ref="F15:F22" si="9">MID(AL15,1,1)</f>
        <v>A</v>
      </c>
      <c r="G15" s="25" t="str">
        <f t="shared" ref="G15:G22" si="10">MID(AL15,2,1)</f>
        <v>S</v>
      </c>
      <c r="H15" s="25" t="str">
        <f t="shared" ref="H15:H22" si="11">MID(AL15,3,1)</f>
        <v>L</v>
      </c>
      <c r="I15" s="25" t="str">
        <f t="shared" ref="I15:I22" si="12">MID(AL15,4,1)</f>
        <v>A</v>
      </c>
      <c r="J15" s="25" t="str">
        <f t="shared" ref="J15:J22" si="13">MID(AL15,5,1)</f>
        <v>-</v>
      </c>
      <c r="K15" s="25" t="str">
        <f t="shared" ref="K15:K22" si="14">MID(AL15,6,1)</f>
        <v>0</v>
      </c>
      <c r="L15" s="25" t="str">
        <f t="shared" ref="L15:L22" si="15">MID(AL15,7,1)</f>
        <v>5</v>
      </c>
      <c r="M15" s="25" t="str">
        <f t="shared" ref="M15:M22" si="16">AM15</f>
        <v>0</v>
      </c>
      <c r="N15" s="25" t="str">
        <f t="shared" ref="N15:N22" si="17">AN15</f>
        <v>0</v>
      </c>
      <c r="O15" s="25" t="str">
        <f t="shared" ref="O15:O22" si="18">AO15</f>
        <v>1</v>
      </c>
      <c r="P15" s="25" t="str">
        <f t="shared" ref="P15:P22" si="19">MID(AL15,5,1)</f>
        <v>-</v>
      </c>
      <c r="Q15" s="25" t="str">
        <f t="shared" ref="Q15:Q22" si="20">AP15</f>
        <v>0</v>
      </c>
      <c r="R15" s="25" t="str">
        <f t="shared" ref="R15:R22" si="21">AQ15</f>
        <v>0</v>
      </c>
      <c r="S15" s="25" t="str">
        <f t="shared" ref="S15:S22" si="22">AR15</f>
        <v>0</v>
      </c>
      <c r="T15" s="25" t="str">
        <f t="shared" ref="T15:T22" si="23">AS15</f>
        <v>0</v>
      </c>
      <c r="U15" s="5"/>
      <c r="V15" s="6"/>
      <c r="W15" s="26" t="str">
        <f t="shared" ref="W15:W22" si="24">A15</f>
        <v>ASLA-05001-0000</v>
      </c>
      <c r="X15" s="25" t="str">
        <f t="shared" ref="X15:X22" si="25">B15</f>
        <v>电容式物位开关-FTC260-AB2D1</v>
      </c>
      <c r="Y15" s="25" t="str">
        <f t="shared" ref="Y15:Y22" si="26">C15</f>
        <v>电容式物位开关-E+H，FTC260-A</v>
      </c>
      <c r="Z15" s="25" t="str">
        <f t="shared" ref="Z15:Z22" si="27">D15</f>
        <v>电容式物位开关</v>
      </c>
      <c r="AA15" s="25" t="str">
        <f t="shared" ref="AA15:AA22" si="28">E15</f>
        <v>FTC260-AB2D1</v>
      </c>
      <c r="AB15" s="16"/>
      <c r="AC15" s="34" t="s">
        <v>77</v>
      </c>
      <c r="AD15" s="34" t="s">
        <v>82</v>
      </c>
      <c r="AE15" s="33" t="s">
        <v>73</v>
      </c>
      <c r="AF15" s="31" t="s">
        <v>69</v>
      </c>
      <c r="AG15" s="31" t="s">
        <v>83</v>
      </c>
      <c r="AH15" s="16" t="s">
        <v>84</v>
      </c>
      <c r="AI15" s="7"/>
      <c r="AJ15" s="7" t="s">
        <v>42</v>
      </c>
      <c r="AK15" s="7" t="s">
        <v>62</v>
      </c>
      <c r="AL15" s="7" t="s">
        <v>64</v>
      </c>
      <c r="AM15" s="18" t="s">
        <v>26</v>
      </c>
      <c r="AN15" s="18" t="s">
        <v>26</v>
      </c>
      <c r="AO15" s="18" t="s">
        <v>45</v>
      </c>
      <c r="AP15" s="18" t="s">
        <v>53</v>
      </c>
      <c r="AQ15" s="18" t="s">
        <v>26</v>
      </c>
      <c r="AR15" s="18" t="s">
        <v>26</v>
      </c>
      <c r="AS15" s="18" t="s">
        <v>26</v>
      </c>
    </row>
    <row r="16" spans="1:45" ht="13.5" customHeight="1" x14ac:dyDescent="0.15">
      <c r="A16" s="23" t="str">
        <f t="shared" si="5"/>
        <v>ASLA-05000-0100</v>
      </c>
      <c r="B16" s="24" t="str">
        <f t="shared" si="6"/>
        <v>电容式物位开关-FTC260-AA4D1</v>
      </c>
      <c r="C16" s="24" t="str">
        <f t="shared" si="7"/>
        <v>电容式物位开关-E+H，FTC260-A</v>
      </c>
      <c r="D16" s="25" t="str">
        <f t="shared" si="8"/>
        <v>电容式物位开关</v>
      </c>
      <c r="E16" s="11" t="s">
        <v>90</v>
      </c>
      <c r="F16" s="25" t="str">
        <f t="shared" si="9"/>
        <v>A</v>
      </c>
      <c r="G16" s="25" t="str">
        <f t="shared" si="10"/>
        <v>S</v>
      </c>
      <c r="H16" s="25" t="str">
        <f t="shared" si="11"/>
        <v>L</v>
      </c>
      <c r="I16" s="25" t="str">
        <f t="shared" si="12"/>
        <v>A</v>
      </c>
      <c r="J16" s="25" t="str">
        <f t="shared" si="13"/>
        <v>-</v>
      </c>
      <c r="K16" s="25" t="str">
        <f t="shared" si="14"/>
        <v>0</v>
      </c>
      <c r="L16" s="25" t="str">
        <f t="shared" si="15"/>
        <v>5</v>
      </c>
      <c r="M16" s="25" t="str">
        <f t="shared" si="16"/>
        <v>0</v>
      </c>
      <c r="N16" s="25" t="str">
        <f t="shared" si="17"/>
        <v>0</v>
      </c>
      <c r="O16" s="25" t="str">
        <f t="shared" si="18"/>
        <v>0</v>
      </c>
      <c r="P16" s="25" t="str">
        <f t="shared" si="19"/>
        <v>-</v>
      </c>
      <c r="Q16" s="25" t="str">
        <f t="shared" si="20"/>
        <v>0</v>
      </c>
      <c r="R16" s="25" t="str">
        <f t="shared" si="21"/>
        <v>1</v>
      </c>
      <c r="S16" s="25" t="str">
        <f t="shared" si="22"/>
        <v>0</v>
      </c>
      <c r="T16" s="25" t="str">
        <f t="shared" si="23"/>
        <v>0</v>
      </c>
      <c r="U16" s="5"/>
      <c r="V16" s="6"/>
      <c r="W16" s="26" t="str">
        <f t="shared" si="24"/>
        <v>ASLA-05000-0100</v>
      </c>
      <c r="X16" s="25" t="str">
        <f t="shared" si="25"/>
        <v>电容式物位开关-FTC260-AA4D1</v>
      </c>
      <c r="Y16" s="25" t="str">
        <f t="shared" si="26"/>
        <v>电容式物位开关-E+H，FTC260-A</v>
      </c>
      <c r="Z16" s="25" t="str">
        <f t="shared" si="27"/>
        <v>电容式物位开关</v>
      </c>
      <c r="AA16" s="25" t="str">
        <f t="shared" si="28"/>
        <v>FTC260-AA4D1</v>
      </c>
      <c r="AB16" s="16"/>
      <c r="AC16" s="34" t="s">
        <v>77</v>
      </c>
      <c r="AD16" s="34" t="s">
        <v>80</v>
      </c>
      <c r="AE16" s="33" t="s">
        <v>75</v>
      </c>
      <c r="AF16" s="31" t="s">
        <v>69</v>
      </c>
      <c r="AG16" s="31" t="s">
        <v>83</v>
      </c>
      <c r="AH16" s="16" t="s">
        <v>84</v>
      </c>
      <c r="AI16" s="7"/>
      <c r="AJ16" s="7" t="s">
        <v>42</v>
      </c>
      <c r="AK16" s="7" t="s">
        <v>62</v>
      </c>
      <c r="AL16" s="7" t="s">
        <v>64</v>
      </c>
      <c r="AM16" s="18" t="s">
        <v>26</v>
      </c>
      <c r="AN16" s="18" t="s">
        <v>26</v>
      </c>
      <c r="AO16" s="18" t="s">
        <v>26</v>
      </c>
      <c r="AP16" s="18" t="s">
        <v>53</v>
      </c>
      <c r="AQ16" s="18" t="s">
        <v>87</v>
      </c>
      <c r="AR16" s="18" t="s">
        <v>26</v>
      </c>
      <c r="AS16" s="18" t="s">
        <v>26</v>
      </c>
    </row>
    <row r="17" spans="1:45" ht="13.5" customHeight="1" x14ac:dyDescent="0.15">
      <c r="A17" s="23" t="str">
        <f t="shared" si="5"/>
        <v>ASLA-05001-0100</v>
      </c>
      <c r="B17" s="24" t="str">
        <f t="shared" si="6"/>
        <v>电容式物位开关-FTC260-AB4D1</v>
      </c>
      <c r="C17" s="24" t="str">
        <f t="shared" si="7"/>
        <v>电容式物位开关-E+H，FTC260-A</v>
      </c>
      <c r="D17" s="25" t="str">
        <f t="shared" si="8"/>
        <v>电容式物位开关</v>
      </c>
      <c r="E17" s="11" t="s">
        <v>91</v>
      </c>
      <c r="F17" s="25" t="str">
        <f t="shared" si="9"/>
        <v>A</v>
      </c>
      <c r="G17" s="25" t="str">
        <f t="shared" si="10"/>
        <v>S</v>
      </c>
      <c r="H17" s="25" t="str">
        <f t="shared" si="11"/>
        <v>L</v>
      </c>
      <c r="I17" s="25" t="str">
        <f t="shared" si="12"/>
        <v>A</v>
      </c>
      <c r="J17" s="25" t="str">
        <f t="shared" si="13"/>
        <v>-</v>
      </c>
      <c r="K17" s="25" t="str">
        <f t="shared" si="14"/>
        <v>0</v>
      </c>
      <c r="L17" s="25" t="str">
        <f t="shared" si="15"/>
        <v>5</v>
      </c>
      <c r="M17" s="25" t="str">
        <f t="shared" si="16"/>
        <v>0</v>
      </c>
      <c r="N17" s="25" t="str">
        <f t="shared" si="17"/>
        <v>0</v>
      </c>
      <c r="O17" s="25" t="str">
        <f t="shared" si="18"/>
        <v>1</v>
      </c>
      <c r="P17" s="25" t="str">
        <f t="shared" si="19"/>
        <v>-</v>
      </c>
      <c r="Q17" s="25" t="str">
        <f t="shared" si="20"/>
        <v>0</v>
      </c>
      <c r="R17" s="25" t="str">
        <f t="shared" si="21"/>
        <v>1</v>
      </c>
      <c r="S17" s="25" t="str">
        <f t="shared" si="22"/>
        <v>0</v>
      </c>
      <c r="T17" s="25" t="str">
        <f t="shared" si="23"/>
        <v>0</v>
      </c>
      <c r="U17" s="5"/>
      <c r="V17" s="6"/>
      <c r="W17" s="26" t="str">
        <f t="shared" si="24"/>
        <v>ASLA-05001-0100</v>
      </c>
      <c r="X17" s="25" t="str">
        <f t="shared" si="25"/>
        <v>电容式物位开关-FTC260-AB4D1</v>
      </c>
      <c r="Y17" s="25" t="str">
        <f t="shared" si="26"/>
        <v>电容式物位开关-E+H，FTC260-A</v>
      </c>
      <c r="Z17" s="25" t="str">
        <f t="shared" si="27"/>
        <v>电容式物位开关</v>
      </c>
      <c r="AA17" s="25" t="str">
        <f t="shared" si="28"/>
        <v>FTC260-AB4D1</v>
      </c>
      <c r="AB17" s="16"/>
      <c r="AC17" s="34" t="s">
        <v>77</v>
      </c>
      <c r="AD17" s="34" t="s">
        <v>82</v>
      </c>
      <c r="AE17" s="33" t="s">
        <v>75</v>
      </c>
      <c r="AF17" s="31" t="s">
        <v>69</v>
      </c>
      <c r="AG17" s="31" t="s">
        <v>83</v>
      </c>
      <c r="AH17" s="16" t="s">
        <v>84</v>
      </c>
      <c r="AI17" s="7"/>
      <c r="AJ17" s="7" t="s">
        <v>42</v>
      </c>
      <c r="AK17" s="7" t="s">
        <v>62</v>
      </c>
      <c r="AL17" s="7" t="s">
        <v>64</v>
      </c>
      <c r="AM17" s="18" t="s">
        <v>26</v>
      </c>
      <c r="AN17" s="18" t="s">
        <v>26</v>
      </c>
      <c r="AO17" s="18" t="s">
        <v>45</v>
      </c>
      <c r="AP17" s="18" t="s">
        <v>53</v>
      </c>
      <c r="AQ17" s="18" t="s">
        <v>87</v>
      </c>
      <c r="AR17" s="18" t="s">
        <v>26</v>
      </c>
      <c r="AS17" s="18" t="s">
        <v>26</v>
      </c>
    </row>
    <row r="18" spans="1:45" ht="13.5" customHeight="1" x14ac:dyDescent="0.15">
      <c r="A18" s="23" t="str">
        <f t="shared" si="5"/>
        <v>########</v>
      </c>
      <c r="B18" s="24" t="str">
        <f t="shared" si="6"/>
        <v>#-</v>
      </c>
      <c r="C18" s="24" t="str">
        <f t="shared" si="7"/>
        <v>#-</v>
      </c>
      <c r="D18" s="25" t="str">
        <f t="shared" si="8"/>
        <v>#</v>
      </c>
      <c r="E18" s="11"/>
      <c r="F18" s="25" t="str">
        <f t="shared" si="9"/>
        <v>#</v>
      </c>
      <c r="G18" s="25" t="str">
        <f t="shared" si="10"/>
        <v/>
      </c>
      <c r="H18" s="25" t="str">
        <f t="shared" si="11"/>
        <v/>
      </c>
      <c r="I18" s="25" t="str">
        <f t="shared" si="12"/>
        <v/>
      </c>
      <c r="J18" s="25" t="str">
        <f t="shared" si="13"/>
        <v/>
      </c>
      <c r="K18" s="25" t="str">
        <f t="shared" si="14"/>
        <v/>
      </c>
      <c r="L18" s="25" t="str">
        <f t="shared" si="15"/>
        <v/>
      </c>
      <c r="M18" s="25" t="str">
        <f t="shared" si="16"/>
        <v>#</v>
      </c>
      <c r="N18" s="25" t="str">
        <f t="shared" si="17"/>
        <v>#</v>
      </c>
      <c r="O18" s="25" t="str">
        <f t="shared" si="18"/>
        <v>#</v>
      </c>
      <c r="P18" s="25" t="str">
        <f t="shared" si="19"/>
        <v/>
      </c>
      <c r="Q18" s="25" t="str">
        <f t="shared" si="20"/>
        <v>#</v>
      </c>
      <c r="R18" s="25" t="str">
        <f t="shared" si="21"/>
        <v>#</v>
      </c>
      <c r="S18" s="25" t="str">
        <f t="shared" si="22"/>
        <v>#</v>
      </c>
      <c r="T18" s="25" t="str">
        <f t="shared" si="23"/>
        <v>#</v>
      </c>
      <c r="U18" s="5"/>
      <c r="V18" s="6"/>
      <c r="W18" s="26" t="str">
        <f t="shared" si="24"/>
        <v>########</v>
      </c>
      <c r="X18" s="25" t="str">
        <f t="shared" si="25"/>
        <v>#-</v>
      </c>
      <c r="Y18" s="25" t="str">
        <f t="shared" si="26"/>
        <v>#-</v>
      </c>
      <c r="Z18" s="25" t="str">
        <f t="shared" si="27"/>
        <v>#</v>
      </c>
      <c r="AA18" s="25">
        <f t="shared" si="28"/>
        <v>0</v>
      </c>
      <c r="AB18" s="16"/>
      <c r="AC18" s="34"/>
      <c r="AD18" s="34"/>
      <c r="AE18" s="33"/>
      <c r="AF18" s="31"/>
      <c r="AG18" s="31"/>
      <c r="AH18" s="16"/>
      <c r="AI18" s="7"/>
      <c r="AJ18" s="2" t="s">
        <v>27</v>
      </c>
      <c r="AK18" s="2" t="s">
        <v>27</v>
      </c>
      <c r="AL18" s="2" t="s">
        <v>27</v>
      </c>
      <c r="AM18" s="2" t="s">
        <v>27</v>
      </c>
      <c r="AN18" s="2" t="s">
        <v>27</v>
      </c>
      <c r="AO18" s="2" t="s">
        <v>27</v>
      </c>
      <c r="AP18" s="2" t="s">
        <v>27</v>
      </c>
      <c r="AQ18" s="2" t="s">
        <v>27</v>
      </c>
      <c r="AR18" s="2" t="s">
        <v>27</v>
      </c>
      <c r="AS18" s="2" t="s">
        <v>27</v>
      </c>
    </row>
    <row r="19" spans="1:45" ht="13.5" customHeight="1" x14ac:dyDescent="0.15">
      <c r="A19" s="23" t="str">
        <f t="shared" si="5"/>
        <v>ASLA-05000-0010</v>
      </c>
      <c r="B19" s="24" t="str">
        <f t="shared" si="6"/>
        <v>电容式物位开关-FTC260-2A2J1</v>
      </c>
      <c r="C19" s="24" t="str">
        <f t="shared" si="7"/>
        <v>电容式物位开关-E+H，FTC260-2</v>
      </c>
      <c r="D19" s="25" t="str">
        <f t="shared" si="8"/>
        <v>电容式物位开关</v>
      </c>
      <c r="E19" s="11" t="s">
        <v>97</v>
      </c>
      <c r="F19" s="25" t="str">
        <f t="shared" si="9"/>
        <v>A</v>
      </c>
      <c r="G19" s="25" t="str">
        <f t="shared" si="10"/>
        <v>S</v>
      </c>
      <c r="H19" s="25" t="str">
        <f t="shared" si="11"/>
        <v>L</v>
      </c>
      <c r="I19" s="25" t="str">
        <f t="shared" si="12"/>
        <v>A</v>
      </c>
      <c r="J19" s="25" t="str">
        <f t="shared" si="13"/>
        <v>-</v>
      </c>
      <c r="K19" s="25" t="str">
        <f t="shared" si="14"/>
        <v>0</v>
      </c>
      <c r="L19" s="25" t="str">
        <f t="shared" si="15"/>
        <v>5</v>
      </c>
      <c r="M19" s="25" t="str">
        <f t="shared" si="16"/>
        <v>0</v>
      </c>
      <c r="N19" s="25" t="str">
        <f t="shared" si="17"/>
        <v>0</v>
      </c>
      <c r="O19" s="25" t="str">
        <f t="shared" si="18"/>
        <v>0</v>
      </c>
      <c r="P19" s="25" t="str">
        <f t="shared" si="19"/>
        <v>-</v>
      </c>
      <c r="Q19" s="25" t="str">
        <f t="shared" si="20"/>
        <v>0</v>
      </c>
      <c r="R19" s="25" t="str">
        <f t="shared" si="21"/>
        <v>0</v>
      </c>
      <c r="S19" s="25" t="str">
        <f t="shared" si="22"/>
        <v>1</v>
      </c>
      <c r="T19" s="25" t="str">
        <f t="shared" si="23"/>
        <v>0</v>
      </c>
      <c r="U19" s="5"/>
      <c r="V19" s="6"/>
      <c r="W19" s="26" t="str">
        <f t="shared" si="24"/>
        <v>ASLA-05000-0010</v>
      </c>
      <c r="X19" s="25" t="str">
        <f t="shared" si="25"/>
        <v>电容式物位开关-FTC260-2A2J1</v>
      </c>
      <c r="Y19" s="25" t="str">
        <f t="shared" si="26"/>
        <v>电容式物位开关-E+H，FTC260-2</v>
      </c>
      <c r="Z19" s="25" t="str">
        <f t="shared" si="27"/>
        <v>电容式物位开关</v>
      </c>
      <c r="AA19" s="25" t="str">
        <f t="shared" si="28"/>
        <v>FTC260-2A2J1</v>
      </c>
      <c r="AB19" s="16"/>
      <c r="AC19" s="34" t="s">
        <v>78</v>
      </c>
      <c r="AD19" s="34" t="s">
        <v>80</v>
      </c>
      <c r="AE19" s="33" t="s">
        <v>73</v>
      </c>
      <c r="AF19" s="31" t="s">
        <v>95</v>
      </c>
      <c r="AG19" s="31" t="s">
        <v>83</v>
      </c>
      <c r="AH19" s="16" t="s">
        <v>92</v>
      </c>
      <c r="AI19" s="7"/>
      <c r="AJ19" s="7" t="s">
        <v>42</v>
      </c>
      <c r="AK19" s="7" t="s">
        <v>62</v>
      </c>
      <c r="AL19" s="7" t="s">
        <v>64</v>
      </c>
      <c r="AM19" s="18" t="s">
        <v>26</v>
      </c>
      <c r="AN19" s="18" t="s">
        <v>26</v>
      </c>
      <c r="AO19" s="18" t="s">
        <v>26</v>
      </c>
      <c r="AP19" s="18" t="s">
        <v>53</v>
      </c>
      <c r="AQ19" s="18" t="s">
        <v>26</v>
      </c>
      <c r="AR19" s="18" t="s">
        <v>87</v>
      </c>
      <c r="AS19" s="18" t="s">
        <v>26</v>
      </c>
    </row>
    <row r="20" spans="1:45" ht="13.5" customHeight="1" x14ac:dyDescent="0.15">
      <c r="A20" s="23" t="str">
        <f t="shared" si="5"/>
        <v>ASLA-05001-0010</v>
      </c>
      <c r="B20" s="24" t="str">
        <f t="shared" si="6"/>
        <v>电容式物位开关-FTC260-2B2J1</v>
      </c>
      <c r="C20" s="24" t="str">
        <f t="shared" si="7"/>
        <v>电容式物位开关-E+H，FTC260-2</v>
      </c>
      <c r="D20" s="25" t="str">
        <f t="shared" si="8"/>
        <v>电容式物位开关</v>
      </c>
      <c r="E20" s="11" t="s">
        <v>98</v>
      </c>
      <c r="F20" s="25" t="str">
        <f t="shared" si="9"/>
        <v>A</v>
      </c>
      <c r="G20" s="25" t="str">
        <f t="shared" si="10"/>
        <v>S</v>
      </c>
      <c r="H20" s="25" t="str">
        <f t="shared" si="11"/>
        <v>L</v>
      </c>
      <c r="I20" s="25" t="str">
        <f t="shared" si="12"/>
        <v>A</v>
      </c>
      <c r="J20" s="25" t="str">
        <f t="shared" si="13"/>
        <v>-</v>
      </c>
      <c r="K20" s="25" t="str">
        <f t="shared" si="14"/>
        <v>0</v>
      </c>
      <c r="L20" s="25" t="str">
        <f t="shared" si="15"/>
        <v>5</v>
      </c>
      <c r="M20" s="25" t="str">
        <f t="shared" si="16"/>
        <v>0</v>
      </c>
      <c r="N20" s="25" t="str">
        <f t="shared" si="17"/>
        <v>0</v>
      </c>
      <c r="O20" s="25" t="str">
        <f t="shared" si="18"/>
        <v>1</v>
      </c>
      <c r="P20" s="25" t="str">
        <f t="shared" si="19"/>
        <v>-</v>
      </c>
      <c r="Q20" s="25" t="str">
        <f t="shared" si="20"/>
        <v>0</v>
      </c>
      <c r="R20" s="25" t="str">
        <f t="shared" si="21"/>
        <v>0</v>
      </c>
      <c r="S20" s="25" t="str">
        <f t="shared" si="22"/>
        <v>1</v>
      </c>
      <c r="T20" s="25" t="str">
        <f t="shared" si="23"/>
        <v>0</v>
      </c>
      <c r="U20" s="5"/>
      <c r="V20" s="6"/>
      <c r="W20" s="26" t="str">
        <f t="shared" si="24"/>
        <v>ASLA-05001-0010</v>
      </c>
      <c r="X20" s="25" t="str">
        <f t="shared" si="25"/>
        <v>电容式物位开关-FTC260-2B2J1</v>
      </c>
      <c r="Y20" s="25" t="str">
        <f t="shared" si="26"/>
        <v>电容式物位开关-E+H，FTC260-2</v>
      </c>
      <c r="Z20" s="25" t="str">
        <f t="shared" si="27"/>
        <v>电容式物位开关</v>
      </c>
      <c r="AA20" s="25" t="str">
        <f t="shared" si="28"/>
        <v>FTC260-2B2J1</v>
      </c>
      <c r="AB20" s="16"/>
      <c r="AC20" s="34" t="s">
        <v>78</v>
      </c>
      <c r="AD20" s="34" t="s">
        <v>82</v>
      </c>
      <c r="AE20" s="33" t="s">
        <v>73</v>
      </c>
      <c r="AF20" s="31" t="s">
        <v>95</v>
      </c>
      <c r="AG20" s="31" t="s">
        <v>83</v>
      </c>
      <c r="AH20" s="16" t="s">
        <v>92</v>
      </c>
      <c r="AI20" s="7"/>
      <c r="AJ20" s="7" t="s">
        <v>42</v>
      </c>
      <c r="AK20" s="7" t="s">
        <v>62</v>
      </c>
      <c r="AL20" s="7" t="s">
        <v>64</v>
      </c>
      <c r="AM20" s="18" t="s">
        <v>26</v>
      </c>
      <c r="AN20" s="18" t="s">
        <v>26</v>
      </c>
      <c r="AO20" s="18" t="s">
        <v>45</v>
      </c>
      <c r="AP20" s="18" t="s">
        <v>53</v>
      </c>
      <c r="AQ20" s="18" t="s">
        <v>26</v>
      </c>
      <c r="AR20" s="18" t="s">
        <v>87</v>
      </c>
      <c r="AS20" s="18" t="s">
        <v>26</v>
      </c>
    </row>
    <row r="21" spans="1:45" ht="13.5" customHeight="1" x14ac:dyDescent="0.15">
      <c r="A21" s="23" t="str">
        <f t="shared" si="5"/>
        <v>ASLA-05000-0110</v>
      </c>
      <c r="B21" s="24" t="str">
        <f t="shared" si="6"/>
        <v>电容式物位开关-FTC260-2A4J1</v>
      </c>
      <c r="C21" s="24" t="str">
        <f t="shared" si="7"/>
        <v>电容式物位开关-E+H，FTC260-2</v>
      </c>
      <c r="D21" s="25" t="str">
        <f t="shared" si="8"/>
        <v>电容式物位开关</v>
      </c>
      <c r="E21" s="11" t="s">
        <v>99</v>
      </c>
      <c r="F21" s="25" t="str">
        <f t="shared" si="9"/>
        <v>A</v>
      </c>
      <c r="G21" s="25" t="str">
        <f t="shared" si="10"/>
        <v>S</v>
      </c>
      <c r="H21" s="25" t="str">
        <f t="shared" si="11"/>
        <v>L</v>
      </c>
      <c r="I21" s="25" t="str">
        <f t="shared" si="12"/>
        <v>A</v>
      </c>
      <c r="J21" s="25" t="str">
        <f t="shared" si="13"/>
        <v>-</v>
      </c>
      <c r="K21" s="25" t="str">
        <f t="shared" si="14"/>
        <v>0</v>
      </c>
      <c r="L21" s="25" t="str">
        <f t="shared" si="15"/>
        <v>5</v>
      </c>
      <c r="M21" s="25" t="str">
        <f t="shared" si="16"/>
        <v>0</v>
      </c>
      <c r="N21" s="25" t="str">
        <f t="shared" si="17"/>
        <v>0</v>
      </c>
      <c r="O21" s="25" t="str">
        <f t="shared" si="18"/>
        <v>0</v>
      </c>
      <c r="P21" s="25" t="str">
        <f t="shared" si="19"/>
        <v>-</v>
      </c>
      <c r="Q21" s="25" t="str">
        <f t="shared" si="20"/>
        <v>0</v>
      </c>
      <c r="R21" s="25" t="str">
        <f t="shared" si="21"/>
        <v>1</v>
      </c>
      <c r="S21" s="25" t="str">
        <f t="shared" si="22"/>
        <v>1</v>
      </c>
      <c r="T21" s="25" t="str">
        <f t="shared" si="23"/>
        <v>0</v>
      </c>
      <c r="U21" s="5"/>
      <c r="V21" s="6"/>
      <c r="W21" s="26" t="str">
        <f t="shared" si="24"/>
        <v>ASLA-05000-0110</v>
      </c>
      <c r="X21" s="25" t="str">
        <f t="shared" si="25"/>
        <v>电容式物位开关-FTC260-2A4J1</v>
      </c>
      <c r="Y21" s="25" t="str">
        <f t="shared" si="26"/>
        <v>电容式物位开关-E+H，FTC260-2</v>
      </c>
      <c r="Z21" s="25" t="str">
        <f t="shared" si="27"/>
        <v>电容式物位开关</v>
      </c>
      <c r="AA21" s="25" t="str">
        <f t="shared" si="28"/>
        <v>FTC260-2A4J1</v>
      </c>
      <c r="AB21" s="16"/>
      <c r="AC21" s="34" t="s">
        <v>78</v>
      </c>
      <c r="AD21" s="34" t="s">
        <v>80</v>
      </c>
      <c r="AE21" s="33" t="s">
        <v>75</v>
      </c>
      <c r="AF21" s="31" t="s">
        <v>95</v>
      </c>
      <c r="AG21" s="31" t="s">
        <v>83</v>
      </c>
      <c r="AH21" s="16" t="s">
        <v>92</v>
      </c>
      <c r="AI21" s="7"/>
      <c r="AJ21" s="7" t="s">
        <v>42</v>
      </c>
      <c r="AK21" s="7" t="s">
        <v>62</v>
      </c>
      <c r="AL21" s="7" t="s">
        <v>64</v>
      </c>
      <c r="AM21" s="18" t="s">
        <v>26</v>
      </c>
      <c r="AN21" s="18" t="s">
        <v>26</v>
      </c>
      <c r="AO21" s="18" t="s">
        <v>26</v>
      </c>
      <c r="AP21" s="18" t="s">
        <v>53</v>
      </c>
      <c r="AQ21" s="18" t="s">
        <v>87</v>
      </c>
      <c r="AR21" s="18" t="s">
        <v>87</v>
      </c>
      <c r="AS21" s="18" t="s">
        <v>26</v>
      </c>
    </row>
    <row r="22" spans="1:45" ht="13.5" customHeight="1" x14ac:dyDescent="0.15">
      <c r="A22" s="23" t="str">
        <f t="shared" si="5"/>
        <v>ASLA-05001-0110</v>
      </c>
      <c r="B22" s="24" t="str">
        <f t="shared" si="6"/>
        <v>电容式物位开关-FTC260-2B4J1</v>
      </c>
      <c r="C22" s="24" t="str">
        <f t="shared" si="7"/>
        <v>电容式物位开关-E+H，FTC260-2</v>
      </c>
      <c r="D22" s="25" t="str">
        <f t="shared" si="8"/>
        <v>电容式物位开关</v>
      </c>
      <c r="E22" s="11" t="s">
        <v>100</v>
      </c>
      <c r="F22" s="25" t="str">
        <f t="shared" si="9"/>
        <v>A</v>
      </c>
      <c r="G22" s="25" t="str">
        <f t="shared" si="10"/>
        <v>S</v>
      </c>
      <c r="H22" s="25" t="str">
        <f t="shared" si="11"/>
        <v>L</v>
      </c>
      <c r="I22" s="25" t="str">
        <f t="shared" si="12"/>
        <v>A</v>
      </c>
      <c r="J22" s="25" t="str">
        <f t="shared" si="13"/>
        <v>-</v>
      </c>
      <c r="K22" s="25" t="str">
        <f t="shared" si="14"/>
        <v>0</v>
      </c>
      <c r="L22" s="25" t="str">
        <f t="shared" si="15"/>
        <v>5</v>
      </c>
      <c r="M22" s="25" t="str">
        <f t="shared" si="16"/>
        <v>0</v>
      </c>
      <c r="N22" s="25" t="str">
        <f t="shared" si="17"/>
        <v>0</v>
      </c>
      <c r="O22" s="25" t="str">
        <f t="shared" si="18"/>
        <v>1</v>
      </c>
      <c r="P22" s="25" t="str">
        <f t="shared" si="19"/>
        <v>-</v>
      </c>
      <c r="Q22" s="25" t="str">
        <f t="shared" si="20"/>
        <v>0</v>
      </c>
      <c r="R22" s="25" t="str">
        <f t="shared" si="21"/>
        <v>1</v>
      </c>
      <c r="S22" s="25" t="str">
        <f t="shared" si="22"/>
        <v>1</v>
      </c>
      <c r="T22" s="25" t="str">
        <f t="shared" si="23"/>
        <v>0</v>
      </c>
      <c r="U22" s="5"/>
      <c r="V22" s="6"/>
      <c r="W22" s="26" t="str">
        <f t="shared" si="24"/>
        <v>ASLA-05001-0110</v>
      </c>
      <c r="X22" s="25" t="str">
        <f t="shared" si="25"/>
        <v>电容式物位开关-FTC260-2B4J1</v>
      </c>
      <c r="Y22" s="25" t="str">
        <f t="shared" si="26"/>
        <v>电容式物位开关-E+H，FTC260-2</v>
      </c>
      <c r="Z22" s="25" t="str">
        <f t="shared" si="27"/>
        <v>电容式物位开关</v>
      </c>
      <c r="AA22" s="25" t="str">
        <f t="shared" si="28"/>
        <v>FTC260-2B4J1</v>
      </c>
      <c r="AB22" s="16"/>
      <c r="AC22" s="34" t="s">
        <v>78</v>
      </c>
      <c r="AD22" s="34" t="s">
        <v>82</v>
      </c>
      <c r="AE22" s="33" t="s">
        <v>75</v>
      </c>
      <c r="AF22" s="31" t="s">
        <v>95</v>
      </c>
      <c r="AG22" s="31" t="s">
        <v>83</v>
      </c>
      <c r="AH22" s="16" t="s">
        <v>92</v>
      </c>
      <c r="AI22" s="7"/>
      <c r="AJ22" s="7" t="s">
        <v>42</v>
      </c>
      <c r="AK22" s="7" t="s">
        <v>62</v>
      </c>
      <c r="AL22" s="7" t="s">
        <v>64</v>
      </c>
      <c r="AM22" s="18" t="s">
        <v>26</v>
      </c>
      <c r="AN22" s="18" t="s">
        <v>26</v>
      </c>
      <c r="AO22" s="18" t="s">
        <v>45</v>
      </c>
      <c r="AP22" s="18" t="s">
        <v>53</v>
      </c>
      <c r="AQ22" s="18" t="s">
        <v>87</v>
      </c>
      <c r="AR22" s="18" t="s">
        <v>87</v>
      </c>
      <c r="AS22" s="18" t="s">
        <v>26</v>
      </c>
    </row>
    <row r="23" spans="1:45" ht="15" x14ac:dyDescent="0.15">
      <c r="A23" s="23" t="str">
        <f t="shared" ref="A23" si="29">F23&amp;G23&amp;H23&amp;I23&amp;J23&amp;K23&amp;L23&amp;M23&amp;N23&amp;O23&amp;P23&amp;Q23&amp;R23&amp;S23&amp;T23</f>
        <v>########</v>
      </c>
      <c r="B23" s="24" t="str">
        <f t="shared" ref="B23" si="30">D23&amp;"-"&amp;E23</f>
        <v>#-#</v>
      </c>
      <c r="C23" s="24" t="str">
        <f>D23&amp;"-"&amp;AH23</f>
        <v>#-</v>
      </c>
      <c r="D23" s="25" t="str">
        <f>AK23</f>
        <v>#</v>
      </c>
      <c r="E23" s="11" t="s">
        <v>27</v>
      </c>
      <c r="F23" s="25" t="str">
        <f>MID(AL23,1,1)</f>
        <v>#</v>
      </c>
      <c r="G23" s="25" t="str">
        <f>MID(AL23,2,1)</f>
        <v/>
      </c>
      <c r="H23" s="25" t="str">
        <f>MID(AL23,3,1)</f>
        <v/>
      </c>
      <c r="I23" s="25" t="str">
        <f>MID(AL23,4,1)</f>
        <v/>
      </c>
      <c r="J23" s="25" t="str">
        <f>MID(AL23,5,1)</f>
        <v/>
      </c>
      <c r="K23" s="25" t="str">
        <f>MID(AL23,6,1)</f>
        <v/>
      </c>
      <c r="L23" s="25" t="str">
        <f>MID(AL23,7,1)</f>
        <v/>
      </c>
      <c r="M23" s="25" t="str">
        <f t="shared" si="3"/>
        <v>#</v>
      </c>
      <c r="N23" s="25" t="str">
        <f t="shared" si="3"/>
        <v>#</v>
      </c>
      <c r="O23" s="25" t="str">
        <f t="shared" si="3"/>
        <v>#</v>
      </c>
      <c r="P23" s="25" t="str">
        <f>MID(AL23,5,1)</f>
        <v/>
      </c>
      <c r="Q23" s="25" t="str">
        <f t="shared" si="4"/>
        <v>#</v>
      </c>
      <c r="R23" s="25" t="str">
        <f t="shared" si="4"/>
        <v>#</v>
      </c>
      <c r="S23" s="25" t="str">
        <f t="shared" si="4"/>
        <v>#</v>
      </c>
      <c r="T23" s="25" t="str">
        <f t="shared" si="4"/>
        <v>#</v>
      </c>
      <c r="U23" s="5"/>
      <c r="V23" s="6"/>
      <c r="W23" s="26" t="str">
        <f t="shared" ref="W23:AA23" si="31">A23</f>
        <v>########</v>
      </c>
      <c r="X23" s="25" t="str">
        <f t="shared" si="31"/>
        <v>#-#</v>
      </c>
      <c r="Y23" s="25" t="str">
        <f t="shared" si="31"/>
        <v>#-</v>
      </c>
      <c r="Z23" s="25" t="str">
        <f t="shared" si="31"/>
        <v>#</v>
      </c>
      <c r="AA23" s="25" t="str">
        <f t="shared" si="31"/>
        <v>#</v>
      </c>
      <c r="AB23" s="16"/>
      <c r="AC23" s="7"/>
      <c r="AJ23" s="2" t="s">
        <v>27</v>
      </c>
      <c r="AK23" s="2" t="s">
        <v>27</v>
      </c>
      <c r="AL23" s="2" t="s">
        <v>27</v>
      </c>
      <c r="AM23" s="2" t="s">
        <v>27</v>
      </c>
      <c r="AN23" s="2" t="s">
        <v>27</v>
      </c>
      <c r="AO23" s="2" t="s">
        <v>27</v>
      </c>
      <c r="AP23" s="2" t="s">
        <v>27</v>
      </c>
      <c r="AQ23" s="2" t="s">
        <v>27</v>
      </c>
      <c r="AR23" s="2" t="s">
        <v>27</v>
      </c>
      <c r="AS23" s="2" t="s">
        <v>27</v>
      </c>
    </row>
  </sheetData>
  <mergeCells count="19">
    <mergeCell ref="W5:W12"/>
    <mergeCell ref="K1:L1"/>
    <mergeCell ref="M1:O1"/>
    <mergeCell ref="Q1:R1"/>
    <mergeCell ref="U1:U2"/>
    <mergeCell ref="F2:I2"/>
    <mergeCell ref="K2:L2"/>
    <mergeCell ref="M2:O2"/>
    <mergeCell ref="Q2:R2"/>
    <mergeCell ref="A1:A3"/>
    <mergeCell ref="B1:B3"/>
    <mergeCell ref="C1:C3"/>
    <mergeCell ref="D1:D3"/>
    <mergeCell ref="E1:E3"/>
    <mergeCell ref="F1:I1"/>
    <mergeCell ref="F3:I3"/>
    <mergeCell ref="K3:L3"/>
    <mergeCell ref="M3:O3"/>
    <mergeCell ref="Q3:R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abSelected="1" zoomScale="80" zoomScaleNormal="80" workbookViewId="0">
      <pane xSplit="1" ySplit="13" topLeftCell="AB20" activePane="bottomRight" state="frozen"/>
      <selection pane="topRight" activeCell="B1" sqref="B1"/>
      <selection pane="bottomLeft" activeCell="A14" sqref="A14"/>
      <selection pane="bottomRight" activeCell="AG35" sqref="AG35"/>
    </sheetView>
  </sheetViews>
  <sheetFormatPr defaultRowHeight="13.5" x14ac:dyDescent="0.15"/>
  <cols>
    <col min="1" max="1" width="18.375" customWidth="1"/>
    <col min="2" max="2" width="35.5" style="2" customWidth="1"/>
    <col min="3" max="3" width="28.5" customWidth="1"/>
    <col min="4" max="4" width="15.875" customWidth="1"/>
    <col min="5" max="5" width="18.5" customWidth="1"/>
    <col min="6" max="9" width="3.25" customWidth="1"/>
    <col min="10" max="10" width="6" customWidth="1"/>
    <col min="11" max="12" width="5.75" customWidth="1"/>
    <col min="13" max="14" width="4.875" customWidth="1"/>
    <col min="15" max="15" width="4.75" customWidth="1"/>
    <col min="16" max="16" width="6.25" customWidth="1"/>
    <col min="17" max="18" width="4.75" customWidth="1"/>
    <col min="19" max="20" width="8.75" customWidth="1"/>
    <col min="21" max="21" width="4.375" customWidth="1"/>
    <col min="22" max="22" width="1.5" customWidth="1"/>
    <col min="23" max="23" width="15.125" customWidth="1"/>
    <col min="24" max="24" width="26.375" customWidth="1"/>
    <col min="25" max="25" width="11.625" customWidth="1"/>
    <col min="26" max="27" width="13.875" customWidth="1"/>
    <col min="28" max="28" width="17.25" customWidth="1"/>
    <col min="29" max="29" width="19.5" customWidth="1"/>
    <col min="30" max="30" width="14.75" customWidth="1"/>
    <col min="31" max="31" width="14" customWidth="1"/>
    <col min="32" max="32" width="13.875" customWidth="1"/>
    <col min="33" max="33" width="12.75" customWidth="1"/>
    <col min="34" max="34" width="15.25" customWidth="1"/>
    <col min="35" max="35" width="1.5" customWidth="1"/>
    <col min="36" max="36" width="7.875" customWidth="1"/>
    <col min="37" max="37" width="11.625" customWidth="1"/>
    <col min="38" max="38" width="9.875" customWidth="1"/>
    <col min="39" max="39" width="12.875" style="2" customWidth="1"/>
    <col min="40" max="40" width="13.125" style="2" customWidth="1"/>
    <col min="41" max="41" width="15.75" style="2" customWidth="1"/>
    <col min="42" max="42" width="9" style="2" customWidth="1"/>
    <col min="43" max="43" width="11.125" style="2" customWidth="1"/>
    <col min="44" max="44" width="10.375" style="2" customWidth="1"/>
    <col min="45" max="45" width="9" style="2"/>
  </cols>
  <sheetData>
    <row r="1" spans="1:45" x14ac:dyDescent="0.15">
      <c r="A1" s="50" t="s">
        <v>2</v>
      </c>
      <c r="B1" s="50" t="s">
        <v>3</v>
      </c>
      <c r="C1" s="50" t="s">
        <v>4</v>
      </c>
      <c r="D1" s="52" t="s">
        <v>6</v>
      </c>
      <c r="E1" s="54" t="s">
        <v>17</v>
      </c>
      <c r="F1" s="56" t="s">
        <v>9</v>
      </c>
      <c r="G1" s="56"/>
      <c r="H1" s="56"/>
      <c r="I1" s="56"/>
      <c r="J1" s="40" t="s">
        <v>0</v>
      </c>
      <c r="K1" s="64" t="str">
        <f>AJ4</f>
        <v>物位开关类</v>
      </c>
      <c r="L1" s="65"/>
      <c r="M1" s="66" t="s">
        <v>18</v>
      </c>
      <c r="N1" s="67"/>
      <c r="O1" s="67"/>
      <c r="P1" s="40" t="s">
        <v>0</v>
      </c>
      <c r="Q1" s="68" t="s">
        <v>20</v>
      </c>
      <c r="R1" s="69"/>
      <c r="S1" s="40" t="s">
        <v>23</v>
      </c>
      <c r="T1" s="40" t="s">
        <v>16</v>
      </c>
      <c r="U1" s="70" t="s">
        <v>5</v>
      </c>
    </row>
    <row r="2" spans="1:45" ht="13.5" customHeight="1" x14ac:dyDescent="0.15">
      <c r="A2" s="45"/>
      <c r="B2" s="45"/>
      <c r="C2" s="51"/>
      <c r="D2" s="53"/>
      <c r="E2" s="55"/>
      <c r="F2" s="44" t="s">
        <v>11</v>
      </c>
      <c r="G2" s="45"/>
      <c r="H2" s="45"/>
      <c r="I2" s="45"/>
      <c r="J2" s="15" t="s">
        <v>12</v>
      </c>
      <c r="K2" s="46" t="s">
        <v>10</v>
      </c>
      <c r="L2" s="47"/>
      <c r="M2" s="44" t="s">
        <v>13</v>
      </c>
      <c r="N2" s="45"/>
      <c r="O2" s="45"/>
      <c r="P2" s="15" t="s">
        <v>14</v>
      </c>
      <c r="Q2" s="48" t="s">
        <v>21</v>
      </c>
      <c r="R2" s="49"/>
      <c r="S2" s="1" t="s">
        <v>22</v>
      </c>
      <c r="T2" s="1" t="s">
        <v>15</v>
      </c>
      <c r="U2" s="71"/>
    </row>
    <row r="3" spans="1:45" ht="67.5" x14ac:dyDescent="0.15">
      <c r="A3" s="45"/>
      <c r="B3" s="45"/>
      <c r="C3" s="51" t="s">
        <v>4</v>
      </c>
      <c r="D3" s="53"/>
      <c r="E3" s="55"/>
      <c r="F3" s="57" t="str">
        <f>MID(AL4,1,4)</f>
        <v>ASLA</v>
      </c>
      <c r="G3" s="58"/>
      <c r="H3" s="58"/>
      <c r="I3" s="58"/>
      <c r="J3" s="15" t="s">
        <v>1</v>
      </c>
      <c r="K3" s="59" t="str">
        <f>MID(AL4,6,2)</f>
        <v>05</v>
      </c>
      <c r="L3" s="58"/>
      <c r="M3" s="44" t="s">
        <v>31</v>
      </c>
      <c r="N3" s="44"/>
      <c r="O3" s="44"/>
      <c r="P3" s="15" t="s">
        <v>1</v>
      </c>
      <c r="Q3" s="46" t="s">
        <v>33</v>
      </c>
      <c r="R3" s="60"/>
      <c r="S3" s="20" t="s">
        <v>41</v>
      </c>
      <c r="T3" s="20" t="s">
        <v>41</v>
      </c>
      <c r="U3" s="3"/>
      <c r="W3" s="8" t="s">
        <v>7</v>
      </c>
      <c r="X3" s="8" t="s">
        <v>3</v>
      </c>
      <c r="Y3" s="8" t="s">
        <v>4</v>
      </c>
      <c r="Z3" s="9" t="s">
        <v>6</v>
      </c>
      <c r="AA3" s="9" t="s">
        <v>17</v>
      </c>
      <c r="AB3" s="9" t="s">
        <v>8</v>
      </c>
      <c r="AC3" s="29" t="s">
        <v>55</v>
      </c>
      <c r="AD3" s="29" t="s">
        <v>50</v>
      </c>
      <c r="AE3" s="30" t="s">
        <v>47</v>
      </c>
      <c r="AF3" s="30" t="s">
        <v>48</v>
      </c>
      <c r="AG3" s="30" t="s">
        <v>110</v>
      </c>
      <c r="AH3" s="13" t="s">
        <v>19</v>
      </c>
      <c r="AJ3" s="19" t="s">
        <v>28</v>
      </c>
      <c r="AK3" s="19" t="s">
        <v>29</v>
      </c>
      <c r="AL3" s="19" t="s">
        <v>30</v>
      </c>
      <c r="AM3" s="17" t="s">
        <v>35</v>
      </c>
      <c r="AN3" s="17" t="s">
        <v>36</v>
      </c>
      <c r="AO3" s="17" t="s">
        <v>37</v>
      </c>
      <c r="AP3" s="17" t="s">
        <v>38</v>
      </c>
      <c r="AQ3" s="17" t="s">
        <v>39</v>
      </c>
      <c r="AR3" s="17" t="s">
        <v>24</v>
      </c>
      <c r="AS3" s="17" t="s">
        <v>25</v>
      </c>
    </row>
    <row r="4" spans="1:45" ht="27" customHeight="1" x14ac:dyDescent="0.15">
      <c r="A4" s="23" t="str">
        <f>F4&amp;G4&amp;H4&amp;I4&amp;J4&amp;K4&amp;L4&amp;M4&amp;N4&amp;O4&amp;P4&amp;Q4&amp;R4&amp;S4&amp;T4</f>
        <v>ASLA-050：其他0|0150：150mm0|DQ：PT 1-0：其他0|B：DC24V，继电器输出1|SA1101|凡宜</v>
      </c>
      <c r="B4" s="28" t="str">
        <f>D4&amp;"-"&amp;E4</f>
        <v>电容式物位开关-SA</v>
      </c>
      <c r="C4" s="28" t="str">
        <f>D4&amp;"-"&amp;AH4</f>
        <v>电容式物位开关-凡宜，SA</v>
      </c>
      <c r="D4" s="25" t="str">
        <f>AK4</f>
        <v>电容式物位开关</v>
      </c>
      <c r="E4" s="12" t="s">
        <v>93</v>
      </c>
      <c r="F4" s="25" t="str">
        <f>MID(AL4,1,1)</f>
        <v>A</v>
      </c>
      <c r="G4" s="25" t="str">
        <f>MID(AL4,2,1)</f>
        <v>S</v>
      </c>
      <c r="H4" s="25" t="str">
        <f>MID(AL4,3,1)</f>
        <v>L</v>
      </c>
      <c r="I4" s="25" t="str">
        <f>MID(AL4,4,1)</f>
        <v>A</v>
      </c>
      <c r="J4" s="25" t="str">
        <f>MID(AL4,5,1)</f>
        <v>-</v>
      </c>
      <c r="K4" s="25" t="str">
        <f>MID(AL4,6,1)</f>
        <v>0</v>
      </c>
      <c r="L4" s="25" t="str">
        <f>MID(AL4,7,1)</f>
        <v>5</v>
      </c>
      <c r="M4" s="25" t="str">
        <f>AM4</f>
        <v>0：其他</v>
      </c>
      <c r="N4" s="25" t="str">
        <f t="shared" ref="N4:O4" si="0">AN4</f>
        <v>0|0150：150mm</v>
      </c>
      <c r="O4" s="25" t="str">
        <f t="shared" si="0"/>
        <v>0|DQ：PT 1</v>
      </c>
      <c r="P4" s="25" t="str">
        <f>MID(AL4,5,1)</f>
        <v>-</v>
      </c>
      <c r="Q4" s="25" t="str">
        <f>AP4</f>
        <v>0：其他</v>
      </c>
      <c r="R4" s="25" t="str">
        <f t="shared" ref="R4:T4" si="1">AQ4</f>
        <v>0|B：DC24V，继电器输出</v>
      </c>
      <c r="S4" s="25" t="str">
        <f t="shared" si="1"/>
        <v>1|SA110</v>
      </c>
      <c r="T4" s="25" t="str">
        <f t="shared" si="1"/>
        <v>1|凡宜</v>
      </c>
      <c r="U4" s="5"/>
      <c r="W4" s="27" t="str">
        <f>A4</f>
        <v>ASLA-050：其他0|0150：150mm0|DQ：PT 1-0：其他0|B：DC24V，继电器输出1|SA1101|凡宜</v>
      </c>
      <c r="X4" s="41" t="str">
        <f>B4</f>
        <v>电容式物位开关-SA</v>
      </c>
      <c r="Y4" s="41" t="str">
        <f>C4</f>
        <v>电容式物位开关-凡宜，SA</v>
      </c>
      <c r="Z4" s="25" t="str">
        <f>D4</f>
        <v>电容式物位开关</v>
      </c>
      <c r="AA4" s="41" t="str">
        <f>E4</f>
        <v>SA</v>
      </c>
      <c r="AB4" s="39"/>
      <c r="AC4" s="33" t="s">
        <v>101</v>
      </c>
      <c r="AD4" s="33" t="s">
        <v>114</v>
      </c>
      <c r="AE4" s="31" t="s">
        <v>103</v>
      </c>
      <c r="AF4" s="31" t="s">
        <v>106</v>
      </c>
      <c r="AG4" s="33" t="s">
        <v>111</v>
      </c>
      <c r="AH4" s="11" t="s">
        <v>94</v>
      </c>
      <c r="AJ4" s="21" t="s">
        <v>43</v>
      </c>
      <c r="AK4" s="38" t="s">
        <v>63</v>
      </c>
      <c r="AL4" s="21" t="s">
        <v>65</v>
      </c>
      <c r="AM4" s="22" t="s">
        <v>40</v>
      </c>
      <c r="AN4" s="32" t="s">
        <v>118</v>
      </c>
      <c r="AO4" s="32" t="s">
        <v>119</v>
      </c>
      <c r="AP4" s="22" t="s">
        <v>40</v>
      </c>
      <c r="AQ4" s="32" t="s">
        <v>115</v>
      </c>
      <c r="AR4" s="22" t="s">
        <v>112</v>
      </c>
      <c r="AS4" s="22" t="s">
        <v>46</v>
      </c>
    </row>
    <row r="5" spans="1:45" ht="15" customHeight="1" x14ac:dyDescent="0.15">
      <c r="A5" s="14" t="str">
        <f t="shared" ref="A5:A10" si="2">F5&amp;G5&amp;H5&amp;I5&amp;J5&amp;K5&amp;L5&amp;M5&amp;N5&amp;O5&amp;P5&amp;Q5&amp;R5&amp;S5&amp;T5</f>
        <v/>
      </c>
      <c r="B5" s="39"/>
      <c r="C5" s="39"/>
      <c r="D5" s="16"/>
      <c r="E5" s="39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5"/>
      <c r="W5" s="61" t="s">
        <v>34</v>
      </c>
      <c r="X5" s="39"/>
      <c r="Y5" s="39"/>
      <c r="Z5" s="16"/>
      <c r="AA5" s="39"/>
      <c r="AB5" s="39"/>
      <c r="AC5" s="33" t="s">
        <v>102</v>
      </c>
      <c r="AD5" s="33" t="s">
        <v>116</v>
      </c>
      <c r="AE5" s="31" t="s">
        <v>104</v>
      </c>
      <c r="AF5" s="31" t="s">
        <v>107</v>
      </c>
      <c r="AG5" s="31"/>
      <c r="AH5" s="16" t="s">
        <v>44</v>
      </c>
      <c r="AJ5" s="7"/>
      <c r="AK5" s="7"/>
      <c r="AL5" s="7"/>
      <c r="AM5" s="7"/>
      <c r="AN5" s="7"/>
      <c r="AO5" s="32" t="s">
        <v>120</v>
      </c>
      <c r="AP5" s="2" t="s">
        <v>44</v>
      </c>
      <c r="AQ5" s="32" t="s">
        <v>117</v>
      </c>
      <c r="AR5" s="22" t="s">
        <v>113</v>
      </c>
      <c r="AS5" s="2" t="s">
        <v>44</v>
      </c>
    </row>
    <row r="6" spans="1:45" ht="15" customHeight="1" x14ac:dyDescent="0.15">
      <c r="A6" s="14" t="str">
        <f t="shared" si="2"/>
        <v/>
      </c>
      <c r="B6" s="39"/>
      <c r="C6" s="39"/>
      <c r="D6" s="16"/>
      <c r="E6" s="3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5"/>
      <c r="W6" s="62"/>
      <c r="X6" s="39"/>
      <c r="Y6" s="39"/>
      <c r="Z6" s="16"/>
      <c r="AA6" s="39"/>
      <c r="AB6" s="39"/>
      <c r="AC6" s="33"/>
      <c r="AD6" s="33" t="s">
        <v>56</v>
      </c>
      <c r="AE6" s="31" t="s">
        <v>105</v>
      </c>
      <c r="AF6" s="31" t="s">
        <v>108</v>
      </c>
      <c r="AG6" s="31"/>
      <c r="AH6" s="16" t="s">
        <v>44</v>
      </c>
      <c r="AJ6" s="7"/>
      <c r="AK6" s="7"/>
      <c r="AL6" s="7"/>
      <c r="AM6" s="7"/>
      <c r="AN6" s="7"/>
      <c r="AO6" s="32" t="s">
        <v>121</v>
      </c>
    </row>
    <row r="7" spans="1:45" ht="15" customHeight="1" x14ac:dyDescent="0.15">
      <c r="A7" s="14" t="str">
        <f t="shared" si="2"/>
        <v/>
      </c>
      <c r="B7" s="39"/>
      <c r="C7" s="39"/>
      <c r="D7" s="16"/>
      <c r="E7" s="39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5"/>
      <c r="W7" s="62"/>
      <c r="X7" s="39"/>
      <c r="Y7" s="39"/>
      <c r="Z7" s="16"/>
      <c r="AA7" s="39"/>
      <c r="AB7" s="39"/>
      <c r="AC7" s="33"/>
      <c r="AD7" s="33" t="s">
        <v>57</v>
      </c>
      <c r="AE7" s="31"/>
      <c r="AF7" s="31" t="s">
        <v>109</v>
      </c>
      <c r="AG7" s="31"/>
      <c r="AH7" s="16" t="s">
        <v>44</v>
      </c>
      <c r="AJ7" s="7"/>
      <c r="AK7" s="7"/>
      <c r="AL7" s="7"/>
      <c r="AO7" s="32" t="s">
        <v>122</v>
      </c>
    </row>
    <row r="8" spans="1:45" ht="15" customHeight="1" x14ac:dyDescent="0.15">
      <c r="A8" s="14" t="str">
        <f t="shared" si="2"/>
        <v/>
      </c>
      <c r="B8" s="39"/>
      <c r="C8" s="39"/>
      <c r="D8" s="16"/>
      <c r="E8" s="39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5"/>
      <c r="W8" s="62"/>
      <c r="X8" s="39"/>
      <c r="Y8" s="39"/>
      <c r="Z8" s="16"/>
      <c r="AA8" s="39"/>
      <c r="AB8" s="39"/>
      <c r="AC8" s="16"/>
      <c r="AD8" s="16"/>
      <c r="AE8" s="10"/>
      <c r="AF8" s="10"/>
      <c r="AG8" s="10"/>
      <c r="AH8" s="16"/>
      <c r="AJ8" s="7"/>
      <c r="AK8" s="7"/>
      <c r="AL8" s="7"/>
      <c r="AO8" s="32" t="s">
        <v>123</v>
      </c>
    </row>
    <row r="9" spans="1:45" ht="15" customHeight="1" x14ac:dyDescent="0.15">
      <c r="A9" s="14" t="str">
        <f t="shared" si="2"/>
        <v/>
      </c>
      <c r="B9" s="39"/>
      <c r="C9" s="39"/>
      <c r="D9" s="16"/>
      <c r="E9" s="3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5"/>
      <c r="W9" s="62"/>
      <c r="X9" s="39"/>
      <c r="Y9" s="39"/>
      <c r="Z9" s="16"/>
      <c r="AA9" s="39"/>
      <c r="AB9" s="39"/>
      <c r="AC9" s="16"/>
      <c r="AD9" s="16"/>
      <c r="AE9" s="10"/>
      <c r="AF9" s="10"/>
      <c r="AG9" s="10"/>
      <c r="AH9" s="16"/>
      <c r="AJ9" s="7"/>
      <c r="AK9" s="7"/>
      <c r="AL9" s="7"/>
      <c r="AO9" s="32" t="s">
        <v>124</v>
      </c>
    </row>
    <row r="10" spans="1:45" ht="15" customHeight="1" x14ac:dyDescent="0.15">
      <c r="A10" s="14" t="str">
        <f t="shared" si="2"/>
        <v/>
      </c>
      <c r="B10" s="39"/>
      <c r="C10" s="39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5"/>
      <c r="W10" s="62"/>
      <c r="X10" s="39"/>
      <c r="Y10" s="39"/>
      <c r="Z10" s="16"/>
      <c r="AA10" s="16"/>
      <c r="AB10" s="16"/>
      <c r="AC10" s="16"/>
      <c r="AD10" s="16"/>
      <c r="AE10" s="10"/>
      <c r="AF10" s="10"/>
      <c r="AG10" s="10"/>
      <c r="AH10" s="16"/>
      <c r="AJ10" s="7"/>
      <c r="AK10" s="7"/>
      <c r="AL10" s="7"/>
      <c r="AO10" s="32" t="s">
        <v>125</v>
      </c>
    </row>
    <row r="11" spans="1:45" ht="15" customHeight="1" x14ac:dyDescent="0.15">
      <c r="A11" s="14"/>
      <c r="B11" s="39"/>
      <c r="C11" s="3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5"/>
      <c r="W11" s="62"/>
      <c r="X11" s="39"/>
      <c r="Y11" s="39"/>
      <c r="Z11" s="16"/>
      <c r="AA11" s="16"/>
      <c r="AB11" s="16"/>
      <c r="AC11" s="16"/>
      <c r="AD11" s="16"/>
      <c r="AE11" s="10"/>
      <c r="AF11" s="10"/>
      <c r="AG11" s="10"/>
      <c r="AH11" s="16"/>
      <c r="AI11" s="7"/>
      <c r="AJ11" s="7"/>
      <c r="AK11" s="7"/>
      <c r="AL11" s="7"/>
    </row>
    <row r="12" spans="1:45" ht="15" customHeight="1" x14ac:dyDescent="0.15">
      <c r="A12" s="14"/>
      <c r="B12" s="39"/>
      <c r="C12" s="39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5"/>
      <c r="W12" s="63"/>
      <c r="X12" s="39"/>
      <c r="Y12" s="39"/>
      <c r="Z12" s="16"/>
      <c r="AA12" s="16"/>
      <c r="AB12" s="16"/>
      <c r="AC12" s="16"/>
      <c r="AD12" s="16"/>
      <c r="AE12" s="4"/>
      <c r="AF12" s="4"/>
      <c r="AG12" s="4"/>
      <c r="AH12" s="16"/>
      <c r="AI12" s="7"/>
      <c r="AJ12" s="7"/>
      <c r="AK12" s="7"/>
      <c r="AL12" s="7"/>
    </row>
    <row r="13" spans="1:45" x14ac:dyDescent="0.15">
      <c r="AH13" t="s">
        <v>44</v>
      </c>
    </row>
    <row r="14" spans="1:45" ht="13.5" customHeight="1" x14ac:dyDescent="0.15">
      <c r="A14" s="23" t="str">
        <f>F14&amp;G14&amp;H14&amp;I14&amp;J14&amp;K14&amp;L14&amp;M14&amp;N14&amp;O14&amp;P14&amp;Q14&amp;R14&amp;S14&amp;T14</f>
        <v>ASLA-05000-0011</v>
      </c>
      <c r="B14" s="24" t="str">
        <f>D14&amp;"-"&amp;E14</f>
        <v>电容式物位开关-SA110BDQ0150</v>
      </c>
      <c r="C14" s="24" t="str">
        <f>D14&amp;"-"&amp;AH14</f>
        <v>电容式物位开关-凡宜，SA110</v>
      </c>
      <c r="D14" s="25" t="str">
        <f>AK14</f>
        <v>电容式物位开关</v>
      </c>
      <c r="E14" s="11" t="s">
        <v>131</v>
      </c>
      <c r="F14" s="25" t="str">
        <f>MID(AL14,1,1)</f>
        <v>A</v>
      </c>
      <c r="G14" s="25" t="str">
        <f>MID(AL14,2,1)</f>
        <v>S</v>
      </c>
      <c r="H14" s="25" t="str">
        <f>MID(AL14,3,1)</f>
        <v>L</v>
      </c>
      <c r="I14" s="25" t="str">
        <f>MID(AL14,4,1)</f>
        <v>A</v>
      </c>
      <c r="J14" s="25" t="str">
        <f>MID(AL14,5,1)</f>
        <v>-</v>
      </c>
      <c r="K14" s="25" t="str">
        <f>MID(AL14,6,1)</f>
        <v>0</v>
      </c>
      <c r="L14" s="25" t="str">
        <f>MID(AL14,7,1)</f>
        <v>5</v>
      </c>
      <c r="M14" s="25" t="str">
        <f t="shared" ref="M14:O43" si="3">AM14</f>
        <v>0</v>
      </c>
      <c r="N14" s="25" t="str">
        <f t="shared" si="3"/>
        <v>0</v>
      </c>
      <c r="O14" s="25" t="str">
        <f t="shared" si="3"/>
        <v>0</v>
      </c>
      <c r="P14" s="25" t="str">
        <f>MID(AL14,5,1)</f>
        <v>-</v>
      </c>
      <c r="Q14" s="25" t="str">
        <f t="shared" ref="Q14:T43" si="4">AP14</f>
        <v>0</v>
      </c>
      <c r="R14" s="25" t="str">
        <f t="shared" si="4"/>
        <v>0</v>
      </c>
      <c r="S14" s="25" t="str">
        <f t="shared" si="4"/>
        <v>1</v>
      </c>
      <c r="T14" s="25" t="str">
        <f t="shared" si="4"/>
        <v>1</v>
      </c>
      <c r="U14" s="5"/>
      <c r="V14" s="6"/>
      <c r="W14" s="26" t="str">
        <f>A14</f>
        <v>ASLA-05000-0011</v>
      </c>
      <c r="X14" s="25" t="str">
        <f>B14</f>
        <v>电容式物位开关-SA110BDQ0150</v>
      </c>
      <c r="Y14" s="25" t="str">
        <f>C14</f>
        <v>电容式物位开关-凡宜，SA110</v>
      </c>
      <c r="Z14" s="25" t="str">
        <f>D14</f>
        <v>电容式物位开关</v>
      </c>
      <c r="AA14" s="25" t="str">
        <f>E14</f>
        <v>SA110BDQ0150</v>
      </c>
      <c r="AB14" s="16"/>
      <c r="AC14" s="33" t="s">
        <v>101</v>
      </c>
      <c r="AD14" s="33" t="s">
        <v>114</v>
      </c>
      <c r="AE14" s="31" t="s">
        <v>103</v>
      </c>
      <c r="AF14" s="31" t="s">
        <v>106</v>
      </c>
      <c r="AG14" s="33" t="s">
        <v>111</v>
      </c>
      <c r="AH14" s="16" t="s">
        <v>126</v>
      </c>
      <c r="AI14" s="7"/>
      <c r="AJ14" s="7" t="s">
        <v>42</v>
      </c>
      <c r="AK14" s="7" t="s">
        <v>62</v>
      </c>
      <c r="AL14" s="7" t="s">
        <v>64</v>
      </c>
      <c r="AM14" s="18" t="s">
        <v>54</v>
      </c>
      <c r="AN14" s="18" t="s">
        <v>54</v>
      </c>
      <c r="AO14" s="18" t="s">
        <v>26</v>
      </c>
      <c r="AP14" s="18" t="s">
        <v>54</v>
      </c>
      <c r="AQ14" s="18" t="s">
        <v>26</v>
      </c>
      <c r="AR14" s="18" t="s">
        <v>32</v>
      </c>
      <c r="AS14" s="18" t="s">
        <v>32</v>
      </c>
    </row>
    <row r="15" spans="1:45" ht="13.5" customHeight="1" x14ac:dyDescent="0.15">
      <c r="A15" s="23" t="str">
        <f t="shared" ref="A15:A42" si="5">F15&amp;G15&amp;H15&amp;I15&amp;J15&amp;K15&amp;L15&amp;M15&amp;N15&amp;O15&amp;P15&amp;Q15&amp;R15&amp;S15&amp;T15</f>
        <v>ASLA-05001-0011</v>
      </c>
      <c r="B15" s="24" t="str">
        <f t="shared" ref="B15:B42" si="6">D15&amp;"-"&amp;E15</f>
        <v>电容式物位开关-SA110BDR0150</v>
      </c>
      <c r="C15" s="24" t="str">
        <f t="shared" ref="C15:C42" si="7">D15&amp;"-"&amp;AH15</f>
        <v>电容式物位开关-凡宜，SA110</v>
      </c>
      <c r="D15" s="25" t="str">
        <f t="shared" ref="D15:D42" si="8">AK15</f>
        <v>电容式物位开关</v>
      </c>
      <c r="E15" s="11" t="s">
        <v>132</v>
      </c>
      <c r="F15" s="25" t="str">
        <f t="shared" ref="F15:F42" si="9">MID(AL15,1,1)</f>
        <v>A</v>
      </c>
      <c r="G15" s="25" t="str">
        <f t="shared" ref="G15:G42" si="10">MID(AL15,2,1)</f>
        <v>S</v>
      </c>
      <c r="H15" s="25" t="str">
        <f t="shared" ref="H15:H42" si="11">MID(AL15,3,1)</f>
        <v>L</v>
      </c>
      <c r="I15" s="25" t="str">
        <f t="shared" ref="I15:I42" si="12">MID(AL15,4,1)</f>
        <v>A</v>
      </c>
      <c r="J15" s="25" t="str">
        <f t="shared" ref="J15:J42" si="13">MID(AL15,5,1)</f>
        <v>-</v>
      </c>
      <c r="K15" s="25" t="str">
        <f t="shared" ref="K15:K42" si="14">MID(AL15,6,1)</f>
        <v>0</v>
      </c>
      <c r="L15" s="25" t="str">
        <f t="shared" ref="L15:L42" si="15">MID(AL15,7,1)</f>
        <v>5</v>
      </c>
      <c r="M15" s="25" t="str">
        <f t="shared" ref="M15:M42" si="16">AM15</f>
        <v>0</v>
      </c>
      <c r="N15" s="25" t="str">
        <f t="shared" ref="N15:N42" si="17">AN15</f>
        <v>0</v>
      </c>
      <c r="O15" s="25" t="str">
        <f t="shared" ref="O15:O42" si="18">AO15</f>
        <v>1</v>
      </c>
      <c r="P15" s="25" t="str">
        <f t="shared" ref="P15:P42" si="19">MID(AL15,5,1)</f>
        <v>-</v>
      </c>
      <c r="Q15" s="25" t="str">
        <f t="shared" ref="Q15:Q42" si="20">AP15</f>
        <v>0</v>
      </c>
      <c r="R15" s="25" t="str">
        <f t="shared" ref="R15:R42" si="21">AQ15</f>
        <v>0</v>
      </c>
      <c r="S15" s="25" t="str">
        <f t="shared" ref="S15:S42" si="22">AR15</f>
        <v>1</v>
      </c>
      <c r="T15" s="25" t="str">
        <f t="shared" ref="T15:T42" si="23">AS15</f>
        <v>1</v>
      </c>
      <c r="U15" s="5"/>
      <c r="V15" s="6"/>
      <c r="W15" s="26" t="str">
        <f t="shared" ref="W15:W42" si="24">A15</f>
        <v>ASLA-05001-0011</v>
      </c>
      <c r="X15" s="25" t="str">
        <f t="shared" ref="X15:X42" si="25">B15</f>
        <v>电容式物位开关-SA110BDR0150</v>
      </c>
      <c r="Y15" s="25" t="str">
        <f t="shared" ref="Y15:Y42" si="26">C15</f>
        <v>电容式物位开关-凡宜，SA110</v>
      </c>
      <c r="Z15" s="25" t="str">
        <f t="shared" ref="Z15:Z42" si="27">D15</f>
        <v>电容式物位开关</v>
      </c>
      <c r="AA15" s="25" t="str">
        <f t="shared" ref="AA15:AA42" si="28">E15</f>
        <v>SA110BDR0150</v>
      </c>
      <c r="AB15" s="16"/>
      <c r="AC15" s="33" t="s">
        <v>101</v>
      </c>
      <c r="AD15" s="33" t="s">
        <v>114</v>
      </c>
      <c r="AE15" s="31" t="s">
        <v>103</v>
      </c>
      <c r="AF15" s="31" t="s">
        <v>107</v>
      </c>
      <c r="AG15" s="33" t="s">
        <v>111</v>
      </c>
      <c r="AH15" s="16" t="s">
        <v>126</v>
      </c>
      <c r="AI15" s="7"/>
      <c r="AJ15" s="7" t="s">
        <v>42</v>
      </c>
      <c r="AK15" s="7" t="s">
        <v>62</v>
      </c>
      <c r="AL15" s="7" t="s">
        <v>64</v>
      </c>
      <c r="AM15" s="18" t="s">
        <v>54</v>
      </c>
      <c r="AN15" s="18" t="s">
        <v>54</v>
      </c>
      <c r="AO15" s="18" t="s">
        <v>45</v>
      </c>
      <c r="AP15" s="18" t="s">
        <v>54</v>
      </c>
      <c r="AQ15" s="18" t="s">
        <v>26</v>
      </c>
      <c r="AR15" s="18" t="s">
        <v>32</v>
      </c>
      <c r="AS15" s="18" t="s">
        <v>32</v>
      </c>
    </row>
    <row r="16" spans="1:45" ht="13.5" customHeight="1" x14ac:dyDescent="0.15">
      <c r="A16" s="23" t="str">
        <f t="shared" si="5"/>
        <v>ASLA-05002-0011</v>
      </c>
      <c r="B16" s="24" t="str">
        <f t="shared" si="6"/>
        <v>电容式物位开关-SA110BDU0150</v>
      </c>
      <c r="C16" s="24" t="str">
        <f t="shared" si="7"/>
        <v>电容式物位开关-凡宜，SA110</v>
      </c>
      <c r="D16" s="25" t="str">
        <f t="shared" si="8"/>
        <v>电容式物位开关</v>
      </c>
      <c r="E16" s="11" t="s">
        <v>133</v>
      </c>
      <c r="F16" s="25" t="str">
        <f t="shared" si="9"/>
        <v>A</v>
      </c>
      <c r="G16" s="25" t="str">
        <f t="shared" si="10"/>
        <v>S</v>
      </c>
      <c r="H16" s="25" t="str">
        <f t="shared" si="11"/>
        <v>L</v>
      </c>
      <c r="I16" s="25" t="str">
        <f t="shared" si="12"/>
        <v>A</v>
      </c>
      <c r="J16" s="25" t="str">
        <f t="shared" si="13"/>
        <v>-</v>
      </c>
      <c r="K16" s="25" t="str">
        <f t="shared" si="14"/>
        <v>0</v>
      </c>
      <c r="L16" s="25" t="str">
        <f t="shared" si="15"/>
        <v>5</v>
      </c>
      <c r="M16" s="25" t="str">
        <f t="shared" si="16"/>
        <v>0</v>
      </c>
      <c r="N16" s="25" t="str">
        <f t="shared" si="17"/>
        <v>0</v>
      </c>
      <c r="O16" s="25" t="str">
        <f t="shared" si="18"/>
        <v>2</v>
      </c>
      <c r="P16" s="25" t="str">
        <f t="shared" si="19"/>
        <v>-</v>
      </c>
      <c r="Q16" s="25" t="str">
        <f t="shared" si="20"/>
        <v>0</v>
      </c>
      <c r="R16" s="25" t="str">
        <f t="shared" si="21"/>
        <v>0</v>
      </c>
      <c r="S16" s="25" t="str">
        <f t="shared" si="22"/>
        <v>1</v>
      </c>
      <c r="T16" s="25" t="str">
        <f t="shared" si="23"/>
        <v>1</v>
      </c>
      <c r="U16" s="5"/>
      <c r="V16" s="6"/>
      <c r="W16" s="26" t="str">
        <f t="shared" si="24"/>
        <v>ASLA-05002-0011</v>
      </c>
      <c r="X16" s="25" t="str">
        <f t="shared" si="25"/>
        <v>电容式物位开关-SA110BDU0150</v>
      </c>
      <c r="Y16" s="25" t="str">
        <f t="shared" si="26"/>
        <v>电容式物位开关-凡宜，SA110</v>
      </c>
      <c r="Z16" s="25" t="str">
        <f t="shared" si="27"/>
        <v>电容式物位开关</v>
      </c>
      <c r="AA16" s="25" t="str">
        <f t="shared" si="28"/>
        <v>SA110BDU0150</v>
      </c>
      <c r="AB16" s="16"/>
      <c r="AC16" s="33" t="s">
        <v>101</v>
      </c>
      <c r="AD16" s="33" t="s">
        <v>114</v>
      </c>
      <c r="AE16" s="31" t="s">
        <v>103</v>
      </c>
      <c r="AF16" s="31" t="s">
        <v>108</v>
      </c>
      <c r="AG16" s="33" t="s">
        <v>111</v>
      </c>
      <c r="AH16" s="16" t="s">
        <v>126</v>
      </c>
      <c r="AI16" s="7"/>
      <c r="AJ16" s="7" t="s">
        <v>42</v>
      </c>
      <c r="AK16" s="7" t="s">
        <v>62</v>
      </c>
      <c r="AL16" s="7" t="s">
        <v>64</v>
      </c>
      <c r="AM16" s="18" t="s">
        <v>54</v>
      </c>
      <c r="AN16" s="18" t="s">
        <v>54</v>
      </c>
      <c r="AO16" s="18" t="s">
        <v>58</v>
      </c>
      <c r="AP16" s="18" t="s">
        <v>54</v>
      </c>
      <c r="AQ16" s="18" t="s">
        <v>26</v>
      </c>
      <c r="AR16" s="18" t="s">
        <v>32</v>
      </c>
      <c r="AS16" s="18" t="s">
        <v>32</v>
      </c>
    </row>
    <row r="17" spans="1:45" ht="13.5" customHeight="1" x14ac:dyDescent="0.15">
      <c r="A17" s="23" t="str">
        <f t="shared" si="5"/>
        <v>ASLA-05003-0011</v>
      </c>
      <c r="B17" s="24" t="str">
        <f t="shared" si="6"/>
        <v>电容式物位开关-SA110BEQ0150</v>
      </c>
      <c r="C17" s="24" t="str">
        <f t="shared" si="7"/>
        <v>电容式物位开关-凡宜，SA110</v>
      </c>
      <c r="D17" s="25" t="str">
        <f t="shared" si="8"/>
        <v>电容式物位开关</v>
      </c>
      <c r="E17" s="11" t="s">
        <v>143</v>
      </c>
      <c r="F17" s="25" t="str">
        <f t="shared" si="9"/>
        <v>A</v>
      </c>
      <c r="G17" s="25" t="str">
        <f t="shared" si="10"/>
        <v>S</v>
      </c>
      <c r="H17" s="25" t="str">
        <f t="shared" si="11"/>
        <v>L</v>
      </c>
      <c r="I17" s="25" t="str">
        <f t="shared" si="12"/>
        <v>A</v>
      </c>
      <c r="J17" s="25" t="str">
        <f t="shared" si="13"/>
        <v>-</v>
      </c>
      <c r="K17" s="25" t="str">
        <f t="shared" si="14"/>
        <v>0</v>
      </c>
      <c r="L17" s="25" t="str">
        <f t="shared" si="15"/>
        <v>5</v>
      </c>
      <c r="M17" s="25" t="str">
        <f t="shared" si="16"/>
        <v>0</v>
      </c>
      <c r="N17" s="25" t="str">
        <f t="shared" si="17"/>
        <v>0</v>
      </c>
      <c r="O17" s="25" t="str">
        <f t="shared" si="18"/>
        <v>3</v>
      </c>
      <c r="P17" s="25" t="str">
        <f t="shared" si="19"/>
        <v>-</v>
      </c>
      <c r="Q17" s="25" t="str">
        <f t="shared" si="20"/>
        <v>0</v>
      </c>
      <c r="R17" s="25" t="str">
        <f t="shared" si="21"/>
        <v>0</v>
      </c>
      <c r="S17" s="25" t="str">
        <f t="shared" si="22"/>
        <v>1</v>
      </c>
      <c r="T17" s="25" t="str">
        <f t="shared" si="23"/>
        <v>1</v>
      </c>
      <c r="U17" s="5"/>
      <c r="V17" s="6"/>
      <c r="W17" s="26" t="str">
        <f t="shared" si="24"/>
        <v>ASLA-05003-0011</v>
      </c>
      <c r="X17" s="25" t="str">
        <f t="shared" si="25"/>
        <v>电容式物位开关-SA110BEQ0150</v>
      </c>
      <c r="Y17" s="25" t="str">
        <f t="shared" si="26"/>
        <v>电容式物位开关-凡宜，SA110</v>
      </c>
      <c r="Z17" s="25" t="str">
        <f t="shared" si="27"/>
        <v>电容式物位开关</v>
      </c>
      <c r="AA17" s="25" t="str">
        <f t="shared" si="28"/>
        <v>SA110BEQ0150</v>
      </c>
      <c r="AB17" s="16"/>
      <c r="AC17" s="33" t="s">
        <v>101</v>
      </c>
      <c r="AD17" s="33" t="s">
        <v>114</v>
      </c>
      <c r="AE17" s="31" t="s">
        <v>104</v>
      </c>
      <c r="AF17" s="31" t="s">
        <v>106</v>
      </c>
      <c r="AG17" s="33" t="s">
        <v>111</v>
      </c>
      <c r="AH17" s="16" t="s">
        <v>126</v>
      </c>
      <c r="AI17" s="7"/>
      <c r="AJ17" s="7" t="s">
        <v>42</v>
      </c>
      <c r="AK17" s="7" t="s">
        <v>62</v>
      </c>
      <c r="AL17" s="7" t="s">
        <v>64</v>
      </c>
      <c r="AM17" s="18" t="s">
        <v>54</v>
      </c>
      <c r="AN17" s="18" t="s">
        <v>54</v>
      </c>
      <c r="AO17" s="18" t="s">
        <v>128</v>
      </c>
      <c r="AP17" s="18" t="s">
        <v>54</v>
      </c>
      <c r="AQ17" s="18" t="s">
        <v>26</v>
      </c>
      <c r="AR17" s="18" t="s">
        <v>32</v>
      </c>
      <c r="AS17" s="18" t="s">
        <v>32</v>
      </c>
    </row>
    <row r="18" spans="1:45" ht="13.5" customHeight="1" x14ac:dyDescent="0.15">
      <c r="A18" s="23" t="str">
        <f t="shared" si="5"/>
        <v>ASLA-05004-0011</v>
      </c>
      <c r="B18" s="24" t="str">
        <f t="shared" si="6"/>
        <v>电容式物位开关-SA110BER0150</v>
      </c>
      <c r="C18" s="24" t="str">
        <f t="shared" si="7"/>
        <v>电容式物位开关-凡宜，SA110</v>
      </c>
      <c r="D18" s="25" t="str">
        <f t="shared" si="8"/>
        <v>电容式物位开关</v>
      </c>
      <c r="E18" s="11" t="s">
        <v>144</v>
      </c>
      <c r="F18" s="25" t="str">
        <f t="shared" si="9"/>
        <v>A</v>
      </c>
      <c r="G18" s="25" t="str">
        <f t="shared" si="10"/>
        <v>S</v>
      </c>
      <c r="H18" s="25" t="str">
        <f t="shared" si="11"/>
        <v>L</v>
      </c>
      <c r="I18" s="25" t="str">
        <f t="shared" si="12"/>
        <v>A</v>
      </c>
      <c r="J18" s="25" t="str">
        <f t="shared" si="13"/>
        <v>-</v>
      </c>
      <c r="K18" s="25" t="str">
        <f t="shared" si="14"/>
        <v>0</v>
      </c>
      <c r="L18" s="25" t="str">
        <f t="shared" si="15"/>
        <v>5</v>
      </c>
      <c r="M18" s="25" t="str">
        <f t="shared" si="16"/>
        <v>0</v>
      </c>
      <c r="N18" s="25" t="str">
        <f t="shared" si="17"/>
        <v>0</v>
      </c>
      <c r="O18" s="25" t="str">
        <f t="shared" si="18"/>
        <v>4</v>
      </c>
      <c r="P18" s="25" t="str">
        <f t="shared" si="19"/>
        <v>-</v>
      </c>
      <c r="Q18" s="25" t="str">
        <f t="shared" si="20"/>
        <v>0</v>
      </c>
      <c r="R18" s="25" t="str">
        <f t="shared" si="21"/>
        <v>0</v>
      </c>
      <c r="S18" s="25" t="str">
        <f t="shared" si="22"/>
        <v>1</v>
      </c>
      <c r="T18" s="25" t="str">
        <f t="shared" si="23"/>
        <v>1</v>
      </c>
      <c r="U18" s="5"/>
      <c r="V18" s="6"/>
      <c r="W18" s="26" t="str">
        <f t="shared" si="24"/>
        <v>ASLA-05004-0011</v>
      </c>
      <c r="X18" s="25" t="str">
        <f t="shared" si="25"/>
        <v>电容式物位开关-SA110BER0150</v>
      </c>
      <c r="Y18" s="25" t="str">
        <f t="shared" si="26"/>
        <v>电容式物位开关-凡宜，SA110</v>
      </c>
      <c r="Z18" s="25" t="str">
        <f t="shared" si="27"/>
        <v>电容式物位开关</v>
      </c>
      <c r="AA18" s="25" t="str">
        <f t="shared" si="28"/>
        <v>SA110BER0150</v>
      </c>
      <c r="AB18" s="16"/>
      <c r="AC18" s="33" t="s">
        <v>101</v>
      </c>
      <c r="AD18" s="33" t="s">
        <v>114</v>
      </c>
      <c r="AE18" s="31" t="s">
        <v>104</v>
      </c>
      <c r="AF18" s="31" t="s">
        <v>107</v>
      </c>
      <c r="AG18" s="33" t="s">
        <v>111</v>
      </c>
      <c r="AH18" s="16" t="s">
        <v>126</v>
      </c>
      <c r="AI18" s="7"/>
      <c r="AJ18" s="7" t="s">
        <v>42</v>
      </c>
      <c r="AK18" s="7" t="s">
        <v>62</v>
      </c>
      <c r="AL18" s="7" t="s">
        <v>64</v>
      </c>
      <c r="AM18" s="18" t="s">
        <v>54</v>
      </c>
      <c r="AN18" s="18" t="s">
        <v>54</v>
      </c>
      <c r="AO18" s="18" t="s">
        <v>59</v>
      </c>
      <c r="AP18" s="18" t="s">
        <v>54</v>
      </c>
      <c r="AQ18" s="18" t="s">
        <v>26</v>
      </c>
      <c r="AR18" s="18" t="s">
        <v>32</v>
      </c>
      <c r="AS18" s="18" t="s">
        <v>32</v>
      </c>
    </row>
    <row r="19" spans="1:45" ht="13.5" customHeight="1" x14ac:dyDescent="0.15">
      <c r="A19" s="23" t="str">
        <f t="shared" si="5"/>
        <v>ASLA-05005-0011</v>
      </c>
      <c r="B19" s="24" t="str">
        <f t="shared" si="6"/>
        <v>电容式物位开关-SA110BEU0150</v>
      </c>
      <c r="C19" s="24" t="str">
        <f t="shared" si="7"/>
        <v>电容式物位开关-凡宜，SA110</v>
      </c>
      <c r="D19" s="25" t="str">
        <f t="shared" si="8"/>
        <v>电容式物位开关</v>
      </c>
      <c r="E19" s="11" t="s">
        <v>145</v>
      </c>
      <c r="F19" s="25" t="str">
        <f t="shared" si="9"/>
        <v>A</v>
      </c>
      <c r="G19" s="25" t="str">
        <f t="shared" si="10"/>
        <v>S</v>
      </c>
      <c r="H19" s="25" t="str">
        <f t="shared" si="11"/>
        <v>L</v>
      </c>
      <c r="I19" s="25" t="str">
        <f t="shared" si="12"/>
        <v>A</v>
      </c>
      <c r="J19" s="25" t="str">
        <f t="shared" si="13"/>
        <v>-</v>
      </c>
      <c r="K19" s="25" t="str">
        <f t="shared" si="14"/>
        <v>0</v>
      </c>
      <c r="L19" s="25" t="str">
        <f t="shared" si="15"/>
        <v>5</v>
      </c>
      <c r="M19" s="25" t="str">
        <f t="shared" si="16"/>
        <v>0</v>
      </c>
      <c r="N19" s="25" t="str">
        <f t="shared" si="17"/>
        <v>0</v>
      </c>
      <c r="O19" s="25" t="str">
        <f t="shared" si="18"/>
        <v>5</v>
      </c>
      <c r="P19" s="25" t="str">
        <f t="shared" si="19"/>
        <v>-</v>
      </c>
      <c r="Q19" s="25" t="str">
        <f t="shared" si="20"/>
        <v>0</v>
      </c>
      <c r="R19" s="25" t="str">
        <f t="shared" si="21"/>
        <v>0</v>
      </c>
      <c r="S19" s="25" t="str">
        <f t="shared" si="22"/>
        <v>1</v>
      </c>
      <c r="T19" s="25" t="str">
        <f t="shared" si="23"/>
        <v>1</v>
      </c>
      <c r="U19" s="5"/>
      <c r="V19" s="6"/>
      <c r="W19" s="26" t="str">
        <f t="shared" si="24"/>
        <v>ASLA-05005-0011</v>
      </c>
      <c r="X19" s="25" t="str">
        <f t="shared" si="25"/>
        <v>电容式物位开关-SA110BEU0150</v>
      </c>
      <c r="Y19" s="25" t="str">
        <f t="shared" si="26"/>
        <v>电容式物位开关-凡宜，SA110</v>
      </c>
      <c r="Z19" s="25" t="str">
        <f t="shared" si="27"/>
        <v>电容式物位开关</v>
      </c>
      <c r="AA19" s="25" t="str">
        <f t="shared" si="28"/>
        <v>SA110BEU0150</v>
      </c>
      <c r="AB19" s="16"/>
      <c r="AC19" s="33" t="s">
        <v>101</v>
      </c>
      <c r="AD19" s="33" t="s">
        <v>114</v>
      </c>
      <c r="AE19" s="31" t="s">
        <v>104</v>
      </c>
      <c r="AF19" s="31" t="s">
        <v>108</v>
      </c>
      <c r="AG19" s="33" t="s">
        <v>111</v>
      </c>
      <c r="AH19" s="16" t="s">
        <v>126</v>
      </c>
      <c r="AI19" s="7"/>
      <c r="AJ19" s="7" t="s">
        <v>42</v>
      </c>
      <c r="AK19" s="7" t="s">
        <v>62</v>
      </c>
      <c r="AL19" s="7" t="s">
        <v>64</v>
      </c>
      <c r="AM19" s="18" t="s">
        <v>54</v>
      </c>
      <c r="AN19" s="18" t="s">
        <v>54</v>
      </c>
      <c r="AO19" s="18" t="s">
        <v>129</v>
      </c>
      <c r="AP19" s="18" t="s">
        <v>54</v>
      </c>
      <c r="AQ19" s="18" t="s">
        <v>26</v>
      </c>
      <c r="AR19" s="18" t="s">
        <v>32</v>
      </c>
      <c r="AS19" s="18" t="s">
        <v>32</v>
      </c>
    </row>
    <row r="20" spans="1:45" ht="13.5" customHeight="1" x14ac:dyDescent="0.15">
      <c r="A20" s="23" t="str">
        <f t="shared" si="5"/>
        <v>ASLA-05006-0011</v>
      </c>
      <c r="B20" s="24" t="str">
        <f t="shared" si="6"/>
        <v>电容式物位开关-SA110BFW0150</v>
      </c>
      <c r="C20" s="24" t="str">
        <f t="shared" si="7"/>
        <v>电容式物位开关-凡宜，SA110</v>
      </c>
      <c r="D20" s="25" t="str">
        <f t="shared" si="8"/>
        <v>电容式物位开关</v>
      </c>
      <c r="E20" s="11" t="s">
        <v>146</v>
      </c>
      <c r="F20" s="25" t="str">
        <f t="shared" si="9"/>
        <v>A</v>
      </c>
      <c r="G20" s="25" t="str">
        <f t="shared" si="10"/>
        <v>S</v>
      </c>
      <c r="H20" s="25" t="str">
        <f t="shared" si="11"/>
        <v>L</v>
      </c>
      <c r="I20" s="25" t="str">
        <f t="shared" si="12"/>
        <v>A</v>
      </c>
      <c r="J20" s="25" t="str">
        <f t="shared" si="13"/>
        <v>-</v>
      </c>
      <c r="K20" s="25" t="str">
        <f t="shared" si="14"/>
        <v>0</v>
      </c>
      <c r="L20" s="25" t="str">
        <f t="shared" si="15"/>
        <v>5</v>
      </c>
      <c r="M20" s="25" t="str">
        <f t="shared" si="16"/>
        <v>0</v>
      </c>
      <c r="N20" s="25" t="str">
        <f t="shared" si="17"/>
        <v>0</v>
      </c>
      <c r="O20" s="25" t="str">
        <f t="shared" si="18"/>
        <v>6</v>
      </c>
      <c r="P20" s="25" t="str">
        <f t="shared" si="19"/>
        <v>-</v>
      </c>
      <c r="Q20" s="25" t="str">
        <f t="shared" si="20"/>
        <v>0</v>
      </c>
      <c r="R20" s="25" t="str">
        <f t="shared" si="21"/>
        <v>0</v>
      </c>
      <c r="S20" s="25" t="str">
        <f t="shared" si="22"/>
        <v>1</v>
      </c>
      <c r="T20" s="25" t="str">
        <f t="shared" si="23"/>
        <v>1</v>
      </c>
      <c r="U20" s="5"/>
      <c r="V20" s="6"/>
      <c r="W20" s="26" t="str">
        <f t="shared" si="24"/>
        <v>ASLA-05006-0011</v>
      </c>
      <c r="X20" s="25" t="str">
        <f t="shared" si="25"/>
        <v>电容式物位开关-SA110BFW0150</v>
      </c>
      <c r="Y20" s="25" t="str">
        <f t="shared" si="26"/>
        <v>电容式物位开关-凡宜，SA110</v>
      </c>
      <c r="Z20" s="25" t="str">
        <f t="shared" si="27"/>
        <v>电容式物位开关</v>
      </c>
      <c r="AA20" s="25" t="str">
        <f t="shared" si="28"/>
        <v>SA110BFW0150</v>
      </c>
      <c r="AB20" s="16"/>
      <c r="AC20" s="33" t="s">
        <v>101</v>
      </c>
      <c r="AD20" s="33" t="s">
        <v>114</v>
      </c>
      <c r="AE20" s="31" t="s">
        <v>105</v>
      </c>
      <c r="AF20" s="31" t="s">
        <v>109</v>
      </c>
      <c r="AG20" s="33" t="s">
        <v>111</v>
      </c>
      <c r="AH20" s="16" t="s">
        <v>126</v>
      </c>
      <c r="AI20" s="7"/>
      <c r="AJ20" s="7" t="s">
        <v>42</v>
      </c>
      <c r="AK20" s="7" t="s">
        <v>62</v>
      </c>
      <c r="AL20" s="7" t="s">
        <v>64</v>
      </c>
      <c r="AM20" s="18" t="s">
        <v>54</v>
      </c>
      <c r="AN20" s="18" t="s">
        <v>54</v>
      </c>
      <c r="AO20" s="18" t="s">
        <v>130</v>
      </c>
      <c r="AP20" s="18" t="s">
        <v>54</v>
      </c>
      <c r="AQ20" s="18" t="s">
        <v>26</v>
      </c>
      <c r="AR20" s="18" t="s">
        <v>32</v>
      </c>
      <c r="AS20" s="18" t="s">
        <v>32</v>
      </c>
    </row>
    <row r="21" spans="1:45" ht="13.5" customHeight="1" x14ac:dyDescent="0.15">
      <c r="A21" s="23" t="str">
        <f t="shared" si="5"/>
        <v>ASLA-05000-0111</v>
      </c>
      <c r="B21" s="24" t="str">
        <f t="shared" si="6"/>
        <v>电容式物位开关-SA110CDQ0150</v>
      </c>
      <c r="C21" s="24" t="str">
        <f t="shared" si="7"/>
        <v>电容式物位开关-凡宜，SA110</v>
      </c>
      <c r="D21" s="25" t="str">
        <f t="shared" si="8"/>
        <v>电容式物位开关</v>
      </c>
      <c r="E21" s="11" t="s">
        <v>134</v>
      </c>
      <c r="F21" s="25" t="str">
        <f t="shared" si="9"/>
        <v>A</v>
      </c>
      <c r="G21" s="25" t="str">
        <f t="shared" si="10"/>
        <v>S</v>
      </c>
      <c r="H21" s="25" t="str">
        <f t="shared" si="11"/>
        <v>L</v>
      </c>
      <c r="I21" s="25" t="str">
        <f t="shared" si="12"/>
        <v>A</v>
      </c>
      <c r="J21" s="25" t="str">
        <f t="shared" si="13"/>
        <v>-</v>
      </c>
      <c r="K21" s="25" t="str">
        <f t="shared" si="14"/>
        <v>0</v>
      </c>
      <c r="L21" s="25" t="str">
        <f t="shared" si="15"/>
        <v>5</v>
      </c>
      <c r="M21" s="25" t="str">
        <f t="shared" si="16"/>
        <v>0</v>
      </c>
      <c r="N21" s="25" t="str">
        <f t="shared" si="17"/>
        <v>0</v>
      </c>
      <c r="O21" s="25" t="str">
        <f t="shared" si="18"/>
        <v>0</v>
      </c>
      <c r="P21" s="25" t="str">
        <f t="shared" si="19"/>
        <v>-</v>
      </c>
      <c r="Q21" s="25" t="str">
        <f t="shared" si="20"/>
        <v>0</v>
      </c>
      <c r="R21" s="25" t="str">
        <f t="shared" si="21"/>
        <v>1</v>
      </c>
      <c r="S21" s="25" t="str">
        <f t="shared" si="22"/>
        <v>1</v>
      </c>
      <c r="T21" s="25" t="str">
        <f t="shared" si="23"/>
        <v>1</v>
      </c>
      <c r="U21" s="5"/>
      <c r="V21" s="6"/>
      <c r="W21" s="26" t="str">
        <f t="shared" si="24"/>
        <v>ASLA-05000-0111</v>
      </c>
      <c r="X21" s="25" t="str">
        <f t="shared" si="25"/>
        <v>电容式物位开关-SA110CDQ0150</v>
      </c>
      <c r="Y21" s="25" t="str">
        <f t="shared" si="26"/>
        <v>电容式物位开关-凡宜，SA110</v>
      </c>
      <c r="Z21" s="25" t="str">
        <f t="shared" si="27"/>
        <v>电容式物位开关</v>
      </c>
      <c r="AA21" s="25" t="str">
        <f t="shared" si="28"/>
        <v>SA110CDQ0150</v>
      </c>
      <c r="AB21" s="16"/>
      <c r="AC21" s="33" t="s">
        <v>101</v>
      </c>
      <c r="AD21" s="33" t="s">
        <v>116</v>
      </c>
      <c r="AE21" s="31" t="s">
        <v>103</v>
      </c>
      <c r="AF21" s="31" t="s">
        <v>106</v>
      </c>
      <c r="AG21" s="33" t="s">
        <v>111</v>
      </c>
      <c r="AH21" s="16" t="s">
        <v>126</v>
      </c>
      <c r="AI21" s="7"/>
      <c r="AJ21" s="7" t="s">
        <v>42</v>
      </c>
      <c r="AK21" s="7" t="s">
        <v>62</v>
      </c>
      <c r="AL21" s="7" t="s">
        <v>64</v>
      </c>
      <c r="AM21" s="18" t="s">
        <v>54</v>
      </c>
      <c r="AN21" s="18" t="s">
        <v>54</v>
      </c>
      <c r="AO21" s="18" t="s">
        <v>26</v>
      </c>
      <c r="AP21" s="18" t="s">
        <v>54</v>
      </c>
      <c r="AQ21" s="18" t="s">
        <v>45</v>
      </c>
      <c r="AR21" s="18" t="s">
        <v>32</v>
      </c>
      <c r="AS21" s="18" t="s">
        <v>32</v>
      </c>
    </row>
    <row r="22" spans="1:45" ht="13.5" customHeight="1" x14ac:dyDescent="0.15">
      <c r="A22" s="23" t="str">
        <f t="shared" si="5"/>
        <v>ASLA-05001-0111</v>
      </c>
      <c r="B22" s="24" t="str">
        <f t="shared" si="6"/>
        <v>电容式物位开关-SA110CDR0150</v>
      </c>
      <c r="C22" s="24" t="str">
        <f t="shared" si="7"/>
        <v>电容式物位开关-凡宜，SA110</v>
      </c>
      <c r="D22" s="25" t="str">
        <f t="shared" si="8"/>
        <v>电容式物位开关</v>
      </c>
      <c r="E22" s="11" t="s">
        <v>135</v>
      </c>
      <c r="F22" s="25" t="str">
        <f t="shared" si="9"/>
        <v>A</v>
      </c>
      <c r="G22" s="25" t="str">
        <f t="shared" si="10"/>
        <v>S</v>
      </c>
      <c r="H22" s="25" t="str">
        <f t="shared" si="11"/>
        <v>L</v>
      </c>
      <c r="I22" s="25" t="str">
        <f t="shared" si="12"/>
        <v>A</v>
      </c>
      <c r="J22" s="25" t="str">
        <f t="shared" si="13"/>
        <v>-</v>
      </c>
      <c r="K22" s="25" t="str">
        <f t="shared" si="14"/>
        <v>0</v>
      </c>
      <c r="L22" s="25" t="str">
        <f t="shared" si="15"/>
        <v>5</v>
      </c>
      <c r="M22" s="25" t="str">
        <f t="shared" si="16"/>
        <v>0</v>
      </c>
      <c r="N22" s="25" t="str">
        <f t="shared" si="17"/>
        <v>0</v>
      </c>
      <c r="O22" s="25" t="str">
        <f t="shared" si="18"/>
        <v>1</v>
      </c>
      <c r="P22" s="25" t="str">
        <f t="shared" si="19"/>
        <v>-</v>
      </c>
      <c r="Q22" s="25" t="str">
        <f t="shared" si="20"/>
        <v>0</v>
      </c>
      <c r="R22" s="25" t="str">
        <f t="shared" si="21"/>
        <v>1</v>
      </c>
      <c r="S22" s="25" t="str">
        <f t="shared" si="22"/>
        <v>1</v>
      </c>
      <c r="T22" s="25" t="str">
        <f t="shared" si="23"/>
        <v>1</v>
      </c>
      <c r="U22" s="5"/>
      <c r="V22" s="6"/>
      <c r="W22" s="26" t="str">
        <f t="shared" si="24"/>
        <v>ASLA-05001-0111</v>
      </c>
      <c r="X22" s="25" t="str">
        <f t="shared" si="25"/>
        <v>电容式物位开关-SA110CDR0150</v>
      </c>
      <c r="Y22" s="25" t="str">
        <f t="shared" si="26"/>
        <v>电容式物位开关-凡宜，SA110</v>
      </c>
      <c r="Z22" s="25" t="str">
        <f t="shared" si="27"/>
        <v>电容式物位开关</v>
      </c>
      <c r="AA22" s="25" t="str">
        <f t="shared" si="28"/>
        <v>SA110CDR0150</v>
      </c>
      <c r="AB22" s="16"/>
      <c r="AC22" s="33" t="s">
        <v>101</v>
      </c>
      <c r="AD22" s="33" t="s">
        <v>116</v>
      </c>
      <c r="AE22" s="31" t="s">
        <v>103</v>
      </c>
      <c r="AF22" s="31" t="s">
        <v>107</v>
      </c>
      <c r="AG22" s="33" t="s">
        <v>111</v>
      </c>
      <c r="AH22" s="16" t="s">
        <v>126</v>
      </c>
      <c r="AI22" s="7"/>
      <c r="AJ22" s="7" t="s">
        <v>42</v>
      </c>
      <c r="AK22" s="7" t="s">
        <v>62</v>
      </c>
      <c r="AL22" s="7" t="s">
        <v>64</v>
      </c>
      <c r="AM22" s="18" t="s">
        <v>54</v>
      </c>
      <c r="AN22" s="18" t="s">
        <v>54</v>
      </c>
      <c r="AO22" s="18" t="s">
        <v>45</v>
      </c>
      <c r="AP22" s="18" t="s">
        <v>54</v>
      </c>
      <c r="AQ22" s="18" t="s">
        <v>45</v>
      </c>
      <c r="AR22" s="18" t="s">
        <v>32</v>
      </c>
      <c r="AS22" s="18" t="s">
        <v>32</v>
      </c>
    </row>
    <row r="23" spans="1:45" ht="13.5" customHeight="1" x14ac:dyDescent="0.15">
      <c r="A23" s="23" t="str">
        <f t="shared" si="5"/>
        <v>ASLA-05002-0111</v>
      </c>
      <c r="B23" s="24" t="str">
        <f t="shared" si="6"/>
        <v>电容式物位开关-SA110CDU0150</v>
      </c>
      <c r="C23" s="24" t="str">
        <f t="shared" si="7"/>
        <v>电容式物位开关-凡宜，SA110</v>
      </c>
      <c r="D23" s="25" t="str">
        <f t="shared" si="8"/>
        <v>电容式物位开关</v>
      </c>
      <c r="E23" s="11" t="s">
        <v>136</v>
      </c>
      <c r="F23" s="25" t="str">
        <f t="shared" si="9"/>
        <v>A</v>
      </c>
      <c r="G23" s="25" t="str">
        <f t="shared" si="10"/>
        <v>S</v>
      </c>
      <c r="H23" s="25" t="str">
        <f t="shared" si="11"/>
        <v>L</v>
      </c>
      <c r="I23" s="25" t="str">
        <f t="shared" si="12"/>
        <v>A</v>
      </c>
      <c r="J23" s="25" t="str">
        <f t="shared" si="13"/>
        <v>-</v>
      </c>
      <c r="K23" s="25" t="str">
        <f t="shared" si="14"/>
        <v>0</v>
      </c>
      <c r="L23" s="25" t="str">
        <f t="shared" si="15"/>
        <v>5</v>
      </c>
      <c r="M23" s="25" t="str">
        <f t="shared" si="16"/>
        <v>0</v>
      </c>
      <c r="N23" s="25" t="str">
        <f t="shared" si="17"/>
        <v>0</v>
      </c>
      <c r="O23" s="25" t="str">
        <f t="shared" si="18"/>
        <v>2</v>
      </c>
      <c r="P23" s="25" t="str">
        <f t="shared" si="19"/>
        <v>-</v>
      </c>
      <c r="Q23" s="25" t="str">
        <f t="shared" si="20"/>
        <v>0</v>
      </c>
      <c r="R23" s="25" t="str">
        <f t="shared" si="21"/>
        <v>1</v>
      </c>
      <c r="S23" s="25" t="str">
        <f t="shared" si="22"/>
        <v>1</v>
      </c>
      <c r="T23" s="25" t="str">
        <f t="shared" si="23"/>
        <v>1</v>
      </c>
      <c r="U23" s="5"/>
      <c r="V23" s="6"/>
      <c r="W23" s="26" t="str">
        <f t="shared" si="24"/>
        <v>ASLA-05002-0111</v>
      </c>
      <c r="X23" s="25" t="str">
        <f t="shared" si="25"/>
        <v>电容式物位开关-SA110CDU0150</v>
      </c>
      <c r="Y23" s="25" t="str">
        <f t="shared" si="26"/>
        <v>电容式物位开关-凡宜，SA110</v>
      </c>
      <c r="Z23" s="25" t="str">
        <f t="shared" si="27"/>
        <v>电容式物位开关</v>
      </c>
      <c r="AA23" s="25" t="str">
        <f t="shared" si="28"/>
        <v>SA110CDU0150</v>
      </c>
      <c r="AB23" s="16"/>
      <c r="AC23" s="33" t="s">
        <v>101</v>
      </c>
      <c r="AD23" s="33" t="s">
        <v>116</v>
      </c>
      <c r="AE23" s="31" t="s">
        <v>103</v>
      </c>
      <c r="AF23" s="31" t="s">
        <v>108</v>
      </c>
      <c r="AG23" s="33" t="s">
        <v>111</v>
      </c>
      <c r="AH23" s="16" t="s">
        <v>126</v>
      </c>
      <c r="AI23" s="7"/>
      <c r="AJ23" s="7" t="s">
        <v>42</v>
      </c>
      <c r="AK23" s="7" t="s">
        <v>62</v>
      </c>
      <c r="AL23" s="7" t="s">
        <v>64</v>
      </c>
      <c r="AM23" s="18" t="s">
        <v>54</v>
      </c>
      <c r="AN23" s="18" t="s">
        <v>54</v>
      </c>
      <c r="AO23" s="18" t="s">
        <v>58</v>
      </c>
      <c r="AP23" s="18" t="s">
        <v>54</v>
      </c>
      <c r="AQ23" s="18" t="s">
        <v>45</v>
      </c>
      <c r="AR23" s="18" t="s">
        <v>32</v>
      </c>
      <c r="AS23" s="18" t="s">
        <v>32</v>
      </c>
    </row>
    <row r="24" spans="1:45" ht="13.5" customHeight="1" x14ac:dyDescent="0.15">
      <c r="A24" s="23" t="str">
        <f t="shared" si="5"/>
        <v>ASLA-05003-0111</v>
      </c>
      <c r="B24" s="24" t="str">
        <f t="shared" si="6"/>
        <v>电容式物位开关-SA110CEQ0150</v>
      </c>
      <c r="C24" s="24" t="str">
        <f t="shared" si="7"/>
        <v>电容式物位开关-凡宜，SA110</v>
      </c>
      <c r="D24" s="25" t="str">
        <f t="shared" si="8"/>
        <v>电容式物位开关</v>
      </c>
      <c r="E24" s="11" t="s">
        <v>147</v>
      </c>
      <c r="F24" s="25" t="str">
        <f t="shared" si="9"/>
        <v>A</v>
      </c>
      <c r="G24" s="25" t="str">
        <f t="shared" si="10"/>
        <v>S</v>
      </c>
      <c r="H24" s="25" t="str">
        <f t="shared" si="11"/>
        <v>L</v>
      </c>
      <c r="I24" s="25" t="str">
        <f t="shared" si="12"/>
        <v>A</v>
      </c>
      <c r="J24" s="25" t="str">
        <f t="shared" si="13"/>
        <v>-</v>
      </c>
      <c r="K24" s="25" t="str">
        <f t="shared" si="14"/>
        <v>0</v>
      </c>
      <c r="L24" s="25" t="str">
        <f t="shared" si="15"/>
        <v>5</v>
      </c>
      <c r="M24" s="25" t="str">
        <f t="shared" si="16"/>
        <v>0</v>
      </c>
      <c r="N24" s="25" t="str">
        <f t="shared" si="17"/>
        <v>0</v>
      </c>
      <c r="O24" s="25" t="str">
        <f t="shared" si="18"/>
        <v>3</v>
      </c>
      <c r="P24" s="25" t="str">
        <f t="shared" si="19"/>
        <v>-</v>
      </c>
      <c r="Q24" s="25" t="str">
        <f t="shared" si="20"/>
        <v>0</v>
      </c>
      <c r="R24" s="25" t="str">
        <f t="shared" si="21"/>
        <v>1</v>
      </c>
      <c r="S24" s="25" t="str">
        <f t="shared" si="22"/>
        <v>1</v>
      </c>
      <c r="T24" s="25" t="str">
        <f t="shared" si="23"/>
        <v>1</v>
      </c>
      <c r="U24" s="5"/>
      <c r="V24" s="6"/>
      <c r="W24" s="26" t="str">
        <f t="shared" si="24"/>
        <v>ASLA-05003-0111</v>
      </c>
      <c r="X24" s="25" t="str">
        <f t="shared" si="25"/>
        <v>电容式物位开关-SA110CEQ0150</v>
      </c>
      <c r="Y24" s="25" t="str">
        <f t="shared" si="26"/>
        <v>电容式物位开关-凡宜，SA110</v>
      </c>
      <c r="Z24" s="25" t="str">
        <f t="shared" si="27"/>
        <v>电容式物位开关</v>
      </c>
      <c r="AA24" s="25" t="str">
        <f t="shared" si="28"/>
        <v>SA110CEQ0150</v>
      </c>
      <c r="AB24" s="16"/>
      <c r="AC24" s="33" t="s">
        <v>101</v>
      </c>
      <c r="AD24" s="33" t="s">
        <v>116</v>
      </c>
      <c r="AE24" s="31" t="s">
        <v>104</v>
      </c>
      <c r="AF24" s="31" t="s">
        <v>106</v>
      </c>
      <c r="AG24" s="33" t="s">
        <v>111</v>
      </c>
      <c r="AH24" s="16" t="s">
        <v>126</v>
      </c>
      <c r="AI24" s="7"/>
      <c r="AJ24" s="7" t="s">
        <v>42</v>
      </c>
      <c r="AK24" s="7" t="s">
        <v>62</v>
      </c>
      <c r="AL24" s="7" t="s">
        <v>64</v>
      </c>
      <c r="AM24" s="18" t="s">
        <v>54</v>
      </c>
      <c r="AN24" s="18" t="s">
        <v>54</v>
      </c>
      <c r="AO24" s="18" t="s">
        <v>128</v>
      </c>
      <c r="AP24" s="18" t="s">
        <v>54</v>
      </c>
      <c r="AQ24" s="18" t="s">
        <v>45</v>
      </c>
      <c r="AR24" s="18" t="s">
        <v>32</v>
      </c>
      <c r="AS24" s="18" t="s">
        <v>32</v>
      </c>
    </row>
    <row r="25" spans="1:45" ht="13.5" customHeight="1" x14ac:dyDescent="0.15">
      <c r="A25" s="23" t="str">
        <f t="shared" si="5"/>
        <v>ASLA-05004-0111</v>
      </c>
      <c r="B25" s="24" t="str">
        <f t="shared" si="6"/>
        <v>电容式物位开关-SA110CER0150</v>
      </c>
      <c r="C25" s="24" t="str">
        <f t="shared" si="7"/>
        <v>电容式物位开关-凡宜，SA110</v>
      </c>
      <c r="D25" s="25" t="str">
        <f t="shared" si="8"/>
        <v>电容式物位开关</v>
      </c>
      <c r="E25" s="11" t="s">
        <v>148</v>
      </c>
      <c r="F25" s="25" t="str">
        <f t="shared" si="9"/>
        <v>A</v>
      </c>
      <c r="G25" s="25" t="str">
        <f t="shared" si="10"/>
        <v>S</v>
      </c>
      <c r="H25" s="25" t="str">
        <f t="shared" si="11"/>
        <v>L</v>
      </c>
      <c r="I25" s="25" t="str">
        <f t="shared" si="12"/>
        <v>A</v>
      </c>
      <c r="J25" s="25" t="str">
        <f t="shared" si="13"/>
        <v>-</v>
      </c>
      <c r="K25" s="25" t="str">
        <f t="shared" si="14"/>
        <v>0</v>
      </c>
      <c r="L25" s="25" t="str">
        <f t="shared" si="15"/>
        <v>5</v>
      </c>
      <c r="M25" s="25" t="str">
        <f t="shared" si="16"/>
        <v>0</v>
      </c>
      <c r="N25" s="25" t="str">
        <f t="shared" si="17"/>
        <v>0</v>
      </c>
      <c r="O25" s="25" t="str">
        <f t="shared" si="18"/>
        <v>4</v>
      </c>
      <c r="P25" s="25" t="str">
        <f t="shared" si="19"/>
        <v>-</v>
      </c>
      <c r="Q25" s="25" t="str">
        <f t="shared" si="20"/>
        <v>0</v>
      </c>
      <c r="R25" s="25" t="str">
        <f t="shared" si="21"/>
        <v>1</v>
      </c>
      <c r="S25" s="25" t="str">
        <f t="shared" si="22"/>
        <v>1</v>
      </c>
      <c r="T25" s="25" t="str">
        <f t="shared" si="23"/>
        <v>1</v>
      </c>
      <c r="U25" s="5"/>
      <c r="V25" s="6"/>
      <c r="W25" s="26" t="str">
        <f t="shared" si="24"/>
        <v>ASLA-05004-0111</v>
      </c>
      <c r="X25" s="25" t="str">
        <f t="shared" si="25"/>
        <v>电容式物位开关-SA110CER0150</v>
      </c>
      <c r="Y25" s="25" t="str">
        <f t="shared" si="26"/>
        <v>电容式物位开关-凡宜，SA110</v>
      </c>
      <c r="Z25" s="25" t="str">
        <f t="shared" si="27"/>
        <v>电容式物位开关</v>
      </c>
      <c r="AA25" s="25" t="str">
        <f t="shared" si="28"/>
        <v>SA110CER0150</v>
      </c>
      <c r="AB25" s="16"/>
      <c r="AC25" s="33" t="s">
        <v>101</v>
      </c>
      <c r="AD25" s="33" t="s">
        <v>116</v>
      </c>
      <c r="AE25" s="31" t="s">
        <v>104</v>
      </c>
      <c r="AF25" s="31" t="s">
        <v>107</v>
      </c>
      <c r="AG25" s="33" t="s">
        <v>111</v>
      </c>
      <c r="AH25" s="16" t="s">
        <v>126</v>
      </c>
      <c r="AI25" s="7"/>
      <c r="AJ25" s="7" t="s">
        <v>42</v>
      </c>
      <c r="AK25" s="7" t="s">
        <v>62</v>
      </c>
      <c r="AL25" s="7" t="s">
        <v>64</v>
      </c>
      <c r="AM25" s="18" t="s">
        <v>54</v>
      </c>
      <c r="AN25" s="18" t="s">
        <v>54</v>
      </c>
      <c r="AO25" s="18" t="s">
        <v>59</v>
      </c>
      <c r="AP25" s="18" t="s">
        <v>54</v>
      </c>
      <c r="AQ25" s="18" t="s">
        <v>45</v>
      </c>
      <c r="AR25" s="18" t="s">
        <v>32</v>
      </c>
      <c r="AS25" s="18" t="s">
        <v>32</v>
      </c>
    </row>
    <row r="26" spans="1:45" ht="13.5" customHeight="1" x14ac:dyDescent="0.15">
      <c r="A26" s="23" t="str">
        <f t="shared" si="5"/>
        <v>ASLA-05005-0111</v>
      </c>
      <c r="B26" s="24" t="str">
        <f t="shared" si="6"/>
        <v>电容式物位开关-SA110CEU0150</v>
      </c>
      <c r="C26" s="24" t="str">
        <f t="shared" si="7"/>
        <v>电容式物位开关-凡宜，SA110</v>
      </c>
      <c r="D26" s="25" t="str">
        <f t="shared" si="8"/>
        <v>电容式物位开关</v>
      </c>
      <c r="E26" s="11" t="s">
        <v>149</v>
      </c>
      <c r="F26" s="25" t="str">
        <f t="shared" si="9"/>
        <v>A</v>
      </c>
      <c r="G26" s="25" t="str">
        <f t="shared" si="10"/>
        <v>S</v>
      </c>
      <c r="H26" s="25" t="str">
        <f t="shared" si="11"/>
        <v>L</v>
      </c>
      <c r="I26" s="25" t="str">
        <f t="shared" si="12"/>
        <v>A</v>
      </c>
      <c r="J26" s="25" t="str">
        <f t="shared" si="13"/>
        <v>-</v>
      </c>
      <c r="K26" s="25" t="str">
        <f t="shared" si="14"/>
        <v>0</v>
      </c>
      <c r="L26" s="25" t="str">
        <f t="shared" si="15"/>
        <v>5</v>
      </c>
      <c r="M26" s="25" t="str">
        <f t="shared" si="16"/>
        <v>0</v>
      </c>
      <c r="N26" s="25" t="str">
        <f t="shared" si="17"/>
        <v>0</v>
      </c>
      <c r="O26" s="25" t="str">
        <f t="shared" si="18"/>
        <v>5</v>
      </c>
      <c r="P26" s="25" t="str">
        <f t="shared" si="19"/>
        <v>-</v>
      </c>
      <c r="Q26" s="25" t="str">
        <f t="shared" si="20"/>
        <v>0</v>
      </c>
      <c r="R26" s="25" t="str">
        <f t="shared" si="21"/>
        <v>1</v>
      </c>
      <c r="S26" s="25" t="str">
        <f t="shared" si="22"/>
        <v>1</v>
      </c>
      <c r="T26" s="25" t="str">
        <f t="shared" si="23"/>
        <v>1</v>
      </c>
      <c r="U26" s="5"/>
      <c r="V26" s="6"/>
      <c r="W26" s="26" t="str">
        <f t="shared" si="24"/>
        <v>ASLA-05005-0111</v>
      </c>
      <c r="X26" s="25" t="str">
        <f t="shared" si="25"/>
        <v>电容式物位开关-SA110CEU0150</v>
      </c>
      <c r="Y26" s="25" t="str">
        <f t="shared" si="26"/>
        <v>电容式物位开关-凡宜，SA110</v>
      </c>
      <c r="Z26" s="25" t="str">
        <f t="shared" si="27"/>
        <v>电容式物位开关</v>
      </c>
      <c r="AA26" s="25" t="str">
        <f t="shared" si="28"/>
        <v>SA110CEU0150</v>
      </c>
      <c r="AB26" s="16"/>
      <c r="AC26" s="33" t="s">
        <v>101</v>
      </c>
      <c r="AD26" s="33" t="s">
        <v>116</v>
      </c>
      <c r="AE26" s="31" t="s">
        <v>104</v>
      </c>
      <c r="AF26" s="31" t="s">
        <v>108</v>
      </c>
      <c r="AG26" s="33" t="s">
        <v>111</v>
      </c>
      <c r="AH26" s="16" t="s">
        <v>126</v>
      </c>
      <c r="AI26" s="7"/>
      <c r="AJ26" s="7" t="s">
        <v>42</v>
      </c>
      <c r="AK26" s="7" t="s">
        <v>62</v>
      </c>
      <c r="AL26" s="7" t="s">
        <v>64</v>
      </c>
      <c r="AM26" s="18" t="s">
        <v>54</v>
      </c>
      <c r="AN26" s="18" t="s">
        <v>54</v>
      </c>
      <c r="AO26" s="18" t="s">
        <v>129</v>
      </c>
      <c r="AP26" s="18" t="s">
        <v>54</v>
      </c>
      <c r="AQ26" s="18" t="s">
        <v>45</v>
      </c>
      <c r="AR26" s="18" t="s">
        <v>32</v>
      </c>
      <c r="AS26" s="18" t="s">
        <v>32</v>
      </c>
    </row>
    <row r="27" spans="1:45" ht="13.5" customHeight="1" x14ac:dyDescent="0.15">
      <c r="A27" s="23" t="str">
        <f t="shared" si="5"/>
        <v>ASLA-05006-0111</v>
      </c>
      <c r="B27" s="24" t="str">
        <f t="shared" si="6"/>
        <v>电容式物位开关-SA110CFW0150</v>
      </c>
      <c r="C27" s="24" t="str">
        <f t="shared" si="7"/>
        <v>电容式物位开关-凡宜，SA110</v>
      </c>
      <c r="D27" s="25" t="str">
        <f t="shared" si="8"/>
        <v>电容式物位开关</v>
      </c>
      <c r="E27" s="11" t="s">
        <v>150</v>
      </c>
      <c r="F27" s="25" t="str">
        <f t="shared" si="9"/>
        <v>A</v>
      </c>
      <c r="G27" s="25" t="str">
        <f t="shared" si="10"/>
        <v>S</v>
      </c>
      <c r="H27" s="25" t="str">
        <f t="shared" si="11"/>
        <v>L</v>
      </c>
      <c r="I27" s="25" t="str">
        <f t="shared" si="12"/>
        <v>A</v>
      </c>
      <c r="J27" s="25" t="str">
        <f t="shared" si="13"/>
        <v>-</v>
      </c>
      <c r="K27" s="25" t="str">
        <f t="shared" si="14"/>
        <v>0</v>
      </c>
      <c r="L27" s="25" t="str">
        <f t="shared" si="15"/>
        <v>5</v>
      </c>
      <c r="M27" s="25" t="str">
        <f t="shared" si="16"/>
        <v>0</v>
      </c>
      <c r="N27" s="25" t="str">
        <f t="shared" si="17"/>
        <v>0</v>
      </c>
      <c r="O27" s="25" t="str">
        <f t="shared" si="18"/>
        <v>6</v>
      </c>
      <c r="P27" s="25" t="str">
        <f t="shared" si="19"/>
        <v>-</v>
      </c>
      <c r="Q27" s="25" t="str">
        <f t="shared" si="20"/>
        <v>0</v>
      </c>
      <c r="R27" s="25" t="str">
        <f t="shared" si="21"/>
        <v>1</v>
      </c>
      <c r="S27" s="25" t="str">
        <f t="shared" si="22"/>
        <v>1</v>
      </c>
      <c r="T27" s="25" t="str">
        <f t="shared" si="23"/>
        <v>1</v>
      </c>
      <c r="U27" s="5"/>
      <c r="V27" s="6"/>
      <c r="W27" s="26" t="str">
        <f t="shared" si="24"/>
        <v>ASLA-05006-0111</v>
      </c>
      <c r="X27" s="25" t="str">
        <f t="shared" si="25"/>
        <v>电容式物位开关-SA110CFW0150</v>
      </c>
      <c r="Y27" s="25" t="str">
        <f t="shared" si="26"/>
        <v>电容式物位开关-凡宜，SA110</v>
      </c>
      <c r="Z27" s="25" t="str">
        <f t="shared" si="27"/>
        <v>电容式物位开关</v>
      </c>
      <c r="AA27" s="25" t="str">
        <f t="shared" si="28"/>
        <v>SA110CFW0150</v>
      </c>
      <c r="AB27" s="16"/>
      <c r="AC27" s="33" t="s">
        <v>101</v>
      </c>
      <c r="AD27" s="33" t="s">
        <v>116</v>
      </c>
      <c r="AE27" s="31" t="s">
        <v>105</v>
      </c>
      <c r="AF27" s="31" t="s">
        <v>109</v>
      </c>
      <c r="AG27" s="33" t="s">
        <v>111</v>
      </c>
      <c r="AH27" s="16" t="s">
        <v>126</v>
      </c>
      <c r="AI27" s="7"/>
      <c r="AJ27" s="7" t="s">
        <v>42</v>
      </c>
      <c r="AK27" s="7" t="s">
        <v>62</v>
      </c>
      <c r="AL27" s="7" t="s">
        <v>64</v>
      </c>
      <c r="AM27" s="18" t="s">
        <v>54</v>
      </c>
      <c r="AN27" s="18" t="s">
        <v>54</v>
      </c>
      <c r="AO27" s="18" t="s">
        <v>130</v>
      </c>
      <c r="AP27" s="18" t="s">
        <v>54</v>
      </c>
      <c r="AQ27" s="18" t="s">
        <v>45</v>
      </c>
      <c r="AR27" s="18" t="s">
        <v>32</v>
      </c>
      <c r="AS27" s="18" t="s">
        <v>32</v>
      </c>
    </row>
    <row r="28" spans="1:45" ht="13.5" customHeight="1" x14ac:dyDescent="0.15">
      <c r="A28" s="23" t="str">
        <f t="shared" si="5"/>
        <v>########</v>
      </c>
      <c r="B28" s="24" t="str">
        <f t="shared" si="6"/>
        <v>#-</v>
      </c>
      <c r="C28" s="24" t="str">
        <f t="shared" si="7"/>
        <v>#-</v>
      </c>
      <c r="D28" s="25" t="str">
        <f t="shared" si="8"/>
        <v>#</v>
      </c>
      <c r="E28" s="11"/>
      <c r="F28" s="25" t="str">
        <f t="shared" si="9"/>
        <v>#</v>
      </c>
      <c r="G28" s="25" t="str">
        <f t="shared" si="10"/>
        <v/>
      </c>
      <c r="H28" s="25" t="str">
        <f t="shared" si="11"/>
        <v/>
      </c>
      <c r="I28" s="25" t="str">
        <f t="shared" si="12"/>
        <v/>
      </c>
      <c r="J28" s="25" t="str">
        <f t="shared" si="13"/>
        <v/>
      </c>
      <c r="K28" s="25" t="str">
        <f t="shared" si="14"/>
        <v/>
      </c>
      <c r="L28" s="25" t="str">
        <f t="shared" si="15"/>
        <v/>
      </c>
      <c r="M28" s="25" t="str">
        <f t="shared" si="16"/>
        <v>#</v>
      </c>
      <c r="N28" s="25" t="str">
        <f t="shared" si="17"/>
        <v>#</v>
      </c>
      <c r="O28" s="25" t="str">
        <f t="shared" si="18"/>
        <v>#</v>
      </c>
      <c r="P28" s="25" t="str">
        <f t="shared" si="19"/>
        <v/>
      </c>
      <c r="Q28" s="25" t="str">
        <f t="shared" si="20"/>
        <v>#</v>
      </c>
      <c r="R28" s="25" t="str">
        <f t="shared" si="21"/>
        <v>#</v>
      </c>
      <c r="S28" s="25" t="str">
        <f t="shared" si="22"/>
        <v>#</v>
      </c>
      <c r="T28" s="25" t="str">
        <f t="shared" si="23"/>
        <v>#</v>
      </c>
      <c r="U28" s="5"/>
      <c r="V28" s="6"/>
      <c r="W28" s="26" t="str">
        <f t="shared" si="24"/>
        <v>########</v>
      </c>
      <c r="X28" s="25" t="str">
        <f t="shared" si="25"/>
        <v>#-</v>
      </c>
      <c r="Y28" s="25" t="str">
        <f t="shared" si="26"/>
        <v>#-</v>
      </c>
      <c r="Z28" s="25" t="str">
        <f t="shared" si="27"/>
        <v>#</v>
      </c>
      <c r="AA28" s="25">
        <f t="shared" si="28"/>
        <v>0</v>
      </c>
      <c r="AB28" s="16"/>
      <c r="AC28" s="33"/>
      <c r="AD28" s="33"/>
      <c r="AE28" s="31"/>
      <c r="AF28" s="31"/>
      <c r="AG28" s="33"/>
      <c r="AH28" s="16"/>
      <c r="AI28" s="7"/>
      <c r="AJ28" s="2" t="s">
        <v>27</v>
      </c>
      <c r="AK28" s="2" t="s">
        <v>27</v>
      </c>
      <c r="AL28" s="2" t="s">
        <v>27</v>
      </c>
      <c r="AM28" s="2" t="s">
        <v>27</v>
      </c>
      <c r="AN28" s="2" t="s">
        <v>27</v>
      </c>
      <c r="AO28" s="2" t="s">
        <v>27</v>
      </c>
      <c r="AP28" s="2" t="s">
        <v>27</v>
      </c>
      <c r="AQ28" s="2" t="s">
        <v>27</v>
      </c>
      <c r="AR28" s="2" t="s">
        <v>27</v>
      </c>
      <c r="AS28" s="2" t="s">
        <v>27</v>
      </c>
    </row>
    <row r="29" spans="1:45" ht="13.5" customHeight="1" x14ac:dyDescent="0.15">
      <c r="A29" s="23" t="str">
        <f t="shared" si="5"/>
        <v>ASLA-05000-0021</v>
      </c>
      <c r="B29" s="24" t="str">
        <f t="shared" si="6"/>
        <v>电容式物位开关-SA270BDQ0150</v>
      </c>
      <c r="C29" s="24" t="str">
        <f t="shared" si="7"/>
        <v>电容式物位开关-凡宜，SA270</v>
      </c>
      <c r="D29" s="25" t="str">
        <f t="shared" si="8"/>
        <v>电容式物位开关</v>
      </c>
      <c r="E29" s="11" t="s">
        <v>137</v>
      </c>
      <c r="F29" s="25" t="str">
        <f t="shared" si="9"/>
        <v>A</v>
      </c>
      <c r="G29" s="25" t="str">
        <f t="shared" si="10"/>
        <v>S</v>
      </c>
      <c r="H29" s="25" t="str">
        <f t="shared" si="11"/>
        <v>L</v>
      </c>
      <c r="I29" s="25" t="str">
        <f t="shared" si="12"/>
        <v>A</v>
      </c>
      <c r="J29" s="25" t="str">
        <f t="shared" si="13"/>
        <v>-</v>
      </c>
      <c r="K29" s="25" t="str">
        <f t="shared" si="14"/>
        <v>0</v>
      </c>
      <c r="L29" s="25" t="str">
        <f t="shared" si="15"/>
        <v>5</v>
      </c>
      <c r="M29" s="25" t="str">
        <f t="shared" si="16"/>
        <v>0</v>
      </c>
      <c r="N29" s="25" t="str">
        <f t="shared" si="17"/>
        <v>0</v>
      </c>
      <c r="O29" s="25" t="str">
        <f t="shared" si="18"/>
        <v>0</v>
      </c>
      <c r="P29" s="25" t="str">
        <f t="shared" si="19"/>
        <v>-</v>
      </c>
      <c r="Q29" s="25" t="str">
        <f t="shared" si="20"/>
        <v>0</v>
      </c>
      <c r="R29" s="25" t="str">
        <f t="shared" si="21"/>
        <v>0</v>
      </c>
      <c r="S29" s="25" t="str">
        <f t="shared" si="22"/>
        <v>2</v>
      </c>
      <c r="T29" s="25" t="str">
        <f t="shared" si="23"/>
        <v>1</v>
      </c>
      <c r="U29" s="5"/>
      <c r="V29" s="6"/>
      <c r="W29" s="26" t="str">
        <f t="shared" si="24"/>
        <v>ASLA-05000-0021</v>
      </c>
      <c r="X29" s="25" t="str">
        <f t="shared" si="25"/>
        <v>电容式物位开关-SA270BDQ0150</v>
      </c>
      <c r="Y29" s="25" t="str">
        <f t="shared" si="26"/>
        <v>电容式物位开关-凡宜，SA270</v>
      </c>
      <c r="Z29" s="25" t="str">
        <f t="shared" si="27"/>
        <v>电容式物位开关</v>
      </c>
      <c r="AA29" s="25" t="str">
        <f t="shared" si="28"/>
        <v>SA270BDQ0150</v>
      </c>
      <c r="AB29" s="16"/>
      <c r="AC29" s="33" t="s">
        <v>102</v>
      </c>
      <c r="AD29" s="33" t="s">
        <v>114</v>
      </c>
      <c r="AE29" s="31" t="s">
        <v>103</v>
      </c>
      <c r="AF29" s="31" t="s">
        <v>106</v>
      </c>
      <c r="AG29" s="33" t="s">
        <v>111</v>
      </c>
      <c r="AH29" s="16" t="s">
        <v>127</v>
      </c>
      <c r="AI29" s="7"/>
      <c r="AJ29" s="7" t="s">
        <v>42</v>
      </c>
      <c r="AK29" s="7" t="s">
        <v>62</v>
      </c>
      <c r="AL29" s="7" t="s">
        <v>64</v>
      </c>
      <c r="AM29" s="18" t="s">
        <v>54</v>
      </c>
      <c r="AN29" s="18" t="s">
        <v>54</v>
      </c>
      <c r="AO29" s="18" t="s">
        <v>26</v>
      </c>
      <c r="AP29" s="18" t="s">
        <v>54</v>
      </c>
      <c r="AQ29" s="18" t="s">
        <v>26</v>
      </c>
      <c r="AR29" s="18" t="s">
        <v>58</v>
      </c>
      <c r="AS29" s="18" t="s">
        <v>32</v>
      </c>
    </row>
    <row r="30" spans="1:45" ht="13.5" customHeight="1" x14ac:dyDescent="0.15">
      <c r="A30" s="23" t="str">
        <f t="shared" si="5"/>
        <v>ASLA-05001-0021</v>
      </c>
      <c r="B30" s="24" t="str">
        <f t="shared" si="6"/>
        <v>电容式物位开关-SA270BDR0150</v>
      </c>
      <c r="C30" s="24" t="str">
        <f t="shared" si="7"/>
        <v>电容式物位开关-凡宜，SA270</v>
      </c>
      <c r="D30" s="25" t="str">
        <f t="shared" si="8"/>
        <v>电容式物位开关</v>
      </c>
      <c r="E30" s="11" t="s">
        <v>138</v>
      </c>
      <c r="F30" s="25" t="str">
        <f t="shared" si="9"/>
        <v>A</v>
      </c>
      <c r="G30" s="25" t="str">
        <f t="shared" si="10"/>
        <v>S</v>
      </c>
      <c r="H30" s="25" t="str">
        <f t="shared" si="11"/>
        <v>L</v>
      </c>
      <c r="I30" s="25" t="str">
        <f t="shared" si="12"/>
        <v>A</v>
      </c>
      <c r="J30" s="25" t="str">
        <f t="shared" si="13"/>
        <v>-</v>
      </c>
      <c r="K30" s="25" t="str">
        <f t="shared" si="14"/>
        <v>0</v>
      </c>
      <c r="L30" s="25" t="str">
        <f t="shared" si="15"/>
        <v>5</v>
      </c>
      <c r="M30" s="25" t="str">
        <f t="shared" si="16"/>
        <v>0</v>
      </c>
      <c r="N30" s="25" t="str">
        <f t="shared" si="17"/>
        <v>0</v>
      </c>
      <c r="O30" s="25" t="str">
        <f t="shared" si="18"/>
        <v>1</v>
      </c>
      <c r="P30" s="25" t="str">
        <f t="shared" si="19"/>
        <v>-</v>
      </c>
      <c r="Q30" s="25" t="str">
        <f t="shared" si="20"/>
        <v>0</v>
      </c>
      <c r="R30" s="25" t="str">
        <f t="shared" si="21"/>
        <v>0</v>
      </c>
      <c r="S30" s="25" t="str">
        <f t="shared" si="22"/>
        <v>2</v>
      </c>
      <c r="T30" s="25" t="str">
        <f t="shared" si="23"/>
        <v>1</v>
      </c>
      <c r="U30" s="5"/>
      <c r="V30" s="6"/>
      <c r="W30" s="26" t="str">
        <f t="shared" si="24"/>
        <v>ASLA-05001-0021</v>
      </c>
      <c r="X30" s="25" t="str">
        <f t="shared" si="25"/>
        <v>电容式物位开关-SA270BDR0150</v>
      </c>
      <c r="Y30" s="25" t="str">
        <f t="shared" si="26"/>
        <v>电容式物位开关-凡宜，SA270</v>
      </c>
      <c r="Z30" s="25" t="str">
        <f t="shared" si="27"/>
        <v>电容式物位开关</v>
      </c>
      <c r="AA30" s="25" t="str">
        <f t="shared" si="28"/>
        <v>SA270BDR0150</v>
      </c>
      <c r="AB30" s="16"/>
      <c r="AC30" s="33" t="s">
        <v>102</v>
      </c>
      <c r="AD30" s="33" t="s">
        <v>114</v>
      </c>
      <c r="AE30" s="31" t="s">
        <v>103</v>
      </c>
      <c r="AF30" s="31" t="s">
        <v>107</v>
      </c>
      <c r="AG30" s="33" t="s">
        <v>111</v>
      </c>
      <c r="AH30" s="16" t="s">
        <v>127</v>
      </c>
      <c r="AI30" s="7"/>
      <c r="AJ30" s="7" t="s">
        <v>42</v>
      </c>
      <c r="AK30" s="7" t="s">
        <v>62</v>
      </c>
      <c r="AL30" s="7" t="s">
        <v>64</v>
      </c>
      <c r="AM30" s="18" t="s">
        <v>54</v>
      </c>
      <c r="AN30" s="18" t="s">
        <v>54</v>
      </c>
      <c r="AO30" s="18" t="s">
        <v>45</v>
      </c>
      <c r="AP30" s="18" t="s">
        <v>54</v>
      </c>
      <c r="AQ30" s="18" t="s">
        <v>26</v>
      </c>
      <c r="AR30" s="18" t="s">
        <v>58</v>
      </c>
      <c r="AS30" s="18" t="s">
        <v>32</v>
      </c>
    </row>
    <row r="31" spans="1:45" ht="13.5" customHeight="1" x14ac:dyDescent="0.15">
      <c r="A31" s="23" t="str">
        <f t="shared" si="5"/>
        <v>ASLA-05002-0021</v>
      </c>
      <c r="B31" s="24" t="str">
        <f t="shared" si="6"/>
        <v>电容式物位开关-SA270BDU0150</v>
      </c>
      <c r="C31" s="24" t="str">
        <f t="shared" si="7"/>
        <v>电容式物位开关-凡宜，SA270</v>
      </c>
      <c r="D31" s="25" t="str">
        <f t="shared" si="8"/>
        <v>电容式物位开关</v>
      </c>
      <c r="E31" s="11" t="s">
        <v>139</v>
      </c>
      <c r="F31" s="25" t="str">
        <f t="shared" si="9"/>
        <v>A</v>
      </c>
      <c r="G31" s="25" t="str">
        <f t="shared" si="10"/>
        <v>S</v>
      </c>
      <c r="H31" s="25" t="str">
        <f t="shared" si="11"/>
        <v>L</v>
      </c>
      <c r="I31" s="25" t="str">
        <f t="shared" si="12"/>
        <v>A</v>
      </c>
      <c r="J31" s="25" t="str">
        <f t="shared" si="13"/>
        <v>-</v>
      </c>
      <c r="K31" s="25" t="str">
        <f t="shared" si="14"/>
        <v>0</v>
      </c>
      <c r="L31" s="25" t="str">
        <f t="shared" si="15"/>
        <v>5</v>
      </c>
      <c r="M31" s="25" t="str">
        <f t="shared" si="16"/>
        <v>0</v>
      </c>
      <c r="N31" s="25" t="str">
        <f t="shared" si="17"/>
        <v>0</v>
      </c>
      <c r="O31" s="25" t="str">
        <f t="shared" si="18"/>
        <v>2</v>
      </c>
      <c r="P31" s="25" t="str">
        <f t="shared" si="19"/>
        <v>-</v>
      </c>
      <c r="Q31" s="25" t="str">
        <f t="shared" si="20"/>
        <v>0</v>
      </c>
      <c r="R31" s="25" t="str">
        <f t="shared" si="21"/>
        <v>0</v>
      </c>
      <c r="S31" s="25" t="str">
        <f t="shared" si="22"/>
        <v>2</v>
      </c>
      <c r="T31" s="25" t="str">
        <f t="shared" si="23"/>
        <v>1</v>
      </c>
      <c r="U31" s="5"/>
      <c r="V31" s="6"/>
      <c r="W31" s="26" t="str">
        <f t="shared" si="24"/>
        <v>ASLA-05002-0021</v>
      </c>
      <c r="X31" s="25" t="str">
        <f t="shared" si="25"/>
        <v>电容式物位开关-SA270BDU0150</v>
      </c>
      <c r="Y31" s="25" t="str">
        <f t="shared" si="26"/>
        <v>电容式物位开关-凡宜，SA270</v>
      </c>
      <c r="Z31" s="25" t="str">
        <f t="shared" si="27"/>
        <v>电容式物位开关</v>
      </c>
      <c r="AA31" s="25" t="str">
        <f t="shared" si="28"/>
        <v>SA270BDU0150</v>
      </c>
      <c r="AB31" s="16"/>
      <c r="AC31" s="33" t="s">
        <v>102</v>
      </c>
      <c r="AD31" s="33" t="s">
        <v>114</v>
      </c>
      <c r="AE31" s="31" t="s">
        <v>103</v>
      </c>
      <c r="AF31" s="31" t="s">
        <v>108</v>
      </c>
      <c r="AG31" s="33" t="s">
        <v>111</v>
      </c>
      <c r="AH31" s="16" t="s">
        <v>127</v>
      </c>
      <c r="AI31" s="7"/>
      <c r="AJ31" s="7" t="s">
        <v>42</v>
      </c>
      <c r="AK31" s="7" t="s">
        <v>62</v>
      </c>
      <c r="AL31" s="7" t="s">
        <v>64</v>
      </c>
      <c r="AM31" s="18" t="s">
        <v>54</v>
      </c>
      <c r="AN31" s="18" t="s">
        <v>54</v>
      </c>
      <c r="AO31" s="18" t="s">
        <v>58</v>
      </c>
      <c r="AP31" s="18" t="s">
        <v>54</v>
      </c>
      <c r="AQ31" s="18" t="s">
        <v>26</v>
      </c>
      <c r="AR31" s="18" t="s">
        <v>58</v>
      </c>
      <c r="AS31" s="18" t="s">
        <v>32</v>
      </c>
    </row>
    <row r="32" spans="1:45" ht="13.5" customHeight="1" x14ac:dyDescent="0.15">
      <c r="A32" s="23" t="str">
        <f t="shared" si="5"/>
        <v>ASLA-05003-0021</v>
      </c>
      <c r="B32" s="24" t="str">
        <f t="shared" si="6"/>
        <v>电容式物位开关-SA270BEQ0150</v>
      </c>
      <c r="C32" s="24" t="str">
        <f t="shared" si="7"/>
        <v>电容式物位开关-凡宜，SA270</v>
      </c>
      <c r="D32" s="25" t="str">
        <f t="shared" si="8"/>
        <v>电容式物位开关</v>
      </c>
      <c r="E32" s="11" t="s">
        <v>151</v>
      </c>
      <c r="F32" s="25" t="str">
        <f t="shared" si="9"/>
        <v>A</v>
      </c>
      <c r="G32" s="25" t="str">
        <f t="shared" si="10"/>
        <v>S</v>
      </c>
      <c r="H32" s="25" t="str">
        <f t="shared" si="11"/>
        <v>L</v>
      </c>
      <c r="I32" s="25" t="str">
        <f t="shared" si="12"/>
        <v>A</v>
      </c>
      <c r="J32" s="25" t="str">
        <f t="shared" si="13"/>
        <v>-</v>
      </c>
      <c r="K32" s="25" t="str">
        <f t="shared" si="14"/>
        <v>0</v>
      </c>
      <c r="L32" s="25" t="str">
        <f t="shared" si="15"/>
        <v>5</v>
      </c>
      <c r="M32" s="25" t="str">
        <f t="shared" si="16"/>
        <v>0</v>
      </c>
      <c r="N32" s="25" t="str">
        <f t="shared" si="17"/>
        <v>0</v>
      </c>
      <c r="O32" s="25" t="str">
        <f t="shared" si="18"/>
        <v>3</v>
      </c>
      <c r="P32" s="25" t="str">
        <f t="shared" si="19"/>
        <v>-</v>
      </c>
      <c r="Q32" s="25" t="str">
        <f t="shared" si="20"/>
        <v>0</v>
      </c>
      <c r="R32" s="25" t="str">
        <f t="shared" si="21"/>
        <v>0</v>
      </c>
      <c r="S32" s="25" t="str">
        <f t="shared" si="22"/>
        <v>2</v>
      </c>
      <c r="T32" s="25" t="str">
        <f t="shared" si="23"/>
        <v>1</v>
      </c>
      <c r="U32" s="5"/>
      <c r="V32" s="6"/>
      <c r="W32" s="26" t="str">
        <f t="shared" si="24"/>
        <v>ASLA-05003-0021</v>
      </c>
      <c r="X32" s="25" t="str">
        <f t="shared" si="25"/>
        <v>电容式物位开关-SA270BEQ0150</v>
      </c>
      <c r="Y32" s="25" t="str">
        <f t="shared" si="26"/>
        <v>电容式物位开关-凡宜，SA270</v>
      </c>
      <c r="Z32" s="25" t="str">
        <f t="shared" si="27"/>
        <v>电容式物位开关</v>
      </c>
      <c r="AA32" s="25" t="str">
        <f t="shared" si="28"/>
        <v>SA270BEQ0150</v>
      </c>
      <c r="AB32" s="16"/>
      <c r="AC32" s="33" t="s">
        <v>102</v>
      </c>
      <c r="AD32" s="33" t="s">
        <v>114</v>
      </c>
      <c r="AE32" s="31" t="s">
        <v>104</v>
      </c>
      <c r="AF32" s="31" t="s">
        <v>106</v>
      </c>
      <c r="AG32" s="33" t="s">
        <v>111</v>
      </c>
      <c r="AH32" s="16" t="s">
        <v>127</v>
      </c>
      <c r="AI32" s="7"/>
      <c r="AJ32" s="7" t="s">
        <v>42</v>
      </c>
      <c r="AK32" s="7" t="s">
        <v>62</v>
      </c>
      <c r="AL32" s="7" t="s">
        <v>64</v>
      </c>
      <c r="AM32" s="18" t="s">
        <v>54</v>
      </c>
      <c r="AN32" s="18" t="s">
        <v>54</v>
      </c>
      <c r="AO32" s="18" t="s">
        <v>128</v>
      </c>
      <c r="AP32" s="18" t="s">
        <v>54</v>
      </c>
      <c r="AQ32" s="18" t="s">
        <v>26</v>
      </c>
      <c r="AR32" s="18" t="s">
        <v>58</v>
      </c>
      <c r="AS32" s="18" t="s">
        <v>32</v>
      </c>
    </row>
    <row r="33" spans="1:45" ht="13.5" customHeight="1" x14ac:dyDescent="0.15">
      <c r="A33" s="23" t="str">
        <f t="shared" si="5"/>
        <v>ASLA-05004-0021</v>
      </c>
      <c r="B33" s="24" t="str">
        <f t="shared" si="6"/>
        <v>电容式物位开关-SA270BER0150</v>
      </c>
      <c r="C33" s="24" t="str">
        <f t="shared" si="7"/>
        <v>电容式物位开关-凡宜，SA270</v>
      </c>
      <c r="D33" s="25" t="str">
        <f t="shared" si="8"/>
        <v>电容式物位开关</v>
      </c>
      <c r="E33" s="11" t="s">
        <v>152</v>
      </c>
      <c r="F33" s="25" t="str">
        <f t="shared" si="9"/>
        <v>A</v>
      </c>
      <c r="G33" s="25" t="str">
        <f t="shared" si="10"/>
        <v>S</v>
      </c>
      <c r="H33" s="25" t="str">
        <f t="shared" si="11"/>
        <v>L</v>
      </c>
      <c r="I33" s="25" t="str">
        <f t="shared" si="12"/>
        <v>A</v>
      </c>
      <c r="J33" s="25" t="str">
        <f t="shared" si="13"/>
        <v>-</v>
      </c>
      <c r="K33" s="25" t="str">
        <f t="shared" si="14"/>
        <v>0</v>
      </c>
      <c r="L33" s="25" t="str">
        <f t="shared" si="15"/>
        <v>5</v>
      </c>
      <c r="M33" s="25" t="str">
        <f t="shared" si="16"/>
        <v>0</v>
      </c>
      <c r="N33" s="25" t="str">
        <f t="shared" si="17"/>
        <v>0</v>
      </c>
      <c r="O33" s="25" t="str">
        <f t="shared" si="18"/>
        <v>4</v>
      </c>
      <c r="P33" s="25" t="str">
        <f t="shared" si="19"/>
        <v>-</v>
      </c>
      <c r="Q33" s="25" t="str">
        <f t="shared" si="20"/>
        <v>0</v>
      </c>
      <c r="R33" s="25" t="str">
        <f t="shared" si="21"/>
        <v>0</v>
      </c>
      <c r="S33" s="25" t="str">
        <f t="shared" si="22"/>
        <v>2</v>
      </c>
      <c r="T33" s="25" t="str">
        <f t="shared" si="23"/>
        <v>1</v>
      </c>
      <c r="U33" s="5"/>
      <c r="V33" s="6"/>
      <c r="W33" s="26" t="str">
        <f t="shared" si="24"/>
        <v>ASLA-05004-0021</v>
      </c>
      <c r="X33" s="25" t="str">
        <f t="shared" si="25"/>
        <v>电容式物位开关-SA270BER0150</v>
      </c>
      <c r="Y33" s="25" t="str">
        <f t="shared" si="26"/>
        <v>电容式物位开关-凡宜，SA270</v>
      </c>
      <c r="Z33" s="25" t="str">
        <f t="shared" si="27"/>
        <v>电容式物位开关</v>
      </c>
      <c r="AA33" s="25" t="str">
        <f t="shared" si="28"/>
        <v>SA270BER0150</v>
      </c>
      <c r="AB33" s="16"/>
      <c r="AC33" s="33" t="s">
        <v>102</v>
      </c>
      <c r="AD33" s="33" t="s">
        <v>114</v>
      </c>
      <c r="AE33" s="31" t="s">
        <v>104</v>
      </c>
      <c r="AF33" s="31" t="s">
        <v>107</v>
      </c>
      <c r="AG33" s="33" t="s">
        <v>111</v>
      </c>
      <c r="AH33" s="16" t="s">
        <v>127</v>
      </c>
      <c r="AI33" s="7"/>
      <c r="AJ33" s="7" t="s">
        <v>42</v>
      </c>
      <c r="AK33" s="7" t="s">
        <v>62</v>
      </c>
      <c r="AL33" s="7" t="s">
        <v>64</v>
      </c>
      <c r="AM33" s="18" t="s">
        <v>54</v>
      </c>
      <c r="AN33" s="18" t="s">
        <v>54</v>
      </c>
      <c r="AO33" s="18" t="s">
        <v>59</v>
      </c>
      <c r="AP33" s="18" t="s">
        <v>54</v>
      </c>
      <c r="AQ33" s="18" t="s">
        <v>26</v>
      </c>
      <c r="AR33" s="18" t="s">
        <v>58</v>
      </c>
      <c r="AS33" s="18" t="s">
        <v>32</v>
      </c>
    </row>
    <row r="34" spans="1:45" ht="13.5" customHeight="1" x14ac:dyDescent="0.15">
      <c r="A34" s="23" t="str">
        <f t="shared" si="5"/>
        <v>ASLA-05005-0021</v>
      </c>
      <c r="B34" s="24" t="str">
        <f t="shared" si="6"/>
        <v>电容式物位开关-SA270BEU0150</v>
      </c>
      <c r="C34" s="24" t="str">
        <f t="shared" si="7"/>
        <v>电容式物位开关-凡宜，SA270</v>
      </c>
      <c r="D34" s="25" t="str">
        <f t="shared" si="8"/>
        <v>电容式物位开关</v>
      </c>
      <c r="E34" s="11" t="s">
        <v>153</v>
      </c>
      <c r="F34" s="25" t="str">
        <f t="shared" si="9"/>
        <v>A</v>
      </c>
      <c r="G34" s="25" t="str">
        <f t="shared" si="10"/>
        <v>S</v>
      </c>
      <c r="H34" s="25" t="str">
        <f t="shared" si="11"/>
        <v>L</v>
      </c>
      <c r="I34" s="25" t="str">
        <f t="shared" si="12"/>
        <v>A</v>
      </c>
      <c r="J34" s="25" t="str">
        <f t="shared" si="13"/>
        <v>-</v>
      </c>
      <c r="K34" s="25" t="str">
        <f t="shared" si="14"/>
        <v>0</v>
      </c>
      <c r="L34" s="25" t="str">
        <f t="shared" si="15"/>
        <v>5</v>
      </c>
      <c r="M34" s="25" t="str">
        <f t="shared" si="16"/>
        <v>0</v>
      </c>
      <c r="N34" s="25" t="str">
        <f t="shared" si="17"/>
        <v>0</v>
      </c>
      <c r="O34" s="25" t="str">
        <f t="shared" si="18"/>
        <v>5</v>
      </c>
      <c r="P34" s="25" t="str">
        <f t="shared" si="19"/>
        <v>-</v>
      </c>
      <c r="Q34" s="25" t="str">
        <f t="shared" si="20"/>
        <v>0</v>
      </c>
      <c r="R34" s="25" t="str">
        <f t="shared" si="21"/>
        <v>0</v>
      </c>
      <c r="S34" s="25" t="str">
        <f t="shared" si="22"/>
        <v>2</v>
      </c>
      <c r="T34" s="25" t="str">
        <f t="shared" si="23"/>
        <v>1</v>
      </c>
      <c r="U34" s="5"/>
      <c r="V34" s="6"/>
      <c r="W34" s="26" t="str">
        <f t="shared" si="24"/>
        <v>ASLA-05005-0021</v>
      </c>
      <c r="X34" s="25" t="str">
        <f t="shared" si="25"/>
        <v>电容式物位开关-SA270BEU0150</v>
      </c>
      <c r="Y34" s="25" t="str">
        <f t="shared" si="26"/>
        <v>电容式物位开关-凡宜，SA270</v>
      </c>
      <c r="Z34" s="25" t="str">
        <f t="shared" si="27"/>
        <v>电容式物位开关</v>
      </c>
      <c r="AA34" s="25" t="str">
        <f t="shared" si="28"/>
        <v>SA270BEU0150</v>
      </c>
      <c r="AB34" s="16"/>
      <c r="AC34" s="33" t="s">
        <v>102</v>
      </c>
      <c r="AD34" s="33" t="s">
        <v>114</v>
      </c>
      <c r="AE34" s="31" t="s">
        <v>104</v>
      </c>
      <c r="AF34" s="31" t="s">
        <v>108</v>
      </c>
      <c r="AG34" s="33" t="s">
        <v>111</v>
      </c>
      <c r="AH34" s="16" t="s">
        <v>127</v>
      </c>
      <c r="AI34" s="7"/>
      <c r="AJ34" s="7" t="s">
        <v>42</v>
      </c>
      <c r="AK34" s="7" t="s">
        <v>62</v>
      </c>
      <c r="AL34" s="7" t="s">
        <v>64</v>
      </c>
      <c r="AM34" s="18" t="s">
        <v>54</v>
      </c>
      <c r="AN34" s="18" t="s">
        <v>54</v>
      </c>
      <c r="AO34" s="18" t="s">
        <v>129</v>
      </c>
      <c r="AP34" s="18" t="s">
        <v>54</v>
      </c>
      <c r="AQ34" s="18" t="s">
        <v>26</v>
      </c>
      <c r="AR34" s="18" t="s">
        <v>58</v>
      </c>
      <c r="AS34" s="18" t="s">
        <v>32</v>
      </c>
    </row>
    <row r="35" spans="1:45" ht="13.5" customHeight="1" x14ac:dyDescent="0.15">
      <c r="A35" s="23" t="str">
        <f t="shared" si="5"/>
        <v>ASLA-05006-0021</v>
      </c>
      <c r="B35" s="24" t="str">
        <f t="shared" si="6"/>
        <v>电容式物位开关-SA270BFW0150</v>
      </c>
      <c r="C35" s="24" t="str">
        <f t="shared" si="7"/>
        <v>电容式物位开关-凡宜，SA270</v>
      </c>
      <c r="D35" s="25" t="str">
        <f t="shared" si="8"/>
        <v>电容式物位开关</v>
      </c>
      <c r="E35" s="11" t="s">
        <v>154</v>
      </c>
      <c r="F35" s="25" t="str">
        <f t="shared" si="9"/>
        <v>A</v>
      </c>
      <c r="G35" s="25" t="str">
        <f t="shared" si="10"/>
        <v>S</v>
      </c>
      <c r="H35" s="25" t="str">
        <f t="shared" si="11"/>
        <v>L</v>
      </c>
      <c r="I35" s="25" t="str">
        <f t="shared" si="12"/>
        <v>A</v>
      </c>
      <c r="J35" s="25" t="str">
        <f t="shared" si="13"/>
        <v>-</v>
      </c>
      <c r="K35" s="25" t="str">
        <f t="shared" si="14"/>
        <v>0</v>
      </c>
      <c r="L35" s="25" t="str">
        <f t="shared" si="15"/>
        <v>5</v>
      </c>
      <c r="M35" s="25" t="str">
        <f t="shared" si="16"/>
        <v>0</v>
      </c>
      <c r="N35" s="25" t="str">
        <f t="shared" si="17"/>
        <v>0</v>
      </c>
      <c r="O35" s="25" t="str">
        <f t="shared" si="18"/>
        <v>6</v>
      </c>
      <c r="P35" s="25" t="str">
        <f t="shared" si="19"/>
        <v>-</v>
      </c>
      <c r="Q35" s="25" t="str">
        <f t="shared" si="20"/>
        <v>0</v>
      </c>
      <c r="R35" s="25" t="str">
        <f t="shared" si="21"/>
        <v>0</v>
      </c>
      <c r="S35" s="25" t="str">
        <f t="shared" si="22"/>
        <v>2</v>
      </c>
      <c r="T35" s="25" t="str">
        <f t="shared" si="23"/>
        <v>1</v>
      </c>
      <c r="U35" s="5"/>
      <c r="V35" s="6"/>
      <c r="W35" s="26" t="str">
        <f t="shared" si="24"/>
        <v>ASLA-05006-0021</v>
      </c>
      <c r="X35" s="25" t="str">
        <f t="shared" si="25"/>
        <v>电容式物位开关-SA270BFW0150</v>
      </c>
      <c r="Y35" s="25" t="str">
        <f t="shared" si="26"/>
        <v>电容式物位开关-凡宜，SA270</v>
      </c>
      <c r="Z35" s="25" t="str">
        <f t="shared" si="27"/>
        <v>电容式物位开关</v>
      </c>
      <c r="AA35" s="25" t="str">
        <f t="shared" si="28"/>
        <v>SA270BFW0150</v>
      </c>
      <c r="AB35" s="16"/>
      <c r="AC35" s="33" t="s">
        <v>102</v>
      </c>
      <c r="AD35" s="33" t="s">
        <v>114</v>
      </c>
      <c r="AE35" s="31" t="s">
        <v>105</v>
      </c>
      <c r="AF35" s="31" t="s">
        <v>109</v>
      </c>
      <c r="AG35" s="33" t="s">
        <v>111</v>
      </c>
      <c r="AH35" s="16" t="s">
        <v>127</v>
      </c>
      <c r="AI35" s="7"/>
      <c r="AJ35" s="7" t="s">
        <v>42</v>
      </c>
      <c r="AK35" s="7" t="s">
        <v>62</v>
      </c>
      <c r="AL35" s="7" t="s">
        <v>64</v>
      </c>
      <c r="AM35" s="18" t="s">
        <v>54</v>
      </c>
      <c r="AN35" s="18" t="s">
        <v>54</v>
      </c>
      <c r="AO35" s="18" t="s">
        <v>130</v>
      </c>
      <c r="AP35" s="18" t="s">
        <v>54</v>
      </c>
      <c r="AQ35" s="18" t="s">
        <v>26</v>
      </c>
      <c r="AR35" s="18" t="s">
        <v>58</v>
      </c>
      <c r="AS35" s="18" t="s">
        <v>32</v>
      </c>
    </row>
    <row r="36" spans="1:45" ht="13.5" customHeight="1" x14ac:dyDescent="0.15">
      <c r="A36" s="23" t="str">
        <f t="shared" si="5"/>
        <v>ASLA-05000-0121</v>
      </c>
      <c r="B36" s="24" t="str">
        <f t="shared" si="6"/>
        <v>电容式物位开关-SA270CDQ0150</v>
      </c>
      <c r="C36" s="24" t="str">
        <f t="shared" si="7"/>
        <v>电容式物位开关-凡宜，SA270</v>
      </c>
      <c r="D36" s="25" t="str">
        <f t="shared" si="8"/>
        <v>电容式物位开关</v>
      </c>
      <c r="E36" s="11" t="s">
        <v>140</v>
      </c>
      <c r="F36" s="25" t="str">
        <f t="shared" si="9"/>
        <v>A</v>
      </c>
      <c r="G36" s="25" t="str">
        <f t="shared" si="10"/>
        <v>S</v>
      </c>
      <c r="H36" s="25" t="str">
        <f t="shared" si="11"/>
        <v>L</v>
      </c>
      <c r="I36" s="25" t="str">
        <f t="shared" si="12"/>
        <v>A</v>
      </c>
      <c r="J36" s="25" t="str">
        <f t="shared" si="13"/>
        <v>-</v>
      </c>
      <c r="K36" s="25" t="str">
        <f t="shared" si="14"/>
        <v>0</v>
      </c>
      <c r="L36" s="25" t="str">
        <f t="shared" si="15"/>
        <v>5</v>
      </c>
      <c r="M36" s="25" t="str">
        <f t="shared" si="16"/>
        <v>0</v>
      </c>
      <c r="N36" s="25" t="str">
        <f t="shared" si="17"/>
        <v>0</v>
      </c>
      <c r="O36" s="25" t="str">
        <f t="shared" si="18"/>
        <v>0</v>
      </c>
      <c r="P36" s="25" t="str">
        <f t="shared" si="19"/>
        <v>-</v>
      </c>
      <c r="Q36" s="25" t="str">
        <f t="shared" si="20"/>
        <v>0</v>
      </c>
      <c r="R36" s="25" t="str">
        <f t="shared" si="21"/>
        <v>1</v>
      </c>
      <c r="S36" s="25" t="str">
        <f t="shared" si="22"/>
        <v>2</v>
      </c>
      <c r="T36" s="25" t="str">
        <f t="shared" si="23"/>
        <v>1</v>
      </c>
      <c r="U36" s="5"/>
      <c r="V36" s="6"/>
      <c r="W36" s="26" t="str">
        <f t="shared" si="24"/>
        <v>ASLA-05000-0121</v>
      </c>
      <c r="X36" s="25" t="str">
        <f t="shared" si="25"/>
        <v>电容式物位开关-SA270CDQ0150</v>
      </c>
      <c r="Y36" s="25" t="str">
        <f t="shared" si="26"/>
        <v>电容式物位开关-凡宜，SA270</v>
      </c>
      <c r="Z36" s="25" t="str">
        <f t="shared" si="27"/>
        <v>电容式物位开关</v>
      </c>
      <c r="AA36" s="25" t="str">
        <f t="shared" si="28"/>
        <v>SA270CDQ0150</v>
      </c>
      <c r="AB36" s="16"/>
      <c r="AC36" s="33" t="s">
        <v>102</v>
      </c>
      <c r="AD36" s="33" t="s">
        <v>116</v>
      </c>
      <c r="AE36" s="31" t="s">
        <v>103</v>
      </c>
      <c r="AF36" s="31" t="s">
        <v>106</v>
      </c>
      <c r="AG36" s="33" t="s">
        <v>111</v>
      </c>
      <c r="AH36" s="16" t="s">
        <v>127</v>
      </c>
      <c r="AI36" s="7"/>
      <c r="AJ36" s="7" t="s">
        <v>42</v>
      </c>
      <c r="AK36" s="7" t="s">
        <v>62</v>
      </c>
      <c r="AL36" s="7" t="s">
        <v>64</v>
      </c>
      <c r="AM36" s="18" t="s">
        <v>54</v>
      </c>
      <c r="AN36" s="18" t="s">
        <v>54</v>
      </c>
      <c r="AO36" s="18" t="s">
        <v>26</v>
      </c>
      <c r="AP36" s="18" t="s">
        <v>54</v>
      </c>
      <c r="AQ36" s="18" t="s">
        <v>45</v>
      </c>
      <c r="AR36" s="18" t="s">
        <v>58</v>
      </c>
      <c r="AS36" s="18" t="s">
        <v>32</v>
      </c>
    </row>
    <row r="37" spans="1:45" ht="13.5" customHeight="1" x14ac:dyDescent="0.15">
      <c r="A37" s="23" t="str">
        <f t="shared" si="5"/>
        <v>ASLA-05001-0121</v>
      </c>
      <c r="B37" s="24" t="str">
        <f t="shared" si="6"/>
        <v>电容式物位开关-SA270CDR0150</v>
      </c>
      <c r="C37" s="24" t="str">
        <f t="shared" si="7"/>
        <v>电容式物位开关-凡宜，SA270</v>
      </c>
      <c r="D37" s="25" t="str">
        <f t="shared" si="8"/>
        <v>电容式物位开关</v>
      </c>
      <c r="E37" s="11" t="s">
        <v>141</v>
      </c>
      <c r="F37" s="25" t="str">
        <f t="shared" si="9"/>
        <v>A</v>
      </c>
      <c r="G37" s="25" t="str">
        <f t="shared" si="10"/>
        <v>S</v>
      </c>
      <c r="H37" s="25" t="str">
        <f t="shared" si="11"/>
        <v>L</v>
      </c>
      <c r="I37" s="25" t="str">
        <f t="shared" si="12"/>
        <v>A</v>
      </c>
      <c r="J37" s="25" t="str">
        <f t="shared" si="13"/>
        <v>-</v>
      </c>
      <c r="K37" s="25" t="str">
        <f t="shared" si="14"/>
        <v>0</v>
      </c>
      <c r="L37" s="25" t="str">
        <f t="shared" si="15"/>
        <v>5</v>
      </c>
      <c r="M37" s="25" t="str">
        <f t="shared" si="16"/>
        <v>0</v>
      </c>
      <c r="N37" s="25" t="str">
        <f t="shared" si="17"/>
        <v>0</v>
      </c>
      <c r="O37" s="25" t="str">
        <f t="shared" si="18"/>
        <v>1</v>
      </c>
      <c r="P37" s="25" t="str">
        <f t="shared" si="19"/>
        <v>-</v>
      </c>
      <c r="Q37" s="25" t="str">
        <f t="shared" si="20"/>
        <v>0</v>
      </c>
      <c r="R37" s="25" t="str">
        <f t="shared" si="21"/>
        <v>1</v>
      </c>
      <c r="S37" s="25" t="str">
        <f t="shared" si="22"/>
        <v>2</v>
      </c>
      <c r="T37" s="25" t="str">
        <f t="shared" si="23"/>
        <v>1</v>
      </c>
      <c r="U37" s="5"/>
      <c r="V37" s="6"/>
      <c r="W37" s="26" t="str">
        <f t="shared" si="24"/>
        <v>ASLA-05001-0121</v>
      </c>
      <c r="X37" s="25" t="str">
        <f t="shared" si="25"/>
        <v>电容式物位开关-SA270CDR0150</v>
      </c>
      <c r="Y37" s="25" t="str">
        <f t="shared" si="26"/>
        <v>电容式物位开关-凡宜，SA270</v>
      </c>
      <c r="Z37" s="25" t="str">
        <f t="shared" si="27"/>
        <v>电容式物位开关</v>
      </c>
      <c r="AA37" s="25" t="str">
        <f t="shared" si="28"/>
        <v>SA270CDR0150</v>
      </c>
      <c r="AB37" s="16"/>
      <c r="AC37" s="33" t="s">
        <v>102</v>
      </c>
      <c r="AD37" s="33" t="s">
        <v>116</v>
      </c>
      <c r="AE37" s="31" t="s">
        <v>103</v>
      </c>
      <c r="AF37" s="31" t="s">
        <v>107</v>
      </c>
      <c r="AG37" s="33" t="s">
        <v>111</v>
      </c>
      <c r="AH37" s="16" t="s">
        <v>127</v>
      </c>
      <c r="AI37" s="7"/>
      <c r="AJ37" s="7" t="s">
        <v>42</v>
      </c>
      <c r="AK37" s="7" t="s">
        <v>62</v>
      </c>
      <c r="AL37" s="7" t="s">
        <v>64</v>
      </c>
      <c r="AM37" s="18" t="s">
        <v>54</v>
      </c>
      <c r="AN37" s="18" t="s">
        <v>54</v>
      </c>
      <c r="AO37" s="18" t="s">
        <v>45</v>
      </c>
      <c r="AP37" s="18" t="s">
        <v>54</v>
      </c>
      <c r="AQ37" s="18" t="s">
        <v>45</v>
      </c>
      <c r="AR37" s="18" t="s">
        <v>58</v>
      </c>
      <c r="AS37" s="18" t="s">
        <v>32</v>
      </c>
    </row>
    <row r="38" spans="1:45" ht="13.5" customHeight="1" x14ac:dyDescent="0.15">
      <c r="A38" s="23" t="str">
        <f t="shared" si="5"/>
        <v>ASLA-05002-0121</v>
      </c>
      <c r="B38" s="24" t="str">
        <f t="shared" si="6"/>
        <v>电容式物位开关-SA270CDU0150</v>
      </c>
      <c r="C38" s="24" t="str">
        <f t="shared" si="7"/>
        <v>电容式物位开关-凡宜，SA270</v>
      </c>
      <c r="D38" s="25" t="str">
        <f t="shared" si="8"/>
        <v>电容式物位开关</v>
      </c>
      <c r="E38" s="11" t="s">
        <v>142</v>
      </c>
      <c r="F38" s="25" t="str">
        <f t="shared" si="9"/>
        <v>A</v>
      </c>
      <c r="G38" s="25" t="str">
        <f t="shared" si="10"/>
        <v>S</v>
      </c>
      <c r="H38" s="25" t="str">
        <f t="shared" si="11"/>
        <v>L</v>
      </c>
      <c r="I38" s="25" t="str">
        <f t="shared" si="12"/>
        <v>A</v>
      </c>
      <c r="J38" s="25" t="str">
        <f t="shared" si="13"/>
        <v>-</v>
      </c>
      <c r="K38" s="25" t="str">
        <f t="shared" si="14"/>
        <v>0</v>
      </c>
      <c r="L38" s="25" t="str">
        <f t="shared" si="15"/>
        <v>5</v>
      </c>
      <c r="M38" s="25" t="str">
        <f t="shared" si="16"/>
        <v>0</v>
      </c>
      <c r="N38" s="25" t="str">
        <f t="shared" si="17"/>
        <v>0</v>
      </c>
      <c r="O38" s="25" t="str">
        <f t="shared" si="18"/>
        <v>2</v>
      </c>
      <c r="P38" s="25" t="str">
        <f t="shared" si="19"/>
        <v>-</v>
      </c>
      <c r="Q38" s="25" t="str">
        <f t="shared" si="20"/>
        <v>0</v>
      </c>
      <c r="R38" s="25" t="str">
        <f t="shared" si="21"/>
        <v>1</v>
      </c>
      <c r="S38" s="25" t="str">
        <f t="shared" si="22"/>
        <v>2</v>
      </c>
      <c r="T38" s="25" t="str">
        <f t="shared" si="23"/>
        <v>1</v>
      </c>
      <c r="U38" s="5"/>
      <c r="V38" s="6"/>
      <c r="W38" s="26" t="str">
        <f t="shared" si="24"/>
        <v>ASLA-05002-0121</v>
      </c>
      <c r="X38" s="25" t="str">
        <f t="shared" si="25"/>
        <v>电容式物位开关-SA270CDU0150</v>
      </c>
      <c r="Y38" s="25" t="str">
        <f t="shared" si="26"/>
        <v>电容式物位开关-凡宜，SA270</v>
      </c>
      <c r="Z38" s="25" t="str">
        <f t="shared" si="27"/>
        <v>电容式物位开关</v>
      </c>
      <c r="AA38" s="25" t="str">
        <f t="shared" si="28"/>
        <v>SA270CDU0150</v>
      </c>
      <c r="AB38" s="16"/>
      <c r="AC38" s="33" t="s">
        <v>102</v>
      </c>
      <c r="AD38" s="33" t="s">
        <v>116</v>
      </c>
      <c r="AE38" s="31" t="s">
        <v>103</v>
      </c>
      <c r="AF38" s="31" t="s">
        <v>108</v>
      </c>
      <c r="AG38" s="33" t="s">
        <v>111</v>
      </c>
      <c r="AH38" s="16" t="s">
        <v>127</v>
      </c>
      <c r="AI38" s="7"/>
      <c r="AJ38" s="7" t="s">
        <v>42</v>
      </c>
      <c r="AK38" s="7" t="s">
        <v>62</v>
      </c>
      <c r="AL38" s="7" t="s">
        <v>64</v>
      </c>
      <c r="AM38" s="18" t="s">
        <v>54</v>
      </c>
      <c r="AN38" s="18" t="s">
        <v>54</v>
      </c>
      <c r="AO38" s="18" t="s">
        <v>58</v>
      </c>
      <c r="AP38" s="18" t="s">
        <v>54</v>
      </c>
      <c r="AQ38" s="18" t="s">
        <v>45</v>
      </c>
      <c r="AR38" s="18" t="s">
        <v>58</v>
      </c>
      <c r="AS38" s="18" t="s">
        <v>32</v>
      </c>
    </row>
    <row r="39" spans="1:45" ht="13.5" customHeight="1" x14ac:dyDescent="0.15">
      <c r="A39" s="23" t="str">
        <f t="shared" si="5"/>
        <v>ASLA-05003-0121</v>
      </c>
      <c r="B39" s="24" t="str">
        <f t="shared" si="6"/>
        <v>电容式物位开关-SA270CEQ0150</v>
      </c>
      <c r="C39" s="24" t="str">
        <f t="shared" si="7"/>
        <v>电容式物位开关-凡宜，SA270</v>
      </c>
      <c r="D39" s="25" t="str">
        <f t="shared" si="8"/>
        <v>电容式物位开关</v>
      </c>
      <c r="E39" s="11" t="s">
        <v>155</v>
      </c>
      <c r="F39" s="25" t="str">
        <f t="shared" si="9"/>
        <v>A</v>
      </c>
      <c r="G39" s="25" t="str">
        <f t="shared" si="10"/>
        <v>S</v>
      </c>
      <c r="H39" s="25" t="str">
        <f t="shared" si="11"/>
        <v>L</v>
      </c>
      <c r="I39" s="25" t="str">
        <f t="shared" si="12"/>
        <v>A</v>
      </c>
      <c r="J39" s="25" t="str">
        <f t="shared" si="13"/>
        <v>-</v>
      </c>
      <c r="K39" s="25" t="str">
        <f t="shared" si="14"/>
        <v>0</v>
      </c>
      <c r="L39" s="25" t="str">
        <f t="shared" si="15"/>
        <v>5</v>
      </c>
      <c r="M39" s="25" t="str">
        <f t="shared" si="16"/>
        <v>0</v>
      </c>
      <c r="N39" s="25" t="str">
        <f t="shared" si="17"/>
        <v>0</v>
      </c>
      <c r="O39" s="25" t="str">
        <f t="shared" si="18"/>
        <v>3</v>
      </c>
      <c r="P39" s="25" t="str">
        <f t="shared" si="19"/>
        <v>-</v>
      </c>
      <c r="Q39" s="25" t="str">
        <f t="shared" si="20"/>
        <v>0</v>
      </c>
      <c r="R39" s="25" t="str">
        <f t="shared" si="21"/>
        <v>1</v>
      </c>
      <c r="S39" s="25" t="str">
        <f t="shared" si="22"/>
        <v>2</v>
      </c>
      <c r="T39" s="25" t="str">
        <f t="shared" si="23"/>
        <v>1</v>
      </c>
      <c r="U39" s="5"/>
      <c r="V39" s="6"/>
      <c r="W39" s="26" t="str">
        <f t="shared" si="24"/>
        <v>ASLA-05003-0121</v>
      </c>
      <c r="X39" s="25" t="str">
        <f t="shared" si="25"/>
        <v>电容式物位开关-SA270CEQ0150</v>
      </c>
      <c r="Y39" s="25" t="str">
        <f t="shared" si="26"/>
        <v>电容式物位开关-凡宜，SA270</v>
      </c>
      <c r="Z39" s="25" t="str">
        <f t="shared" si="27"/>
        <v>电容式物位开关</v>
      </c>
      <c r="AA39" s="25" t="str">
        <f t="shared" si="28"/>
        <v>SA270CEQ0150</v>
      </c>
      <c r="AB39" s="16"/>
      <c r="AC39" s="33" t="s">
        <v>102</v>
      </c>
      <c r="AD39" s="33" t="s">
        <v>116</v>
      </c>
      <c r="AE39" s="31" t="s">
        <v>104</v>
      </c>
      <c r="AF39" s="31" t="s">
        <v>106</v>
      </c>
      <c r="AG39" s="33" t="s">
        <v>111</v>
      </c>
      <c r="AH39" s="16" t="s">
        <v>127</v>
      </c>
      <c r="AI39" s="7"/>
      <c r="AJ39" s="7" t="s">
        <v>42</v>
      </c>
      <c r="AK39" s="7" t="s">
        <v>62</v>
      </c>
      <c r="AL39" s="7" t="s">
        <v>64</v>
      </c>
      <c r="AM39" s="18" t="s">
        <v>54</v>
      </c>
      <c r="AN39" s="18" t="s">
        <v>54</v>
      </c>
      <c r="AO39" s="18" t="s">
        <v>128</v>
      </c>
      <c r="AP39" s="18" t="s">
        <v>54</v>
      </c>
      <c r="AQ39" s="18" t="s">
        <v>45</v>
      </c>
      <c r="AR39" s="18" t="s">
        <v>58</v>
      </c>
      <c r="AS39" s="18" t="s">
        <v>32</v>
      </c>
    </row>
    <row r="40" spans="1:45" ht="13.5" customHeight="1" x14ac:dyDescent="0.15">
      <c r="A40" s="23" t="str">
        <f t="shared" si="5"/>
        <v>ASLA-05004-0121</v>
      </c>
      <c r="B40" s="24" t="str">
        <f t="shared" si="6"/>
        <v>电容式物位开关-SA270CER0150</v>
      </c>
      <c r="C40" s="24" t="str">
        <f t="shared" si="7"/>
        <v>电容式物位开关-凡宜，SA270</v>
      </c>
      <c r="D40" s="25" t="str">
        <f t="shared" si="8"/>
        <v>电容式物位开关</v>
      </c>
      <c r="E40" s="11" t="s">
        <v>156</v>
      </c>
      <c r="F40" s="25" t="str">
        <f t="shared" si="9"/>
        <v>A</v>
      </c>
      <c r="G40" s="25" t="str">
        <f t="shared" si="10"/>
        <v>S</v>
      </c>
      <c r="H40" s="25" t="str">
        <f t="shared" si="11"/>
        <v>L</v>
      </c>
      <c r="I40" s="25" t="str">
        <f t="shared" si="12"/>
        <v>A</v>
      </c>
      <c r="J40" s="25" t="str">
        <f t="shared" si="13"/>
        <v>-</v>
      </c>
      <c r="K40" s="25" t="str">
        <f t="shared" si="14"/>
        <v>0</v>
      </c>
      <c r="L40" s="25" t="str">
        <f t="shared" si="15"/>
        <v>5</v>
      </c>
      <c r="M40" s="25" t="str">
        <f t="shared" si="16"/>
        <v>0</v>
      </c>
      <c r="N40" s="25" t="str">
        <f t="shared" si="17"/>
        <v>0</v>
      </c>
      <c r="O40" s="25" t="str">
        <f t="shared" si="18"/>
        <v>4</v>
      </c>
      <c r="P40" s="25" t="str">
        <f t="shared" si="19"/>
        <v>-</v>
      </c>
      <c r="Q40" s="25" t="str">
        <f t="shared" si="20"/>
        <v>0</v>
      </c>
      <c r="R40" s="25" t="str">
        <f t="shared" si="21"/>
        <v>1</v>
      </c>
      <c r="S40" s="25" t="str">
        <f t="shared" si="22"/>
        <v>2</v>
      </c>
      <c r="T40" s="25" t="str">
        <f t="shared" si="23"/>
        <v>1</v>
      </c>
      <c r="U40" s="5"/>
      <c r="V40" s="6"/>
      <c r="W40" s="26" t="str">
        <f t="shared" si="24"/>
        <v>ASLA-05004-0121</v>
      </c>
      <c r="X40" s="25" t="str">
        <f t="shared" si="25"/>
        <v>电容式物位开关-SA270CER0150</v>
      </c>
      <c r="Y40" s="25" t="str">
        <f t="shared" si="26"/>
        <v>电容式物位开关-凡宜，SA270</v>
      </c>
      <c r="Z40" s="25" t="str">
        <f t="shared" si="27"/>
        <v>电容式物位开关</v>
      </c>
      <c r="AA40" s="25" t="str">
        <f t="shared" si="28"/>
        <v>SA270CER0150</v>
      </c>
      <c r="AB40" s="16"/>
      <c r="AC40" s="33" t="s">
        <v>102</v>
      </c>
      <c r="AD40" s="33" t="s">
        <v>116</v>
      </c>
      <c r="AE40" s="31" t="s">
        <v>104</v>
      </c>
      <c r="AF40" s="31" t="s">
        <v>107</v>
      </c>
      <c r="AG40" s="33" t="s">
        <v>111</v>
      </c>
      <c r="AH40" s="16" t="s">
        <v>127</v>
      </c>
      <c r="AI40" s="7"/>
      <c r="AJ40" s="7" t="s">
        <v>42</v>
      </c>
      <c r="AK40" s="7" t="s">
        <v>62</v>
      </c>
      <c r="AL40" s="7" t="s">
        <v>64</v>
      </c>
      <c r="AM40" s="18" t="s">
        <v>54</v>
      </c>
      <c r="AN40" s="18" t="s">
        <v>54</v>
      </c>
      <c r="AO40" s="18" t="s">
        <v>59</v>
      </c>
      <c r="AP40" s="18" t="s">
        <v>54</v>
      </c>
      <c r="AQ40" s="18" t="s">
        <v>45</v>
      </c>
      <c r="AR40" s="18" t="s">
        <v>58</v>
      </c>
      <c r="AS40" s="18" t="s">
        <v>32</v>
      </c>
    </row>
    <row r="41" spans="1:45" ht="13.5" customHeight="1" x14ac:dyDescent="0.15">
      <c r="A41" s="23" t="str">
        <f t="shared" si="5"/>
        <v>ASLA-05005-0121</v>
      </c>
      <c r="B41" s="24" t="str">
        <f t="shared" si="6"/>
        <v>电容式物位开关-SA270CEU0150</v>
      </c>
      <c r="C41" s="24" t="str">
        <f t="shared" si="7"/>
        <v>电容式物位开关-凡宜，SA270</v>
      </c>
      <c r="D41" s="25" t="str">
        <f t="shared" si="8"/>
        <v>电容式物位开关</v>
      </c>
      <c r="E41" s="11" t="s">
        <v>157</v>
      </c>
      <c r="F41" s="25" t="str">
        <f t="shared" si="9"/>
        <v>A</v>
      </c>
      <c r="G41" s="25" t="str">
        <f t="shared" si="10"/>
        <v>S</v>
      </c>
      <c r="H41" s="25" t="str">
        <f t="shared" si="11"/>
        <v>L</v>
      </c>
      <c r="I41" s="25" t="str">
        <f t="shared" si="12"/>
        <v>A</v>
      </c>
      <c r="J41" s="25" t="str">
        <f t="shared" si="13"/>
        <v>-</v>
      </c>
      <c r="K41" s="25" t="str">
        <f t="shared" si="14"/>
        <v>0</v>
      </c>
      <c r="L41" s="25" t="str">
        <f t="shared" si="15"/>
        <v>5</v>
      </c>
      <c r="M41" s="25" t="str">
        <f t="shared" si="16"/>
        <v>0</v>
      </c>
      <c r="N41" s="25" t="str">
        <f t="shared" si="17"/>
        <v>0</v>
      </c>
      <c r="O41" s="25" t="str">
        <f t="shared" si="18"/>
        <v>5</v>
      </c>
      <c r="P41" s="25" t="str">
        <f t="shared" si="19"/>
        <v>-</v>
      </c>
      <c r="Q41" s="25" t="str">
        <f t="shared" si="20"/>
        <v>0</v>
      </c>
      <c r="R41" s="25" t="str">
        <f t="shared" si="21"/>
        <v>1</v>
      </c>
      <c r="S41" s="25" t="str">
        <f t="shared" si="22"/>
        <v>2</v>
      </c>
      <c r="T41" s="25" t="str">
        <f t="shared" si="23"/>
        <v>1</v>
      </c>
      <c r="U41" s="5"/>
      <c r="V41" s="6"/>
      <c r="W41" s="26" t="str">
        <f t="shared" si="24"/>
        <v>ASLA-05005-0121</v>
      </c>
      <c r="X41" s="25" t="str">
        <f t="shared" si="25"/>
        <v>电容式物位开关-SA270CEU0150</v>
      </c>
      <c r="Y41" s="25" t="str">
        <f t="shared" si="26"/>
        <v>电容式物位开关-凡宜，SA270</v>
      </c>
      <c r="Z41" s="25" t="str">
        <f t="shared" si="27"/>
        <v>电容式物位开关</v>
      </c>
      <c r="AA41" s="25" t="str">
        <f t="shared" si="28"/>
        <v>SA270CEU0150</v>
      </c>
      <c r="AB41" s="16"/>
      <c r="AC41" s="33" t="s">
        <v>102</v>
      </c>
      <c r="AD41" s="33" t="s">
        <v>116</v>
      </c>
      <c r="AE41" s="31" t="s">
        <v>104</v>
      </c>
      <c r="AF41" s="31" t="s">
        <v>108</v>
      </c>
      <c r="AG41" s="33" t="s">
        <v>111</v>
      </c>
      <c r="AH41" s="16" t="s">
        <v>127</v>
      </c>
      <c r="AI41" s="7"/>
      <c r="AJ41" s="7" t="s">
        <v>42</v>
      </c>
      <c r="AK41" s="7" t="s">
        <v>62</v>
      </c>
      <c r="AL41" s="7" t="s">
        <v>64</v>
      </c>
      <c r="AM41" s="18" t="s">
        <v>54</v>
      </c>
      <c r="AN41" s="18" t="s">
        <v>54</v>
      </c>
      <c r="AO41" s="18" t="s">
        <v>129</v>
      </c>
      <c r="AP41" s="18" t="s">
        <v>54</v>
      </c>
      <c r="AQ41" s="18" t="s">
        <v>45</v>
      </c>
      <c r="AR41" s="18" t="s">
        <v>58</v>
      </c>
      <c r="AS41" s="18" t="s">
        <v>32</v>
      </c>
    </row>
    <row r="42" spans="1:45" ht="13.5" customHeight="1" x14ac:dyDescent="0.15">
      <c r="A42" s="23" t="str">
        <f t="shared" si="5"/>
        <v>ASLA-05006-0121</v>
      </c>
      <c r="B42" s="24" t="str">
        <f t="shared" si="6"/>
        <v>电容式物位开关-SA270CFW0150</v>
      </c>
      <c r="C42" s="24" t="str">
        <f t="shared" si="7"/>
        <v>电容式物位开关-凡宜，SA270</v>
      </c>
      <c r="D42" s="25" t="str">
        <f t="shared" si="8"/>
        <v>电容式物位开关</v>
      </c>
      <c r="E42" s="11" t="s">
        <v>158</v>
      </c>
      <c r="F42" s="25" t="str">
        <f t="shared" si="9"/>
        <v>A</v>
      </c>
      <c r="G42" s="25" t="str">
        <f t="shared" si="10"/>
        <v>S</v>
      </c>
      <c r="H42" s="25" t="str">
        <f t="shared" si="11"/>
        <v>L</v>
      </c>
      <c r="I42" s="25" t="str">
        <f t="shared" si="12"/>
        <v>A</v>
      </c>
      <c r="J42" s="25" t="str">
        <f t="shared" si="13"/>
        <v>-</v>
      </c>
      <c r="K42" s="25" t="str">
        <f t="shared" si="14"/>
        <v>0</v>
      </c>
      <c r="L42" s="25" t="str">
        <f t="shared" si="15"/>
        <v>5</v>
      </c>
      <c r="M42" s="25" t="str">
        <f t="shared" si="16"/>
        <v>0</v>
      </c>
      <c r="N42" s="25" t="str">
        <f t="shared" si="17"/>
        <v>0</v>
      </c>
      <c r="O42" s="25" t="str">
        <f t="shared" si="18"/>
        <v>6</v>
      </c>
      <c r="P42" s="25" t="str">
        <f t="shared" si="19"/>
        <v>-</v>
      </c>
      <c r="Q42" s="25" t="str">
        <f t="shared" si="20"/>
        <v>0</v>
      </c>
      <c r="R42" s="25" t="str">
        <f t="shared" si="21"/>
        <v>1</v>
      </c>
      <c r="S42" s="25" t="str">
        <f t="shared" si="22"/>
        <v>2</v>
      </c>
      <c r="T42" s="25" t="str">
        <f t="shared" si="23"/>
        <v>1</v>
      </c>
      <c r="U42" s="5"/>
      <c r="V42" s="6"/>
      <c r="W42" s="26" t="str">
        <f t="shared" si="24"/>
        <v>ASLA-05006-0121</v>
      </c>
      <c r="X42" s="25" t="str">
        <f t="shared" si="25"/>
        <v>电容式物位开关-SA270CFW0150</v>
      </c>
      <c r="Y42" s="25" t="str">
        <f t="shared" si="26"/>
        <v>电容式物位开关-凡宜，SA270</v>
      </c>
      <c r="Z42" s="25" t="str">
        <f t="shared" si="27"/>
        <v>电容式物位开关</v>
      </c>
      <c r="AA42" s="25" t="str">
        <f t="shared" si="28"/>
        <v>SA270CFW0150</v>
      </c>
      <c r="AB42" s="16"/>
      <c r="AC42" s="33" t="s">
        <v>102</v>
      </c>
      <c r="AD42" s="33" t="s">
        <v>116</v>
      </c>
      <c r="AE42" s="31" t="s">
        <v>105</v>
      </c>
      <c r="AF42" s="31" t="s">
        <v>109</v>
      </c>
      <c r="AG42" s="33" t="s">
        <v>111</v>
      </c>
      <c r="AH42" s="16" t="s">
        <v>127</v>
      </c>
      <c r="AI42" s="7"/>
      <c r="AJ42" s="7" t="s">
        <v>42</v>
      </c>
      <c r="AK42" s="7" t="s">
        <v>62</v>
      </c>
      <c r="AL42" s="7" t="s">
        <v>64</v>
      </c>
      <c r="AM42" s="18" t="s">
        <v>54</v>
      </c>
      <c r="AN42" s="18" t="s">
        <v>54</v>
      </c>
      <c r="AO42" s="18" t="s">
        <v>130</v>
      </c>
      <c r="AP42" s="18" t="s">
        <v>54</v>
      </c>
      <c r="AQ42" s="18" t="s">
        <v>45</v>
      </c>
      <c r="AR42" s="18" t="s">
        <v>58</v>
      </c>
      <c r="AS42" s="18" t="s">
        <v>32</v>
      </c>
    </row>
    <row r="43" spans="1:45" ht="15" x14ac:dyDescent="0.15">
      <c r="A43" s="23" t="str">
        <f t="shared" ref="A43" si="29">F43&amp;G43&amp;H43&amp;I43&amp;J43&amp;K43&amp;L43&amp;M43&amp;N43&amp;O43&amp;P43&amp;Q43&amp;R43&amp;S43&amp;T43</f>
        <v>########</v>
      </c>
      <c r="B43" s="24" t="str">
        <f t="shared" ref="B43" si="30">D43&amp;"-"&amp;E43</f>
        <v>#-#</v>
      </c>
      <c r="C43" s="24" t="str">
        <f>D43&amp;"-"&amp;AH43</f>
        <v>#-</v>
      </c>
      <c r="D43" s="25" t="str">
        <f>AK43</f>
        <v>#</v>
      </c>
      <c r="E43" s="11" t="s">
        <v>27</v>
      </c>
      <c r="F43" s="25" t="str">
        <f>MID(AL43,1,1)</f>
        <v>#</v>
      </c>
      <c r="G43" s="25" t="str">
        <f>MID(AL43,2,1)</f>
        <v/>
      </c>
      <c r="H43" s="25" t="str">
        <f>MID(AL43,3,1)</f>
        <v/>
      </c>
      <c r="I43" s="25" t="str">
        <f>MID(AL43,4,1)</f>
        <v/>
      </c>
      <c r="J43" s="25" t="str">
        <f>MID(AL43,5,1)</f>
        <v/>
      </c>
      <c r="K43" s="25" t="str">
        <f>MID(AL43,6,1)</f>
        <v/>
      </c>
      <c r="L43" s="25" t="str">
        <f>MID(AL43,7,1)</f>
        <v/>
      </c>
      <c r="M43" s="25" t="str">
        <f t="shared" si="3"/>
        <v>#</v>
      </c>
      <c r="N43" s="25" t="str">
        <f t="shared" si="3"/>
        <v>#</v>
      </c>
      <c r="O43" s="25" t="str">
        <f t="shared" si="3"/>
        <v>#</v>
      </c>
      <c r="P43" s="25" t="str">
        <f>MID(AL43,5,1)</f>
        <v/>
      </c>
      <c r="Q43" s="25" t="str">
        <f t="shared" si="4"/>
        <v>#</v>
      </c>
      <c r="R43" s="25" t="str">
        <f t="shared" si="4"/>
        <v>#</v>
      </c>
      <c r="S43" s="25" t="str">
        <f t="shared" si="4"/>
        <v>#</v>
      </c>
      <c r="T43" s="25" t="str">
        <f t="shared" si="4"/>
        <v>#</v>
      </c>
      <c r="U43" s="5"/>
      <c r="V43" s="6"/>
      <c r="W43" s="26" t="str">
        <f t="shared" ref="W43:AA43" si="31">A43</f>
        <v>########</v>
      </c>
      <c r="X43" s="25" t="str">
        <f t="shared" si="31"/>
        <v>#-#</v>
      </c>
      <c r="Y43" s="25" t="str">
        <f t="shared" si="31"/>
        <v>#-</v>
      </c>
      <c r="Z43" s="25" t="str">
        <f t="shared" si="31"/>
        <v>#</v>
      </c>
      <c r="AA43" s="25" t="str">
        <f t="shared" si="31"/>
        <v>#</v>
      </c>
      <c r="AB43" s="16"/>
      <c r="AC43" s="43"/>
      <c r="AD43" s="43"/>
      <c r="AE43" s="43"/>
      <c r="AF43" s="43"/>
      <c r="AG43" s="43"/>
      <c r="AH43" s="43"/>
      <c r="AJ43" s="2" t="s">
        <v>27</v>
      </c>
      <c r="AK43" s="2" t="s">
        <v>27</v>
      </c>
      <c r="AL43" s="2" t="s">
        <v>27</v>
      </c>
      <c r="AM43" s="2" t="s">
        <v>27</v>
      </c>
      <c r="AN43" s="2" t="s">
        <v>27</v>
      </c>
      <c r="AO43" s="2" t="s">
        <v>27</v>
      </c>
      <c r="AP43" s="2" t="s">
        <v>27</v>
      </c>
      <c r="AQ43" s="2" t="s">
        <v>27</v>
      </c>
      <c r="AR43" s="2" t="s">
        <v>27</v>
      </c>
      <c r="AS43" s="2" t="s">
        <v>27</v>
      </c>
    </row>
  </sheetData>
  <mergeCells count="19">
    <mergeCell ref="F2:I2"/>
    <mergeCell ref="K2:L2"/>
    <mergeCell ref="M2:O2"/>
    <mergeCell ref="Q2:R2"/>
    <mergeCell ref="A1:A3"/>
    <mergeCell ref="B1:B3"/>
    <mergeCell ref="C1:C3"/>
    <mergeCell ref="D1:D3"/>
    <mergeCell ref="E1:E3"/>
    <mergeCell ref="F1:I1"/>
    <mergeCell ref="F3:I3"/>
    <mergeCell ref="K3:L3"/>
    <mergeCell ref="M3:O3"/>
    <mergeCell ref="Q3:R3"/>
    <mergeCell ref="W5:W12"/>
    <mergeCell ref="K1:L1"/>
    <mergeCell ref="M1:O1"/>
    <mergeCell ref="Q1:R1"/>
    <mergeCell ref="U1:U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ASLA-05-X-00</vt:lpstr>
      <vt:lpstr>ASLA-05-X-11.21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</dc:creator>
  <cp:lastModifiedBy>张长剑</cp:lastModifiedBy>
  <cp:lastPrinted>2018-07-21T02:14:14Z</cp:lastPrinted>
  <dcterms:created xsi:type="dcterms:W3CDTF">2016-06-22T02:56:44Z</dcterms:created>
  <dcterms:modified xsi:type="dcterms:W3CDTF">2018-07-23T06:23:03Z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