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80" windowHeight="10350"/>
  </bookViews>
  <sheets>
    <sheet name="工程汇总" sheetId="1" r:id="rId1"/>
    <sheet name="设备预算表" sheetId="2" r:id="rId2"/>
    <sheet name="空调材料清单" sheetId="3" r:id="rId3"/>
    <sheet name="空调配置表" sheetId="4" r:id="rId4"/>
  </sheets>
  <definedNames>
    <definedName name="_xlnm._FilterDatabase" localSheetId="3" hidden="1">空调配置表!$A$4:$M$11</definedName>
    <definedName name="_xlnm.Print_Area" localSheetId="1">设备预算表!$A$1:$G$19</definedName>
  </definedNames>
  <calcPr calcId="144525" concurrentCalc="0"/>
</workbook>
</file>

<file path=xl/sharedStrings.xml><?xml version="1.0" encoding="utf-8"?>
<sst xmlns="http://schemas.openxmlformats.org/spreadsheetml/2006/main" count="145">
  <si>
    <r>
      <rPr>
        <b/>
        <sz val="22"/>
        <color rgb="FFFF0000"/>
        <rFont val="黑体"/>
        <charset val="134"/>
      </rPr>
      <t>格力中央空调</t>
    </r>
    <r>
      <rPr>
        <b/>
        <sz val="22"/>
        <rFont val="黑体"/>
        <charset val="134"/>
      </rPr>
      <t>预算汇总单</t>
    </r>
  </si>
  <si>
    <t>项目名称：</t>
  </si>
  <si>
    <t>空调系统：</t>
  </si>
  <si>
    <t>格力空调--变频多联系列</t>
  </si>
  <si>
    <t>设计编号：</t>
  </si>
  <si>
    <t>设计版本：</t>
  </si>
  <si>
    <t>方案一</t>
  </si>
  <si>
    <t>项目地址：</t>
  </si>
  <si>
    <t>日   期：</t>
  </si>
  <si>
    <t>报价单位：</t>
  </si>
  <si>
    <t>联系人：</t>
  </si>
  <si>
    <t>项次</t>
  </si>
  <si>
    <t>项  目</t>
  </si>
  <si>
    <t>单位</t>
  </si>
  <si>
    <t>数量</t>
  </si>
  <si>
    <t>单价（元）</t>
  </si>
  <si>
    <t>合计（元）</t>
  </si>
  <si>
    <t>备注</t>
  </si>
  <si>
    <t>Item</t>
  </si>
  <si>
    <t>Description</t>
  </si>
  <si>
    <t>Unit</t>
  </si>
  <si>
    <t>Quantity</t>
  </si>
  <si>
    <t>Unit Price</t>
  </si>
  <si>
    <t>Amount</t>
  </si>
  <si>
    <t>Remarks</t>
  </si>
  <si>
    <t>壹</t>
  </si>
  <si>
    <t>空调设备</t>
  </si>
  <si>
    <t>式</t>
  </si>
  <si>
    <t>格力</t>
  </si>
  <si>
    <t>贰</t>
  </si>
  <si>
    <t>空调安装辅材</t>
  </si>
  <si>
    <t>叁</t>
  </si>
  <si>
    <t xml:space="preserve">税金 </t>
  </si>
  <si>
    <t>工程总造价（RMB）：</t>
  </si>
  <si>
    <t>最终优惠总价(RMB):</t>
  </si>
  <si>
    <t>以上报价均以甲方提供的图纸方案为参考（按甲供清单预算），最终应根据现场实际情况，详细以最终方案为准；         </t>
  </si>
  <si>
    <t>空调室内外机电源（电控箱）及室内、外机电源线均由甲方负责提供，且负责排送至指定位置（内外机接线盒旁）,并留足线头；</t>
  </si>
  <si>
    <t>空调专用管道井由甲方负责按要求开挖及修补；</t>
  </si>
  <si>
    <t>空调室内机的送、回风口及检修口的开挖，检修门的配制均由甲方事先安排好装潢方负责实施到位；</t>
  </si>
  <si>
    <t>以上报价包含安装、运输、调试部分，有效期为15天；</t>
  </si>
  <si>
    <t>以上安装报价不包含税金部分</t>
  </si>
  <si>
    <t xml:space="preserve">元整         </t>
  </si>
  <si>
    <r>
      <rPr>
        <b/>
        <sz val="18"/>
        <color indexed="10"/>
        <rFont val="黑体"/>
        <charset val="134"/>
      </rPr>
      <t>格力</t>
    </r>
    <r>
      <rPr>
        <b/>
        <sz val="18"/>
        <rFont val="黑体"/>
        <charset val="134"/>
      </rPr>
      <t>空调设备预算清单</t>
    </r>
  </si>
  <si>
    <t>报价日期：</t>
  </si>
  <si>
    <t>序号</t>
  </si>
  <si>
    <t>名称/规格/型号</t>
  </si>
  <si>
    <t>总价（元）</t>
  </si>
  <si>
    <t>（一）</t>
  </si>
  <si>
    <t>空调设备清单                                      </t>
  </si>
  <si>
    <t>壹：空调室外机组</t>
  </si>
  <si>
    <t>GMV-H180WL/A</t>
  </si>
  <si>
    <t>台</t>
  </si>
  <si>
    <t>变频多联室外机</t>
  </si>
  <si>
    <t>　</t>
  </si>
  <si>
    <t>小计(RMB)：</t>
  </si>
  <si>
    <t> </t>
  </si>
  <si>
    <t>贰：空调室内机组</t>
  </si>
  <si>
    <t>GMV-NH63PL/A</t>
  </si>
  <si>
    <t>家用静音型风管式室内 标配：线控</t>
  </si>
  <si>
    <t>GMV-NH40PL/A</t>
  </si>
  <si>
    <t>GMV-NH36PL/A</t>
  </si>
  <si>
    <t>GMV-NH32PL/A</t>
  </si>
  <si>
    <t>GMV-NH25PL/A</t>
  </si>
  <si>
    <t>设备合计（RMB）：</t>
  </si>
  <si>
    <t>壹+贰</t>
  </si>
  <si>
    <t>人民币大写（RMB）：</t>
  </si>
  <si>
    <t>元整</t>
  </si>
  <si>
    <r>
      <rPr>
        <b/>
        <sz val="20"/>
        <color indexed="10"/>
        <rFont val="黑体"/>
        <charset val="134"/>
      </rPr>
      <t xml:space="preserve">    格力</t>
    </r>
    <r>
      <rPr>
        <b/>
        <sz val="20"/>
        <rFont val="黑体"/>
        <charset val="134"/>
      </rPr>
      <t>空调材料及安装预算清单</t>
    </r>
  </si>
  <si>
    <t>备注（品牌）</t>
  </si>
  <si>
    <t>壹、紫铜管 (脱脂酸洗铜管，R410A冷媒专用)</t>
  </si>
  <si>
    <t>φ6.35铜管*0.6mm</t>
  </si>
  <si>
    <t>米</t>
  </si>
  <si>
    <t>青岛宏泰/上海飞轮</t>
  </si>
  <si>
    <t>φ9.52铜管*0.6mm</t>
  </si>
  <si>
    <t>φ12.7铜管*0.7mm</t>
  </si>
  <si>
    <t>φ15.9铜管*0.8mm</t>
  </si>
  <si>
    <t>φ19.05铜管*0.8mm</t>
  </si>
  <si>
    <t>φ22.2铜管*0.8mm</t>
  </si>
  <si>
    <t>φ28.6铜管*0.9mm</t>
  </si>
  <si>
    <t>小计（RMB）：</t>
  </si>
  <si>
    <t xml:space="preserve"> </t>
  </si>
  <si>
    <t>贰、铜管保温管(橡塑管）</t>
  </si>
  <si>
    <t>φ6.35 保温管*13mm</t>
  </si>
  <si>
    <t>华美/世霸龙（橡塑管)</t>
  </si>
  <si>
    <t>φ9.52 保温管*13mm</t>
  </si>
  <si>
    <t>φ12.7 保温管*13mm</t>
  </si>
  <si>
    <t>φ15.9 保温管*13mm</t>
  </si>
  <si>
    <t>φ19.05 保温管*13mm</t>
  </si>
  <si>
    <t>φ22.2 保温管*13mm</t>
  </si>
  <si>
    <t>φ28.6保温管*13mm</t>
  </si>
  <si>
    <t>叁、分歧管和室外机连接组件</t>
  </si>
  <si>
    <t>分歧管（均价）</t>
  </si>
  <si>
    <t>只</t>
  </si>
  <si>
    <t>R410A冷媒专供</t>
  </si>
  <si>
    <t>肆、排水管-冷凝水管（U-PVC）</t>
  </si>
  <si>
    <t>DN25（带橡塑保温）</t>
  </si>
  <si>
    <t>浙江中财/公元</t>
  </si>
  <si>
    <t>伍、空调风口工程</t>
  </si>
  <si>
    <t>1、</t>
  </si>
  <si>
    <t>风管含保温</t>
  </si>
  <si>
    <t>M2</t>
  </si>
  <si>
    <t>2、</t>
  </si>
  <si>
    <t>送风口(双层百叶/方型散流器）</t>
  </si>
  <si>
    <t>ABS风口</t>
  </si>
  <si>
    <t>3、</t>
  </si>
  <si>
    <t>回风口（带过滤网）</t>
  </si>
  <si>
    <t>陆、电气信号控制工程</t>
  </si>
  <si>
    <t>信号线(室内、外机信号传输连接线)</t>
  </si>
  <si>
    <t>M</t>
  </si>
  <si>
    <t>上海起帆</t>
  </si>
  <si>
    <t>PVC电气管DN20</t>
  </si>
  <si>
    <t>中财/公元</t>
  </si>
  <si>
    <t>柒、设备安装及其他</t>
  </si>
  <si>
    <t>制冷液 (R410A)</t>
  </si>
  <si>
    <t>kg</t>
  </si>
  <si>
    <t>杜邦</t>
  </si>
  <si>
    <t>管路吊支架（吊装铜管、内机用）</t>
  </si>
  <si>
    <t>镀锌丝杆及多孔角钢</t>
  </si>
  <si>
    <t>主机安装工费</t>
  </si>
  <si>
    <t>4、</t>
  </si>
  <si>
    <t>内机安装工费</t>
  </si>
  <si>
    <t>材料及安装合计（一+二+三+四+五+六+七）：</t>
  </si>
  <si>
    <t xml:space="preserve"> 格 力 空 调 配 置 表</t>
  </si>
  <si>
    <t>楼层</t>
  </si>
  <si>
    <t>房间类型</t>
  </si>
  <si>
    <t>面积（m2）</t>
  </si>
  <si>
    <t>冷负荷指标</t>
  </si>
  <si>
    <t>空调制冷量</t>
  </si>
  <si>
    <t>室内机</t>
  </si>
  <si>
    <r>
      <rPr>
        <sz val="11"/>
        <rFont val="宋体"/>
        <charset val="134"/>
      </rPr>
      <t>室内空调制冷量（</t>
    </r>
    <r>
      <rPr>
        <sz val="11"/>
        <rFont val="Times New Roman"/>
        <charset val="134"/>
      </rPr>
      <t>KW)</t>
    </r>
  </si>
  <si>
    <t>单位冷负荷</t>
  </si>
  <si>
    <t>室外机</t>
  </si>
  <si>
    <r>
      <rPr>
        <sz val="11"/>
        <rFont val="宋体"/>
        <charset val="134"/>
      </rPr>
      <t>（</t>
    </r>
    <r>
      <rPr>
        <sz val="11"/>
        <rFont val="Times New Roman"/>
        <charset val="134"/>
      </rPr>
      <t>W/m2)</t>
    </r>
  </si>
  <si>
    <r>
      <rPr>
        <sz val="11"/>
        <rFont val="宋体"/>
        <charset val="134"/>
      </rPr>
      <t>（</t>
    </r>
    <r>
      <rPr>
        <sz val="11"/>
        <rFont val="Times New Roman"/>
        <charset val="134"/>
      </rPr>
      <t>Kw)</t>
    </r>
  </si>
  <si>
    <t>型号</t>
  </si>
  <si>
    <t>单台内机</t>
  </si>
  <si>
    <t>多台内机</t>
  </si>
  <si>
    <t>型号（宽*深*高）</t>
  </si>
  <si>
    <t>次卧1</t>
  </si>
  <si>
    <t>GMV-H1180WL/A</t>
  </si>
  <si>
    <t>次卧2</t>
  </si>
  <si>
    <t>主卧</t>
  </si>
  <si>
    <t>客厅</t>
  </si>
  <si>
    <t>餐厅</t>
  </si>
  <si>
    <t>小计</t>
  </si>
</sst>
</file>

<file path=xl/styles.xml><?xml version="1.0" encoding="utf-8"?>
<styleSheet xmlns="http://schemas.openxmlformats.org/spreadsheetml/2006/main">
  <numFmts count="16">
    <numFmt numFmtId="176" formatCode="#,##0;\!\-#,##0;&quot;-&quot;"/>
    <numFmt numFmtId="177" formatCode="_(&quot;$&quot;* #,##0_);_(&quot;$&quot;* \!\(#,##0\!\);_(&quot;$&quot;* &quot;-&quot;_);_(@_)"/>
    <numFmt numFmtId="178" formatCode="_(&quot;$&quot;* #,##0.00_);_(&quot;$&quot;* \!\(#,##0.00\!\);_(&quot;$&quot;* &quot;-&quot;??_);_(@_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9" formatCode="_ * #,##0_ ;_ * \!\-#,##0_ ;_ * &quot;-&quot;_ ;_ @_ "/>
    <numFmt numFmtId="180" formatCode="_ * #,##0.00_ ;_ * \!\-#,##0.00_ ;_ * &quot;-&quot;??_ ;_ @_ "/>
    <numFmt numFmtId="181" formatCode="0.0_ "/>
    <numFmt numFmtId="182" formatCode="0_ "/>
    <numFmt numFmtId="183" formatCode="0_);[Red]\(0\)"/>
    <numFmt numFmtId="184" formatCode="0.00_ "/>
    <numFmt numFmtId="185" formatCode="\¥#,##0.00;\¥\-#,##0.00"/>
    <numFmt numFmtId="186" formatCode="[DBNum2][$-804]General"/>
    <numFmt numFmtId="187" formatCode="0.0%"/>
  </numFmts>
  <fonts count="82">
    <font>
      <b/>
      <sz val="15"/>
      <color indexed="56"/>
      <name val="Tahoma"/>
      <charset val="134"/>
    </font>
    <font>
      <sz val="11"/>
      <name val="宋体"/>
      <charset val="134"/>
    </font>
    <font>
      <sz val="12"/>
      <name val="宋体"/>
      <charset val="134"/>
    </font>
    <font>
      <b/>
      <sz val="24"/>
      <name val="宋体"/>
      <charset val="134"/>
    </font>
    <font>
      <b/>
      <sz val="11"/>
      <name val="宋体"/>
      <charset val="134"/>
    </font>
    <font>
      <sz val="11"/>
      <name val="宋体"/>
      <charset val="134"/>
      <scheme val="minor"/>
    </font>
    <font>
      <sz val="11"/>
      <name val="黑体"/>
      <charset val="134"/>
    </font>
    <font>
      <sz val="12"/>
      <name val="黑体"/>
      <charset val="134"/>
    </font>
    <font>
      <b/>
      <sz val="20"/>
      <color indexed="10"/>
      <name val="黑体"/>
      <charset val="134"/>
    </font>
    <font>
      <b/>
      <sz val="20"/>
      <name val="黑体"/>
      <charset val="134"/>
    </font>
    <font>
      <b/>
      <sz val="10"/>
      <name val="黑体"/>
      <charset val="134"/>
    </font>
    <font>
      <b/>
      <sz val="10"/>
      <color indexed="12"/>
      <name val="黑体"/>
      <charset val="134"/>
    </font>
    <font>
      <b/>
      <sz val="11"/>
      <name val="黑体"/>
      <charset val="134"/>
    </font>
    <font>
      <sz val="12"/>
      <color indexed="0"/>
      <name val="黑体"/>
      <charset val="134"/>
    </font>
    <font>
      <sz val="10"/>
      <name val="黑体"/>
      <charset val="134"/>
    </font>
    <font>
      <b/>
      <sz val="12"/>
      <name val="黑体"/>
      <charset val="134"/>
    </font>
    <font>
      <sz val="9"/>
      <name val="黑体"/>
      <charset val="134"/>
    </font>
    <font>
      <b/>
      <sz val="14"/>
      <name val="黑体"/>
      <charset val="134"/>
    </font>
    <font>
      <sz val="16"/>
      <name val="黑体"/>
      <charset val="134"/>
    </font>
    <font>
      <sz val="12"/>
      <name val="Arial"/>
      <charset val="134"/>
    </font>
    <font>
      <b/>
      <sz val="12"/>
      <name val="宋体"/>
      <charset val="134"/>
    </font>
    <font>
      <b/>
      <sz val="18"/>
      <color indexed="10"/>
      <name val="黑体"/>
      <charset val="134"/>
    </font>
    <font>
      <b/>
      <sz val="18"/>
      <name val="黑体"/>
      <charset val="134"/>
    </font>
    <font>
      <sz val="12"/>
      <color indexed="8"/>
      <name val="黑体"/>
      <charset val="134"/>
    </font>
    <font>
      <sz val="18"/>
      <name val="黑体"/>
      <charset val="134"/>
    </font>
    <font>
      <sz val="10"/>
      <name val="宋体"/>
      <charset val="134"/>
    </font>
    <font>
      <b/>
      <sz val="22"/>
      <color rgb="FFFF0000"/>
      <name val="黑体"/>
      <charset val="134"/>
    </font>
    <font>
      <b/>
      <sz val="22"/>
      <name val="黑体"/>
      <charset val="134"/>
    </font>
    <font>
      <b/>
      <sz val="11"/>
      <color indexed="10"/>
      <name val="黑体"/>
      <charset val="134"/>
    </font>
    <font>
      <b/>
      <sz val="11"/>
      <color indexed="8"/>
      <name val="黑体"/>
      <charset val="134"/>
    </font>
    <font>
      <b/>
      <sz val="11"/>
      <color indexed="0"/>
      <name val="黑体"/>
      <charset val="134"/>
    </font>
    <font>
      <sz val="11"/>
      <color indexed="0"/>
      <name val="黑体"/>
      <charset val="134"/>
    </font>
    <font>
      <sz val="11"/>
      <color indexed="8"/>
      <name val="黑体"/>
      <charset val="134"/>
    </font>
    <font>
      <b/>
      <sz val="12"/>
      <color indexed="0"/>
      <name val="黑体"/>
      <charset val="134"/>
    </font>
    <font>
      <b/>
      <sz val="14"/>
      <color indexed="8"/>
      <name val="黑体"/>
      <charset val="134"/>
    </font>
    <font>
      <b/>
      <sz val="16"/>
      <color indexed="0"/>
      <name val="黑体"/>
      <charset val="134"/>
    </font>
    <font>
      <b/>
      <sz val="14"/>
      <color indexed="0"/>
      <name val="黑体"/>
      <charset val="134"/>
    </font>
    <font>
      <sz val="10"/>
      <color indexed="0"/>
      <name val="黑体"/>
      <charset val="134"/>
    </font>
    <font>
      <b/>
      <sz val="16"/>
      <name val="黑体"/>
      <charset val="134"/>
    </font>
    <font>
      <b/>
      <sz val="16"/>
      <color rgb="FFFF0000"/>
      <name val="黑体"/>
      <charset val="134"/>
    </font>
    <font>
      <sz val="11"/>
      <color indexed="10"/>
      <name val="Tahoma"/>
      <charset val="134"/>
    </font>
    <font>
      <b/>
      <sz val="11"/>
      <color indexed="9"/>
      <name val="Tahoma"/>
      <charset val="134"/>
    </font>
    <font>
      <sz val="11"/>
      <color indexed="8"/>
      <name val="Tahoma"/>
      <charset val="134"/>
    </font>
    <font>
      <sz val="11"/>
      <name val=""/>
      <charset val="134"/>
    </font>
    <font>
      <b/>
      <sz val="13"/>
      <color indexed="56"/>
      <name val="Tahoma"/>
      <charset val="134"/>
    </font>
    <font>
      <sz val="11"/>
      <color theme="1"/>
      <name val="宋体"/>
      <charset val="134"/>
      <scheme val="minor"/>
    </font>
    <font>
      <b/>
      <sz val="11"/>
      <color indexed="63"/>
      <name val="Tahoma"/>
      <charset val="134"/>
    </font>
    <font>
      <sz val="11"/>
      <color indexed="9"/>
      <name val="Tahoma"/>
      <charset val="134"/>
    </font>
    <font>
      <sz val="11"/>
      <color indexed="8"/>
      <name val="宋体"/>
      <charset val="134"/>
    </font>
    <font>
      <b/>
      <sz val="11"/>
      <color indexed="8"/>
      <name val="Tahoma"/>
      <charset val="134"/>
    </font>
    <font>
      <b/>
      <sz val="11"/>
      <color indexed="56"/>
      <name val="Tahoma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60"/>
      <name val="Tahoma"/>
      <charset val="134"/>
    </font>
    <font>
      <sz val="11"/>
      <color indexed="62"/>
      <name val="Tahoma"/>
      <charset val="134"/>
    </font>
    <font>
      <b/>
      <sz val="11"/>
      <color indexed="63"/>
      <name val="宋体"/>
      <charset val="134"/>
    </font>
    <font>
      <b/>
      <sz val="11"/>
      <color indexed="52"/>
      <name val="Tahoma"/>
      <charset val="134"/>
    </font>
    <font>
      <sz val="11"/>
      <color indexed="17"/>
      <name val="Tahoma"/>
      <charset val="134"/>
    </font>
    <font>
      <i/>
      <sz val="11"/>
      <color indexed="23"/>
      <name val="Tahoma"/>
      <charset val="134"/>
    </font>
    <font>
      <u/>
      <sz val="11"/>
      <color rgb="FF800080"/>
      <name val="宋体"/>
      <charset val="0"/>
      <scheme val="minor"/>
    </font>
    <font>
      <sz val="11"/>
      <color indexed="20"/>
      <name val="Tahoma"/>
      <charset val="134"/>
    </font>
    <font>
      <b/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1"/>
      <color indexed="17"/>
      <name val="宋体"/>
      <charset val="134"/>
    </font>
    <font>
      <sz val="10"/>
      <name val="Arial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sz val="11"/>
      <color indexed="52"/>
      <name val="Tahoma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b/>
      <sz val="12"/>
      <name val="Arial"/>
      <charset val="134"/>
    </font>
    <font>
      <sz val="9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sz val="11"/>
      <name val="柧挬"/>
      <charset val="134"/>
    </font>
    <font>
      <sz val="10"/>
      <color indexed="8"/>
      <name val="Arial"/>
      <charset val="134"/>
    </font>
    <font>
      <sz val="11"/>
      <name val="Times New Roman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12">
    <xf numFmtId="0" fontId="0" fillId="0" borderId="0">
      <alignment vertical="center"/>
    </xf>
    <xf numFmtId="42" fontId="45" fillId="0" borderId="0" applyFont="0" applyFill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55" fillId="3" borderId="34" applyNumberFormat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54" fillId="19" borderId="39" applyNumberFormat="0" applyAlignment="0" applyProtection="0">
      <alignment vertical="center"/>
    </xf>
    <xf numFmtId="44" fontId="45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0" fontId="42" fillId="17" borderId="0" applyNumberFormat="0" applyBorder="0" applyAlignment="0" applyProtection="0">
      <alignment vertical="center"/>
    </xf>
    <xf numFmtId="0" fontId="61" fillId="3" borderId="39" applyNumberFormat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0" fillId="13" borderId="36" applyNumberFormat="0" applyFont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0" fillId="0" borderId="35" applyNumberFormat="0" applyFill="0" applyAlignment="0" applyProtection="0">
      <alignment vertical="center"/>
    </xf>
    <xf numFmtId="0" fontId="44" fillId="0" borderId="33" applyNumberFormat="0" applyFill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0" borderId="38" applyNumberFormat="0" applyFill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6" fillId="3" borderId="34" applyNumberFormat="0" applyAlignment="0" applyProtection="0">
      <alignment vertical="center"/>
    </xf>
    <xf numFmtId="0" fontId="56" fillId="3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43" fillId="0" borderId="0">
      <alignment vertical="center"/>
    </xf>
    <xf numFmtId="0" fontId="41" fillId="4" borderId="32" applyNumberFormat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68" fillId="0" borderId="40" applyNumberFormat="0" applyFill="0" applyAlignment="0" applyProtection="0">
      <alignment vertical="center"/>
    </xf>
    <xf numFmtId="0" fontId="49" fillId="0" borderId="37" applyNumberFormat="0" applyFill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62" fillId="0" borderId="38" applyNumberFormat="0" applyFill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3" fillId="0" borderId="0">
      <alignment vertical="center"/>
    </xf>
    <xf numFmtId="0" fontId="42" fillId="2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55" fillId="3" borderId="34" applyNumberFormat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61" fillId="3" borderId="39" applyNumberFormat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3" fillId="0" borderId="0">
      <alignment vertical="center"/>
    </xf>
    <xf numFmtId="0" fontId="48" fillId="6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3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64" fillId="0" borderId="0">
      <alignment vertical="center"/>
    </xf>
    <xf numFmtId="0" fontId="43" fillId="0" borderId="0">
      <alignment vertical="center"/>
    </xf>
    <xf numFmtId="0" fontId="48" fillId="10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70" fillId="0" borderId="33" applyNumberFormat="0" applyFill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64" fillId="0" borderId="0">
      <alignment vertical="center"/>
    </xf>
    <xf numFmtId="0" fontId="2" fillId="0" borderId="0">
      <alignment vertical="center"/>
    </xf>
    <xf numFmtId="0" fontId="48" fillId="6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48" fillId="5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48" fillId="1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67" fillId="17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9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75" fillId="0" borderId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67" fillId="9" borderId="0" applyNumberFormat="0" applyBorder="0" applyAlignment="0" applyProtection="0">
      <alignment vertical="center"/>
    </xf>
    <xf numFmtId="0" fontId="67" fillId="9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9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176" fontId="80" fillId="0" borderId="0" applyFill="0" applyBorder="0" applyAlignment="0">
      <alignment vertical="center"/>
    </xf>
    <xf numFmtId="0" fontId="61" fillId="3" borderId="39" applyNumberFormat="0" applyAlignment="0" applyProtection="0">
      <alignment vertical="center"/>
    </xf>
    <xf numFmtId="0" fontId="76" fillId="4" borderId="32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74" fillId="0" borderId="41" applyNumberFormat="0" applyAlignment="0" applyProtection="0">
      <alignment horizontal="left" vertical="center"/>
    </xf>
    <xf numFmtId="0" fontId="74" fillId="0" borderId="15">
      <alignment horizontal="left" vertical="center"/>
    </xf>
    <xf numFmtId="0" fontId="77" fillId="0" borderId="35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76" fillId="4" borderId="32" applyNumberFormat="0" applyAlignment="0" applyProtection="0">
      <alignment vertical="center"/>
    </xf>
    <xf numFmtId="0" fontId="0" fillId="13" borderId="36" applyNumberFormat="0" applyFont="0" applyAlignment="0" applyProtection="0">
      <alignment vertical="center"/>
    </xf>
    <xf numFmtId="0" fontId="55" fillId="3" borderId="34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73" fillId="0" borderId="37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2" fillId="0" borderId="38" applyNumberFormat="0" applyFill="0" applyAlignment="0" applyProtection="0">
      <alignment vertical="center"/>
    </xf>
    <xf numFmtId="0" fontId="77" fillId="0" borderId="35" applyNumberFormat="0" applyFill="0" applyAlignment="0" applyProtection="0">
      <alignment vertical="center"/>
    </xf>
    <xf numFmtId="0" fontId="77" fillId="0" borderId="35" applyNumberFormat="0" applyFill="0" applyAlignment="0" applyProtection="0">
      <alignment vertical="center"/>
    </xf>
    <xf numFmtId="0" fontId="70" fillId="0" borderId="33" applyNumberFormat="0" applyFill="0" applyAlignment="0" applyProtection="0">
      <alignment vertical="center"/>
    </xf>
    <xf numFmtId="0" fontId="70" fillId="0" borderId="33" applyNumberFormat="0" applyFill="0" applyAlignment="0" applyProtection="0">
      <alignment vertical="center"/>
    </xf>
    <xf numFmtId="0" fontId="62" fillId="0" borderId="38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72" fillId="22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73" fillId="0" borderId="37" applyNumberFormat="0" applyFill="0" applyAlignment="0" applyProtection="0">
      <alignment vertical="center"/>
    </xf>
    <xf numFmtId="0" fontId="73" fillId="0" borderId="37" applyNumberFormat="0" applyFill="0" applyAlignment="0" applyProtection="0">
      <alignment vertical="center"/>
    </xf>
    <xf numFmtId="0" fontId="76" fillId="4" borderId="32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9" borderId="0" applyNumberFormat="0" applyBorder="0" applyAlignment="0" applyProtection="0">
      <alignment vertical="center"/>
    </xf>
    <xf numFmtId="0" fontId="67" fillId="9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79" fillId="0" borderId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0" fillId="13" borderId="36" applyNumberFormat="0" applyFont="0" applyAlignment="0" applyProtection="0">
      <alignment vertical="center"/>
    </xf>
    <xf numFmtId="0" fontId="0" fillId="13" borderId="36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</cellStyleXfs>
  <cellXfs count="200">
    <xf numFmtId="0" fontId="0" fillId="0" borderId="0" xfId="0" applyFont="1" applyAlignment="1">
      <alignment vertical="center"/>
    </xf>
    <xf numFmtId="0" fontId="1" fillId="0" borderId="0" xfId="107" applyFont="1" applyFill="1" applyAlignment="1"/>
    <xf numFmtId="0" fontId="2" fillId="0" borderId="0" xfId="107" applyFill="1" applyAlignment="1"/>
    <xf numFmtId="0" fontId="2" fillId="0" borderId="0" xfId="107" applyFill="1" applyAlignment="1">
      <alignment horizontal="center"/>
    </xf>
    <xf numFmtId="181" fontId="2" fillId="0" borderId="0" xfId="107" applyNumberFormat="1" applyFill="1" applyAlignment="1"/>
    <xf numFmtId="0" fontId="2" fillId="0" borderId="0" xfId="107" applyFill="1" applyAlignment="1">
      <alignment horizontal="left"/>
    </xf>
    <xf numFmtId="0" fontId="0" fillId="0" borderId="0" xfId="0" applyFont="1" applyFill="1" applyAlignment="1">
      <alignment vertical="center"/>
    </xf>
    <xf numFmtId="49" fontId="2" fillId="0" borderId="0" xfId="107" applyNumberFormat="1" applyFill="1" applyAlignment="1">
      <alignment horizontal="center"/>
    </xf>
    <xf numFmtId="0" fontId="3" fillId="0" borderId="0" xfId="107" applyFont="1" applyFill="1" applyBorder="1" applyAlignment="1">
      <alignment horizontal="center" vertical="center"/>
    </xf>
    <xf numFmtId="0" fontId="1" fillId="0" borderId="1" xfId="107" applyFont="1" applyFill="1" applyBorder="1" applyAlignment="1">
      <alignment horizontal="center" vertical="center"/>
    </xf>
    <xf numFmtId="0" fontId="1" fillId="0" borderId="2" xfId="107" applyFont="1" applyFill="1" applyBorder="1" applyAlignment="1">
      <alignment horizontal="center" vertical="center"/>
    </xf>
    <xf numFmtId="0" fontId="1" fillId="0" borderId="2" xfId="107" applyFont="1" applyFill="1" applyBorder="1" applyAlignment="1">
      <alignment horizontal="center" vertical="center" wrapText="1"/>
    </xf>
    <xf numFmtId="181" fontId="1" fillId="0" borderId="2" xfId="107" applyNumberFormat="1" applyFont="1" applyFill="1" applyBorder="1" applyAlignment="1">
      <alignment horizontal="center" vertical="center" wrapText="1"/>
    </xf>
    <xf numFmtId="0" fontId="1" fillId="0" borderId="3" xfId="107" applyFont="1" applyFill="1" applyBorder="1" applyAlignment="1">
      <alignment horizontal="center" vertical="center"/>
    </xf>
    <xf numFmtId="0" fontId="1" fillId="0" borderId="4" xfId="107" applyFont="1" applyFill="1" applyBorder="1" applyAlignment="1">
      <alignment horizontal="center" vertical="center"/>
    </xf>
    <xf numFmtId="0" fontId="1" fillId="0" borderId="4" xfId="107" applyFont="1" applyFill="1" applyBorder="1" applyAlignment="1">
      <alignment horizontal="center" vertical="center" wrapText="1"/>
    </xf>
    <xf numFmtId="181" fontId="1" fillId="0" borderId="4" xfId="107" applyNumberFormat="1" applyFont="1" applyFill="1" applyBorder="1" applyAlignment="1">
      <alignment horizontal="center" vertical="center" wrapText="1"/>
    </xf>
    <xf numFmtId="0" fontId="1" fillId="0" borderId="5" xfId="107" applyFont="1" applyFill="1" applyBorder="1" applyAlignment="1">
      <alignment horizontal="center" vertical="center"/>
    </xf>
    <xf numFmtId="0" fontId="1" fillId="0" borderId="6" xfId="107" applyFont="1" applyFill="1" applyBorder="1" applyAlignment="1">
      <alignment horizontal="center" vertical="center"/>
    </xf>
    <xf numFmtId="181" fontId="1" fillId="0" borderId="6" xfId="107" applyNumberFormat="1" applyFont="1" applyFill="1" applyBorder="1" applyAlignment="1">
      <alignment horizontal="center" vertical="center" wrapText="1"/>
    </xf>
    <xf numFmtId="0" fontId="1" fillId="0" borderId="6" xfId="107" applyFont="1" applyFill="1" applyBorder="1" applyAlignment="1">
      <alignment vertical="center"/>
    </xf>
    <xf numFmtId="0" fontId="1" fillId="0" borderId="7" xfId="107" applyFont="1" applyFill="1" applyBorder="1" applyAlignment="1">
      <alignment horizontal="center" vertical="center"/>
    </xf>
    <xf numFmtId="0" fontId="1" fillId="0" borderId="8" xfId="107" applyFont="1" applyFill="1" applyBorder="1" applyAlignment="1">
      <alignment horizontal="center" vertical="center"/>
    </xf>
    <xf numFmtId="0" fontId="4" fillId="0" borderId="8" xfId="107" applyFont="1" applyFill="1" applyBorder="1" applyAlignment="1">
      <alignment horizontal="center" vertical="center"/>
    </xf>
    <xf numFmtId="181" fontId="4" fillId="0" borderId="8" xfId="107" applyNumberFormat="1" applyFont="1" applyFill="1" applyBorder="1" applyAlignment="1">
      <alignment horizontal="center" vertical="center"/>
    </xf>
    <xf numFmtId="49" fontId="3" fillId="0" borderId="0" xfId="107" applyNumberFormat="1" applyFont="1" applyFill="1" applyBorder="1" applyAlignment="1">
      <alignment horizontal="center" vertical="center"/>
    </xf>
    <xf numFmtId="49" fontId="1" fillId="0" borderId="9" xfId="107" applyNumberFormat="1" applyFont="1" applyFill="1" applyBorder="1" applyAlignment="1">
      <alignment horizontal="center" vertical="center"/>
    </xf>
    <xf numFmtId="49" fontId="1" fillId="0" borderId="10" xfId="107" applyNumberFormat="1" applyFont="1" applyFill="1" applyBorder="1" applyAlignment="1">
      <alignment horizontal="center" vertical="center"/>
    </xf>
    <xf numFmtId="182" fontId="1" fillId="0" borderId="11" xfId="107" applyNumberFormat="1" applyFont="1" applyFill="1" applyBorder="1" applyAlignment="1">
      <alignment horizontal="center" vertical="center"/>
    </xf>
    <xf numFmtId="0" fontId="5" fillId="0" borderId="6" xfId="179" applyFont="1" applyBorder="1" applyAlignment="1">
      <alignment horizontal="center" vertical="center" wrapText="1"/>
    </xf>
    <xf numFmtId="0" fontId="1" fillId="0" borderId="6" xfId="107" applyNumberFormat="1" applyFont="1" applyFill="1" applyBorder="1" applyAlignment="1">
      <alignment horizontal="center" vertical="center"/>
    </xf>
    <xf numFmtId="182" fontId="1" fillId="0" borderId="12" xfId="107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/>
    <xf numFmtId="183" fontId="7" fillId="0" borderId="0" xfId="0" applyNumberFormat="1" applyFont="1" applyAlignment="1"/>
    <xf numFmtId="0" fontId="7" fillId="0" borderId="0" xfId="0" applyFont="1" applyAlignment="1">
      <alignment horizontal="center" vertical="center"/>
    </xf>
    <xf numFmtId="0" fontId="8" fillId="0" borderId="0" xfId="178" applyFont="1" applyAlignment="1">
      <alignment horizontal="center" vertical="center"/>
    </xf>
    <xf numFmtId="0" fontId="9" fillId="0" borderId="0" xfId="178" applyFont="1" applyAlignment="1">
      <alignment horizontal="center" vertical="center"/>
    </xf>
    <xf numFmtId="183" fontId="9" fillId="0" borderId="0" xfId="178" applyNumberFormat="1" applyFont="1" applyAlignment="1">
      <alignment horizontal="center" vertical="center"/>
    </xf>
    <xf numFmtId="0" fontId="10" fillId="0" borderId="0" xfId="104" applyFont="1" applyBorder="1" applyAlignment="1">
      <alignment vertical="center"/>
    </xf>
    <xf numFmtId="0" fontId="11" fillId="0" borderId="0" xfId="104" applyFont="1" applyBorder="1" applyAlignment="1">
      <alignment horizontal="left" vertical="center"/>
    </xf>
    <xf numFmtId="183" fontId="11" fillId="0" borderId="0" xfId="104" applyNumberFormat="1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11" fillId="0" borderId="0" xfId="104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183" fontId="11" fillId="0" borderId="0" xfId="104" applyNumberFormat="1" applyFont="1" applyBorder="1" applyAlignment="1">
      <alignment horizontal="center" vertical="center"/>
    </xf>
    <xf numFmtId="183" fontId="10" fillId="0" borderId="0" xfId="104" applyNumberFormat="1" applyFont="1" applyBorder="1" applyAlignment="1">
      <alignment vertical="center"/>
    </xf>
    <xf numFmtId="14" fontId="11" fillId="0" borderId="0" xfId="104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2" fillId="0" borderId="13" xfId="104" applyFont="1" applyBorder="1" applyAlignment="1">
      <alignment horizontal="center" vertical="center"/>
    </xf>
    <xf numFmtId="183" fontId="12" fillId="0" borderId="13" xfId="104" applyNumberFormat="1" applyFont="1" applyBorder="1" applyAlignment="1">
      <alignment horizontal="center" vertical="center"/>
    </xf>
    <xf numFmtId="0" fontId="12" fillId="0" borderId="0" xfId="104" applyFont="1" applyBorder="1" applyAlignment="1">
      <alignment horizontal="center" vertical="center"/>
    </xf>
    <xf numFmtId="183" fontId="12" fillId="0" borderId="0" xfId="104" applyNumberFormat="1" applyFont="1" applyBorder="1" applyAlignment="1">
      <alignment horizontal="center" vertical="center"/>
    </xf>
    <xf numFmtId="0" fontId="13" fillId="2" borderId="1" xfId="179" applyFont="1" applyFill="1" applyBorder="1" applyAlignment="1">
      <alignment horizontal="center" vertical="center" wrapText="1"/>
    </xf>
    <xf numFmtId="0" fontId="13" fillId="2" borderId="2" xfId="179" applyFont="1" applyFill="1" applyBorder="1" applyAlignment="1">
      <alignment horizontal="center" vertical="center" wrapText="1"/>
    </xf>
    <xf numFmtId="183" fontId="13" fillId="2" borderId="2" xfId="179" applyNumberFormat="1" applyFont="1" applyFill="1" applyBorder="1" applyAlignment="1">
      <alignment horizontal="center" vertical="center" wrapText="1"/>
    </xf>
    <xf numFmtId="0" fontId="13" fillId="2" borderId="9" xfId="179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left" vertical="center"/>
    </xf>
    <xf numFmtId="0" fontId="12" fillId="3" borderId="15" xfId="0" applyFont="1" applyFill="1" applyBorder="1" applyAlignment="1">
      <alignment horizontal="left" vertical="center"/>
    </xf>
    <xf numFmtId="183" fontId="12" fillId="3" borderId="15" xfId="0" applyNumberFormat="1" applyFont="1" applyFill="1" applyBorder="1" applyAlignment="1">
      <alignment horizontal="left" vertical="center"/>
    </xf>
    <xf numFmtId="0" fontId="12" fillId="3" borderId="16" xfId="0" applyFont="1" applyFill="1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4" fillId="0" borderId="6" xfId="0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183" fontId="14" fillId="0" borderId="6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vertical="center"/>
    </xf>
    <xf numFmtId="181" fontId="15" fillId="2" borderId="6" xfId="0" applyNumberFormat="1" applyFont="1" applyFill="1" applyBorder="1" applyAlignment="1">
      <alignment vertical="center"/>
    </xf>
    <xf numFmtId="183" fontId="15" fillId="2" borderId="6" xfId="0" applyNumberFormat="1" applyFont="1" applyFill="1" applyBorder="1" applyAlignment="1">
      <alignment vertical="center"/>
    </xf>
    <xf numFmtId="183" fontId="15" fillId="2" borderId="6" xfId="0" applyNumberFormat="1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182" fontId="12" fillId="3" borderId="6" xfId="0" applyNumberFormat="1" applyFont="1" applyFill="1" applyBorder="1" applyAlignment="1">
      <alignment horizontal="left" vertical="center"/>
    </xf>
    <xf numFmtId="183" fontId="12" fillId="3" borderId="6" xfId="0" applyNumberFormat="1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14" fillId="0" borderId="6" xfId="0" applyFont="1" applyFill="1" applyBorder="1" applyAlignment="1">
      <alignment horizontal="left" vertical="center"/>
    </xf>
    <xf numFmtId="182" fontId="14" fillId="0" borderId="6" xfId="0" applyNumberFormat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182" fontId="15" fillId="2" borderId="6" xfId="0" applyNumberFormat="1" applyFont="1" applyFill="1" applyBorder="1" applyAlignment="1">
      <alignment vertical="center"/>
    </xf>
    <xf numFmtId="182" fontId="15" fillId="2" borderId="6" xfId="0" applyNumberFormat="1" applyFont="1" applyFill="1" applyBorder="1" applyAlignment="1">
      <alignment horizontal="center" vertical="center"/>
    </xf>
    <xf numFmtId="184" fontId="14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left" vertical="center"/>
    </xf>
    <xf numFmtId="181" fontId="14" fillId="0" borderId="18" xfId="0" applyNumberFormat="1" applyFont="1" applyBorder="1" applyAlignment="1">
      <alignment horizontal="center" vertical="center" wrapText="1"/>
    </xf>
    <xf numFmtId="0" fontId="16" fillId="0" borderId="6" xfId="0" applyFont="1" applyBorder="1" applyAlignment="1">
      <alignment horizontal="left" vertical="center"/>
    </xf>
    <xf numFmtId="181" fontId="14" fillId="0" borderId="10" xfId="0" applyNumberFormat="1" applyFont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left" vertical="center"/>
    </xf>
    <xf numFmtId="0" fontId="12" fillId="3" borderId="20" xfId="0" applyFont="1" applyFill="1" applyBorder="1" applyAlignment="1">
      <alignment horizontal="left" vertical="center"/>
    </xf>
    <xf numFmtId="183" fontId="12" fillId="3" borderId="21" xfId="0" applyNumberFormat="1" applyFont="1" applyFill="1" applyBorder="1" applyAlignment="1">
      <alignment horizontal="left" vertical="center"/>
    </xf>
    <xf numFmtId="183" fontId="17" fillId="3" borderId="8" xfId="0" applyNumberFormat="1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1" fillId="0" borderId="0" xfId="178" applyFont="1" applyAlignment="1">
      <alignment horizontal="center" vertical="center"/>
    </xf>
    <xf numFmtId="0" fontId="22" fillId="0" borderId="0" xfId="178" applyFont="1" applyAlignment="1">
      <alignment horizontal="center" vertical="center"/>
    </xf>
    <xf numFmtId="0" fontId="11" fillId="0" borderId="0" xfId="104" applyFont="1" applyBorder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0" fillId="0" borderId="0" xfId="0" applyFont="1" applyBorder="1" applyAlignment="1">
      <alignment horizontal="right" vertical="center"/>
    </xf>
    <xf numFmtId="14" fontId="10" fillId="0" borderId="0" xfId="104" applyNumberFormat="1" applyFont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23" fillId="3" borderId="1" xfId="179" applyFont="1" applyFill="1" applyBorder="1" applyAlignment="1">
      <alignment horizontal="center" vertical="center" wrapText="1"/>
    </xf>
    <xf numFmtId="0" fontId="7" fillId="3" borderId="2" xfId="179" applyFont="1" applyFill="1" applyBorder="1">
      <alignment vertical="center"/>
    </xf>
    <xf numFmtId="0" fontId="23" fillId="3" borderId="2" xfId="179" applyFont="1" applyFill="1" applyBorder="1" applyAlignment="1">
      <alignment horizontal="center" vertical="center" wrapText="1"/>
    </xf>
    <xf numFmtId="0" fontId="23" fillId="3" borderId="9" xfId="179" applyFont="1" applyFill="1" applyBorder="1" applyAlignment="1">
      <alignment horizontal="center" vertical="center" wrapText="1"/>
    </xf>
    <xf numFmtId="0" fontId="15" fillId="2" borderId="5" xfId="179" applyFont="1" applyFill="1" applyBorder="1" applyAlignment="1">
      <alignment horizontal="center" vertical="center" wrapText="1"/>
    </xf>
    <xf numFmtId="0" fontId="15" fillId="2" borderId="6" xfId="179" applyFont="1" applyFill="1" applyBorder="1">
      <alignment vertical="center"/>
    </xf>
    <xf numFmtId="0" fontId="15" fillId="2" borderId="18" xfId="179" applyFont="1" applyFill="1" applyBorder="1" applyAlignment="1">
      <alignment horizontal="center" vertical="center"/>
    </xf>
    <xf numFmtId="0" fontId="15" fillId="0" borderId="5" xfId="179" applyFont="1" applyFill="1" applyBorder="1" applyAlignment="1">
      <alignment horizontal="center" vertical="center" wrapText="1"/>
    </xf>
    <xf numFmtId="0" fontId="15" fillId="0" borderId="6" xfId="179" applyFont="1" applyFill="1" applyBorder="1" applyAlignment="1">
      <alignment horizontal="center" vertical="center" wrapText="1"/>
    </xf>
    <xf numFmtId="0" fontId="15" fillId="0" borderId="18" xfId="179" applyFont="1" applyFill="1" applyBorder="1" applyAlignment="1">
      <alignment horizontal="center" vertical="center" wrapText="1"/>
    </xf>
    <xf numFmtId="0" fontId="14" fillId="0" borderId="5" xfId="179" applyFont="1" applyBorder="1" applyAlignment="1">
      <alignment horizontal="center" vertical="center" wrapText="1"/>
    </xf>
    <xf numFmtId="0" fontId="14" fillId="0" borderId="6" xfId="179" applyFont="1" applyBorder="1">
      <alignment vertical="center"/>
    </xf>
    <xf numFmtId="0" fontId="14" fillId="0" borderId="6" xfId="179" applyFont="1" applyBorder="1" applyAlignment="1">
      <alignment horizontal="center" vertical="center" wrapText="1"/>
    </xf>
    <xf numFmtId="3" fontId="14" fillId="0" borderId="6" xfId="179" applyNumberFormat="1" applyFont="1" applyBorder="1" applyAlignment="1">
      <alignment horizontal="center" vertical="center" wrapText="1"/>
    </xf>
    <xf numFmtId="4" fontId="14" fillId="0" borderId="6" xfId="179" applyNumberFormat="1" applyFont="1" applyBorder="1" applyAlignment="1">
      <alignment horizontal="center" vertical="center" wrapText="1"/>
    </xf>
    <xf numFmtId="0" fontId="16" fillId="0" borderId="18" xfId="179" applyFont="1" applyBorder="1" applyAlignment="1">
      <alignment horizontal="center" vertical="center" wrapText="1"/>
    </xf>
    <xf numFmtId="0" fontId="15" fillId="3" borderId="5" xfId="179" applyFont="1" applyFill="1" applyBorder="1" applyAlignment="1">
      <alignment horizontal="center" vertical="center" wrapText="1"/>
    </xf>
    <xf numFmtId="0" fontId="15" fillId="3" borderId="6" xfId="179" applyFont="1" applyFill="1" applyBorder="1">
      <alignment vertical="center"/>
    </xf>
    <xf numFmtId="0" fontId="15" fillId="3" borderId="6" xfId="179" applyFont="1" applyFill="1" applyBorder="1" applyAlignment="1">
      <alignment horizontal="center" vertical="center" wrapText="1"/>
    </xf>
    <xf numFmtId="185" fontId="15" fillId="3" borderId="6" xfId="179" applyNumberFormat="1" applyFont="1" applyFill="1" applyBorder="1" applyAlignment="1">
      <alignment horizontal="center" vertical="center" wrapText="1"/>
    </xf>
    <xf numFmtId="0" fontId="15" fillId="3" borderId="18" xfId="179" applyFont="1" applyFill="1" applyBorder="1" applyAlignment="1">
      <alignment horizontal="center" vertical="center" wrapText="1"/>
    </xf>
    <xf numFmtId="0" fontId="14" fillId="0" borderId="6" xfId="179" applyFont="1" applyFill="1" applyBorder="1" applyAlignment="1">
      <alignment horizontal="center" vertical="center" wrapText="1"/>
    </xf>
    <xf numFmtId="3" fontId="14" fillId="0" borderId="6" xfId="179" applyNumberFormat="1" applyFont="1" applyFill="1" applyBorder="1" applyAlignment="1">
      <alignment horizontal="center" vertical="center" wrapText="1"/>
    </xf>
    <xf numFmtId="0" fontId="24" fillId="0" borderId="10" xfId="179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16" fillId="0" borderId="17" xfId="179" applyFont="1" applyBorder="1" applyAlignment="1">
      <alignment horizontal="center" vertical="center" wrapText="1"/>
    </xf>
    <xf numFmtId="0" fontId="16" fillId="0" borderId="23" xfId="179" applyFont="1" applyBorder="1" applyAlignment="1">
      <alignment horizontal="center" vertical="center" wrapText="1"/>
    </xf>
    <xf numFmtId="0" fontId="15" fillId="2" borderId="6" xfId="179" applyFont="1" applyFill="1" applyBorder="1" applyAlignment="1">
      <alignment horizontal="center" vertical="center" wrapText="1"/>
    </xf>
    <xf numFmtId="185" fontId="15" fillId="2" borderId="6" xfId="179" applyNumberFormat="1" applyFont="1" applyFill="1" applyBorder="1" applyAlignment="1">
      <alignment horizontal="center" vertical="center" wrapText="1"/>
    </xf>
    <xf numFmtId="0" fontId="15" fillId="2" borderId="18" xfId="179" applyFont="1" applyFill="1" applyBorder="1" applyAlignment="1">
      <alignment horizontal="center" vertical="center" wrapText="1"/>
    </xf>
    <xf numFmtId="0" fontId="15" fillId="0" borderId="7" xfId="179" applyFont="1" applyFill="1" applyBorder="1" applyAlignment="1">
      <alignment horizontal="center" vertical="center" wrapText="1"/>
    </xf>
    <xf numFmtId="0" fontId="15" fillId="0" borderId="8" xfId="179" applyFont="1" applyFill="1" applyBorder="1" applyAlignment="1">
      <alignment horizontal="center" vertical="center" wrapText="1"/>
    </xf>
    <xf numFmtId="186" fontId="15" fillId="0" borderId="8" xfId="179" applyNumberFormat="1" applyFont="1" applyFill="1" applyBorder="1" applyAlignment="1">
      <alignment horizontal="center" vertical="center" wrapText="1"/>
    </xf>
    <xf numFmtId="0" fontId="15" fillId="0" borderId="22" xfId="179" applyFont="1" applyFill="1" applyBorder="1" applyAlignment="1">
      <alignment horizontal="center" vertical="center" wrapText="1"/>
    </xf>
    <xf numFmtId="0" fontId="26" fillId="0" borderId="0" xfId="126" applyFont="1" applyAlignment="1">
      <alignment horizontal="center" vertical="center"/>
    </xf>
    <xf numFmtId="0" fontId="27" fillId="0" borderId="0" xfId="126" applyFont="1" applyAlignment="1">
      <alignment horizontal="center" vertical="center"/>
    </xf>
    <xf numFmtId="0" fontId="12" fillId="0" borderId="0" xfId="177" applyFont="1" applyBorder="1">
      <alignment vertical="center"/>
    </xf>
    <xf numFmtId="0" fontId="12" fillId="0" borderId="0" xfId="177" applyFont="1" applyBorder="1" applyAlignment="1">
      <alignment horizontal="center" vertical="center"/>
    </xf>
    <xf numFmtId="0" fontId="28" fillId="0" borderId="0" xfId="177" applyFont="1" applyBorder="1" applyAlignment="1">
      <alignment horizontal="center" vertical="center"/>
    </xf>
    <xf numFmtId="0" fontId="11" fillId="0" borderId="0" xfId="177" applyFont="1" applyBorder="1">
      <alignment vertical="center"/>
    </xf>
    <xf numFmtId="0" fontId="29" fillId="0" borderId="0" xfId="177" applyFont="1" applyBorder="1" applyAlignment="1">
      <alignment vertical="center" wrapText="1"/>
    </xf>
    <xf numFmtId="0" fontId="11" fillId="0" borderId="0" xfId="177" applyFont="1" applyBorder="1" applyAlignment="1">
      <alignment vertical="center"/>
    </xf>
    <xf numFmtId="0" fontId="11" fillId="0" borderId="0" xfId="177" applyFont="1" applyBorder="1" applyAlignment="1">
      <alignment vertical="center" wrapText="1"/>
    </xf>
    <xf numFmtId="0" fontId="30" fillId="0" borderId="0" xfId="177" applyFont="1" applyBorder="1" applyAlignment="1">
      <alignment horizontal="left" vertical="center" wrapText="1"/>
    </xf>
    <xf numFmtId="31" fontId="11" fillId="0" borderId="0" xfId="177" applyNumberFormat="1" applyFont="1" applyFill="1" applyBorder="1" applyAlignment="1">
      <alignment horizontal="left" vertical="center"/>
    </xf>
    <xf numFmtId="14" fontId="11" fillId="0" borderId="0" xfId="177" applyNumberFormat="1" applyFont="1" applyBorder="1" applyAlignment="1">
      <alignment horizontal="left" vertical="center"/>
    </xf>
    <xf numFmtId="0" fontId="30" fillId="0" borderId="0" xfId="126" applyFont="1" applyBorder="1" applyAlignment="1">
      <alignment horizontal="center" vertical="center"/>
    </xf>
    <xf numFmtId="0" fontId="30" fillId="3" borderId="1" xfId="126" applyFont="1" applyFill="1" applyBorder="1" applyAlignment="1">
      <alignment horizontal="center" vertical="center" wrapText="1"/>
    </xf>
    <xf numFmtId="0" fontId="30" fillId="3" borderId="2" xfId="126" applyFont="1" applyFill="1" applyBorder="1" applyAlignment="1">
      <alignment horizontal="center" vertical="center" wrapText="1"/>
    </xf>
    <xf numFmtId="0" fontId="12" fillId="3" borderId="2" xfId="126" applyFont="1" applyFill="1" applyBorder="1" applyAlignment="1">
      <alignment horizontal="center" vertical="center" wrapText="1"/>
    </xf>
    <xf numFmtId="0" fontId="13" fillId="0" borderId="5" xfId="126" applyFont="1" applyBorder="1" applyAlignment="1">
      <alignment horizontal="center" vertical="center" wrapText="1"/>
    </xf>
    <xf numFmtId="0" fontId="13" fillId="0" borderId="6" xfId="126" applyFont="1" applyBorder="1" applyAlignment="1">
      <alignment horizontal="center" vertical="center" wrapText="1"/>
    </xf>
    <xf numFmtId="0" fontId="23" fillId="0" borderId="6" xfId="126" applyFont="1" applyBorder="1" applyAlignment="1">
      <alignment horizontal="left" vertical="center" wrapText="1"/>
    </xf>
    <xf numFmtId="0" fontId="23" fillId="0" borderId="6" xfId="126" applyFont="1" applyBorder="1" applyAlignment="1">
      <alignment horizontal="center" vertical="center" wrapText="1"/>
    </xf>
    <xf numFmtId="182" fontId="31" fillId="0" borderId="5" xfId="126" applyNumberFormat="1" applyFont="1" applyBorder="1" applyAlignment="1">
      <alignment horizontal="center" vertical="center" wrapText="1"/>
    </xf>
    <xf numFmtId="182" fontId="31" fillId="0" borderId="6" xfId="126" applyNumberFormat="1" applyFont="1" applyBorder="1" applyAlignment="1">
      <alignment horizontal="center" vertical="center" wrapText="1"/>
    </xf>
    <xf numFmtId="182" fontId="32" fillId="0" borderId="6" xfId="126" applyNumberFormat="1" applyFont="1" applyBorder="1" applyAlignment="1">
      <alignment horizontal="left" vertical="center" wrapText="1"/>
    </xf>
    <xf numFmtId="182" fontId="33" fillId="0" borderId="5" xfId="126" applyNumberFormat="1" applyFont="1" applyBorder="1" applyAlignment="1">
      <alignment horizontal="left" vertical="center" wrapText="1"/>
    </xf>
    <xf numFmtId="182" fontId="33" fillId="0" borderId="6" xfId="0" applyNumberFormat="1" applyFont="1" applyBorder="1" applyAlignment="1">
      <alignment horizontal="left" vertical="center" wrapText="1"/>
    </xf>
    <xf numFmtId="182" fontId="34" fillId="0" borderId="6" xfId="126" applyNumberFormat="1" applyFont="1" applyBorder="1" applyAlignment="1">
      <alignment horizontal="left" vertical="center" wrapText="1"/>
    </xf>
    <xf numFmtId="182" fontId="35" fillId="2" borderId="5" xfId="126" applyNumberFormat="1" applyFont="1" applyFill="1" applyBorder="1" applyAlignment="1">
      <alignment horizontal="left" vertical="center" wrapText="1"/>
    </xf>
    <xf numFmtId="182" fontId="35" fillId="2" borderId="6" xfId="0" applyNumberFormat="1" applyFont="1" applyFill="1" applyBorder="1" applyAlignment="1">
      <alignment horizontal="left" vertical="center" wrapText="1"/>
    </xf>
    <xf numFmtId="182" fontId="36" fillId="2" borderId="6" xfId="126" applyNumberFormat="1" applyFont="1" applyFill="1" applyBorder="1" applyAlignment="1">
      <alignment horizontal="left" vertical="center" wrapText="1"/>
    </xf>
    <xf numFmtId="0" fontId="31" fillId="0" borderId="5" xfId="126" applyFont="1" applyBorder="1" applyAlignment="1">
      <alignment horizontal="center" vertical="center" wrapText="1"/>
    </xf>
    <xf numFmtId="0" fontId="37" fillId="0" borderId="6" xfId="126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 wrapText="1"/>
    </xf>
    <xf numFmtId="0" fontId="34" fillId="0" borderId="5" xfId="126" applyFont="1" applyBorder="1" applyAlignment="1">
      <alignment horizontal="left" vertical="center" wrapText="1"/>
    </xf>
    <xf numFmtId="0" fontId="34" fillId="0" borderId="6" xfId="0" applyFont="1" applyBorder="1" applyAlignment="1">
      <alignment horizontal="left" vertical="center" wrapText="1"/>
    </xf>
    <xf numFmtId="186" fontId="38" fillId="0" borderId="6" xfId="0" applyNumberFormat="1" applyFont="1" applyBorder="1" applyAlignment="1">
      <alignment horizontal="center" vertical="center" wrapText="1"/>
    </xf>
    <xf numFmtId="0" fontId="34" fillId="0" borderId="7" xfId="0" applyFont="1" applyBorder="1" applyAlignment="1">
      <alignment horizontal="left" vertical="center" wrapText="1"/>
    </xf>
    <xf numFmtId="0" fontId="34" fillId="0" borderId="8" xfId="0" applyFont="1" applyBorder="1" applyAlignment="1">
      <alignment horizontal="left" vertical="center" wrapText="1"/>
    </xf>
    <xf numFmtId="186" fontId="38" fillId="0" borderId="8" xfId="0" applyNumberFormat="1" applyFont="1" applyBorder="1" applyAlignment="1">
      <alignment horizontal="center" vertical="center" wrapText="1"/>
    </xf>
    <xf numFmtId="0" fontId="39" fillId="0" borderId="24" xfId="0" applyFont="1" applyBorder="1" applyAlignment="1">
      <alignment horizontal="center" vertical="center"/>
    </xf>
    <xf numFmtId="0" fontId="39" fillId="0" borderId="25" xfId="0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0" fontId="11" fillId="0" borderId="0" xfId="177" applyFont="1" applyBorder="1" applyAlignment="1">
      <alignment horizontal="center" vertical="center"/>
    </xf>
    <xf numFmtId="0" fontId="30" fillId="3" borderId="9" xfId="126" applyFont="1" applyFill="1" applyBorder="1" applyAlignment="1">
      <alignment horizontal="center" vertical="center" wrapText="1"/>
    </xf>
    <xf numFmtId="0" fontId="13" fillId="0" borderId="18" xfId="126" applyFont="1" applyBorder="1" applyAlignment="1">
      <alignment horizontal="center" vertical="center" wrapText="1"/>
    </xf>
    <xf numFmtId="182" fontId="31" fillId="0" borderId="18" xfId="126" applyNumberFormat="1" applyFont="1" applyBorder="1" applyAlignment="1">
      <alignment horizontal="center" vertical="center" wrapText="1"/>
    </xf>
    <xf numFmtId="182" fontId="34" fillId="0" borderId="18" xfId="0" applyNumberFormat="1" applyFont="1" applyBorder="1" applyAlignment="1">
      <alignment horizontal="left" vertical="center" wrapText="1"/>
    </xf>
    <xf numFmtId="182" fontId="36" fillId="2" borderId="18" xfId="0" applyNumberFormat="1" applyFont="1" applyFill="1" applyBorder="1" applyAlignment="1">
      <alignment horizontal="left" vertical="center" wrapText="1"/>
    </xf>
    <xf numFmtId="0" fontId="37" fillId="0" borderId="18" xfId="0" applyFont="1" applyBorder="1" applyAlignment="1">
      <alignment horizontal="left" vertical="center" wrapText="1"/>
    </xf>
    <xf numFmtId="187" fontId="7" fillId="0" borderId="0" xfId="17" applyNumberFormat="1" applyFont="1" applyAlignment="1">
      <alignment vertical="center"/>
    </xf>
    <xf numFmtId="0" fontId="31" fillId="0" borderId="18" xfId="126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39" fillId="0" borderId="29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  <xf numFmtId="0" fontId="39" fillId="0" borderId="31" xfId="0" applyFont="1" applyBorder="1" applyAlignment="1">
      <alignment horizontal="center" vertical="center"/>
    </xf>
  </cellXfs>
  <cellStyles count="212">
    <cellStyle name="常规" xfId="0" builtinId="0"/>
    <cellStyle name="货币[0]" xfId="1" builtinId="7"/>
    <cellStyle name="20% - 强调文字颜色 3" xfId="2" builtinId="38"/>
    <cellStyle name="输出 3" xfId="3"/>
    <cellStyle name="20% - 强调文字颜色 1 2" xfId="4"/>
    <cellStyle name="输入" xfId="5" builtinId="20"/>
    <cellStyle name="货币" xfId="6" builtinId="4"/>
    <cellStyle name="千位分隔[0]" xfId="7" builtinId="6"/>
    <cellStyle name="_ET_STYLE_NoName_00__中央变频报价" xfId="8"/>
    <cellStyle name="40% - 强调文字颜色 3" xfId="9" builtinId="39"/>
    <cellStyle name="计算 2" xfId="10"/>
    <cellStyle name="20% - Accent4" xfId="11"/>
    <cellStyle name="差" xfId="12" builtinId="27"/>
    <cellStyle name="千位分隔" xfId="13" builtinId="3"/>
    <cellStyle name="超链接" xfId="14" builtinId="8"/>
    <cellStyle name="好_设备预算表" xfId="15"/>
    <cellStyle name="60% - 强调文字颜色 3" xfId="16" builtinId="40"/>
    <cellStyle name="百分比" xfId="17" builtinId="5"/>
    <cellStyle name="已访问的超链接" xfId="18" builtinId="9"/>
    <cellStyle name="注释" xfId="19" builtinId="10"/>
    <cellStyle name="60% - 强调文字颜色 2 3" xfId="20"/>
    <cellStyle name="60% - 强调文字颜色 2" xfId="21" builtinId="36"/>
    <cellStyle name="标题 4" xfId="22" builtinId="19"/>
    <cellStyle name="警告文本" xfId="23" builtinId="11"/>
    <cellStyle name="_ET_STYLE_NoName_00_" xfId="24"/>
    <cellStyle name="标题" xfId="25" builtinId="15"/>
    <cellStyle name="解释性文本" xfId="26" builtinId="53"/>
    <cellStyle name="标题 1" xfId="27" builtinId="16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Input" xfId="34"/>
    <cellStyle name="_ET_STYLE_NoName_00__直流变频报价" xfId="35"/>
    <cellStyle name="检查单元格" xfId="36" builtinId="23"/>
    <cellStyle name="40% - 强调文字颜色 4 2" xfId="37"/>
    <cellStyle name="20% - 强调文字颜色 6" xfId="38" builtinId="50"/>
    <cellStyle name="强调文字颜色 2" xfId="39" builtinId="33"/>
    <cellStyle name="链接单元格" xfId="40" builtinId="24"/>
    <cellStyle name="汇总" xfId="41" builtinId="25"/>
    <cellStyle name="好" xfId="42" builtinId="26"/>
    <cellStyle name="适中" xfId="43" builtinId="28"/>
    <cellStyle name="Heading 3" xfId="44"/>
    <cellStyle name="20% - 强调文字颜色 3 3" xfId="45"/>
    <cellStyle name="_ET_STYLE_NoName_00__设备预算表" xfId="46"/>
    <cellStyle name="20% - 强调文字颜色 5" xfId="47" builtinId="46"/>
    <cellStyle name="强调文字颜色 1" xfId="48" builtinId="29"/>
    <cellStyle name="20% - 强调文字颜色 1" xfId="49" builtinId="30"/>
    <cellStyle name="链接单元格 3" xfId="50"/>
    <cellStyle name="20% - Accent2" xfId="51"/>
    <cellStyle name="40% - 强调文字颜色 1" xfId="52" builtinId="31"/>
    <cellStyle name="输出 2" xfId="53"/>
    <cellStyle name="20% - 强调文字颜色 2" xfId="54" builtinId="34"/>
    <cellStyle name="40% - 强调文字颜色 2" xfId="55" builtinId="35"/>
    <cellStyle name="强调文字颜色 3" xfId="56" builtinId="37"/>
    <cellStyle name="强调文字颜色 4" xfId="57" builtinId="41"/>
    <cellStyle name="20% - 强调文字颜色 4" xfId="58" builtinId="42"/>
    <cellStyle name="计算 3" xfId="59"/>
    <cellStyle name="40% - 强调文字颜色 4" xfId="60" builtinId="43"/>
    <cellStyle name="强调文字颜色 5" xfId="61" builtinId="45"/>
    <cellStyle name="40% - 强调文字颜色 5" xfId="62" builtinId="47"/>
    <cellStyle name="60% - 强调文字颜色 5" xfId="63" builtinId="48"/>
    <cellStyle name="强调文字颜色 6" xfId="64" builtinId="49"/>
    <cellStyle name="适中 2" xfId="65"/>
    <cellStyle name="40% - 强调文字颜色 6" xfId="66" builtinId="51"/>
    <cellStyle name="60% - 强调文字颜色 6" xfId="67" builtinId="52"/>
    <cellStyle name="_ET_STYLE_NoName_00__工程材料清单（空调）" xfId="68"/>
    <cellStyle name="40% - 强调文字颜色 5 3" xfId="69"/>
    <cellStyle name="20% - Accent3" xfId="70"/>
    <cellStyle name="20% - 强调文字颜色 1 3" xfId="71"/>
    <cellStyle name="20% - Accent5" xfId="72"/>
    <cellStyle name="_ET_STYLE_NoName_00__中央空调报价 " xfId="73"/>
    <cellStyle name="20% - Accent6" xfId="74"/>
    <cellStyle name="_x0007_" xfId="75"/>
    <cellStyle name="_ET_STYLE_NoName_00__配置表" xfId="76"/>
    <cellStyle name="20% - Accent1" xfId="77"/>
    <cellStyle name="20% - 强调文字颜色 2 2" xfId="78"/>
    <cellStyle name="20% - 强调文字颜色 2 3" xfId="79"/>
    <cellStyle name="20% - 强调文字颜色 3 2" xfId="80"/>
    <cellStyle name="Heading 2" xfId="81"/>
    <cellStyle name="20% - 强调文字颜色 4 2" xfId="82"/>
    <cellStyle name="常规 3" xfId="83"/>
    <cellStyle name="20% - 强调文字颜色 4 3" xfId="84"/>
    <cellStyle name="20% - 强调文字颜色 5 2" xfId="85"/>
    <cellStyle name="20% - 强调文字颜色 5 3" xfId="86"/>
    <cellStyle name="20% - 强调文字颜色 6 2" xfId="87"/>
    <cellStyle name="20% - 强调文字颜色 6 3" xfId="88"/>
    <cellStyle name="40% - Accent1" xfId="89"/>
    <cellStyle name="40% - Accent2" xfId="90"/>
    <cellStyle name="40% - Accent3" xfId="91"/>
    <cellStyle name="捠壿 [0.00]_laroux" xfId="92"/>
    <cellStyle name="40% - Accent4" xfId="93"/>
    <cellStyle name="40% - Accent5" xfId="94"/>
    <cellStyle name="警告文本 2" xfId="95"/>
    <cellStyle name="40% - Accent6" xfId="96"/>
    <cellStyle name="警告文本 3" xfId="97"/>
    <cellStyle name="40% - 强调文字颜色 1 2" xfId="98"/>
    <cellStyle name="Normal_#18-Internet" xfId="99"/>
    <cellStyle name="常规_A1房型（方案一）_Sheet2" xfId="100"/>
    <cellStyle name="40% - 强调文字颜色 1 3" xfId="101"/>
    <cellStyle name="Accent1" xfId="102"/>
    <cellStyle name="40% - 强调文字颜色 2 2" xfId="103"/>
    <cellStyle name="常规_05年空调方案样板1.48" xfId="104"/>
    <cellStyle name="40% - 强调文字颜色 2 3" xfId="105"/>
    <cellStyle name="40% - 强调文字颜色 3 2" xfId="106"/>
    <cellStyle name="常规_配置表_3" xfId="107"/>
    <cellStyle name="40% - 强调文字颜色 3 3" xfId="108"/>
    <cellStyle name="40% - 强调文字颜色 4 3" xfId="109"/>
    <cellStyle name="40% - 强调文字颜色 5 2" xfId="110"/>
    <cellStyle name="40% - 强调文字颜色 6 2" xfId="111"/>
    <cellStyle name="40% - 强调文字颜色 6 3" xfId="112"/>
    <cellStyle name="60% - Accent1" xfId="113"/>
    <cellStyle name="60% - Accent2" xfId="114"/>
    <cellStyle name="常规 2 2" xfId="115"/>
    <cellStyle name="60% - Accent3" xfId="116"/>
    <cellStyle name="60% - Accent4" xfId="117"/>
    <cellStyle name="60% - Accent5" xfId="118"/>
    <cellStyle name="强调文字颜色 4 2" xfId="119"/>
    <cellStyle name="60% - Accent6" xfId="120"/>
    <cellStyle name="强调文字颜色 4 3" xfId="121"/>
    <cellStyle name="60% - 强调文字颜色 1 2" xfId="122"/>
    <cellStyle name="Heading 4" xfId="123"/>
    <cellStyle name="60% - 强调文字颜色 1 3" xfId="124"/>
    <cellStyle name="60% - 强调文字颜色 2 2" xfId="125"/>
    <cellStyle name="常规_汇总" xfId="126"/>
    <cellStyle name="60% - 强调文字颜色 3 2" xfId="127"/>
    <cellStyle name="60% - 强调文字颜色 3 3" xfId="128"/>
    <cellStyle name="60% - 强调文字颜色 4 2" xfId="129"/>
    <cellStyle name="Neutral" xfId="130"/>
    <cellStyle name="60% - 强调文字颜色 4 3" xfId="131"/>
    <cellStyle name="差_配置表" xfId="132"/>
    <cellStyle name="60% - 强调文字颜色 5 2" xfId="133"/>
    <cellStyle name="60% - 强调文字颜色 5 3" xfId="134"/>
    <cellStyle name="60% - 强调文字颜色 6 2" xfId="135"/>
    <cellStyle name="60% - 强调文字颜色 6 3" xfId="136"/>
    <cellStyle name="Accent2" xfId="137"/>
    <cellStyle name="Accent3" xfId="138"/>
    <cellStyle name="Accent4" xfId="139"/>
    <cellStyle name="Accent5" xfId="140"/>
    <cellStyle name="Accent6" xfId="141"/>
    <cellStyle name="Bad" xfId="142"/>
    <cellStyle name="Calc Currency (0)" xfId="143"/>
    <cellStyle name="Calculation" xfId="144"/>
    <cellStyle name="Check Cell" xfId="145"/>
    <cellStyle name="Explanatory Text" xfId="146"/>
    <cellStyle name="强调文字颜色 1 2" xfId="147"/>
    <cellStyle name="Good" xfId="148"/>
    <cellStyle name="Header1" xfId="149"/>
    <cellStyle name="Header2" xfId="150"/>
    <cellStyle name="Heading 1" xfId="151"/>
    <cellStyle name="Linked Cell" xfId="152"/>
    <cellStyle name="检查单元格 2" xfId="153"/>
    <cellStyle name="Note" xfId="154"/>
    <cellStyle name="Output" xfId="155"/>
    <cellStyle name="Title" xfId="156"/>
    <cellStyle name="常规 2" xfId="157"/>
    <cellStyle name="Total" xfId="158"/>
    <cellStyle name="Warning Text" xfId="159"/>
    <cellStyle name="捠壿_laroux" xfId="160"/>
    <cellStyle name="标题 3 3" xfId="161"/>
    <cellStyle name="标题 1 2" xfId="162"/>
    <cellStyle name="标题 1 3" xfId="163"/>
    <cellStyle name="标题 2 2" xfId="164"/>
    <cellStyle name="标题 2 3" xfId="165"/>
    <cellStyle name="标题 3 2" xfId="166"/>
    <cellStyle name="标题 4 2" xfId="167"/>
    <cellStyle name="标题 4 3" xfId="168"/>
    <cellStyle name="标题 5" xfId="169"/>
    <cellStyle name="标题 6" xfId="170"/>
    <cellStyle name="差 2" xfId="171"/>
    <cellStyle name="差 3" xfId="172"/>
    <cellStyle name="差_工程材料清单（空调）" xfId="173"/>
    <cellStyle name="差_配置表_1" xfId="174"/>
    <cellStyle name="常规_新绿名苑438地暖报价_浦东瀛洲国际公寓" xfId="175"/>
    <cellStyle name="差_设备预算表" xfId="176"/>
    <cellStyle name="常规_汇总_1" xfId="177"/>
    <cellStyle name="常规_设备清单预算表_1" xfId="178"/>
    <cellStyle name="常规_设备清单预算表_2" xfId="179"/>
    <cellStyle name="好 2" xfId="180"/>
    <cellStyle name="好 3" xfId="181"/>
    <cellStyle name="好_工程材料清单（空调）" xfId="182"/>
    <cellStyle name="好_配置表" xfId="183"/>
    <cellStyle name="好_配置表_1" xfId="184"/>
    <cellStyle name="汇总 2" xfId="185"/>
    <cellStyle name="汇总 3" xfId="186"/>
    <cellStyle name="检查单元格 3" xfId="187"/>
    <cellStyle name="解释性文本 2" xfId="188"/>
    <cellStyle name="解释性文本 3" xfId="189"/>
    <cellStyle name="链接单元格 2" xfId="190"/>
    <cellStyle name="强调文字颜色 1 3" xfId="191"/>
    <cellStyle name="强调文字颜色 2 2" xfId="192"/>
    <cellStyle name="强调文字颜色 2 3" xfId="193"/>
    <cellStyle name="强调文字颜色 3 2" xfId="194"/>
    <cellStyle name="强调文字颜色 3 3" xfId="195"/>
    <cellStyle name="强调文字颜色 5 2" xfId="196"/>
    <cellStyle name="强调文字颜色 5 3" xfId="197"/>
    <cellStyle name="强调文字颜色 6 2" xfId="198"/>
    <cellStyle name="强调文字颜色 6 3" xfId="199"/>
    <cellStyle name="适中 3" xfId="200"/>
    <cellStyle name="输入 2" xfId="201"/>
    <cellStyle name="输入 3" xfId="202"/>
    <cellStyle name="昗弨_JP_NEW_9512" xfId="203"/>
    <cellStyle name="寘嬫愗傝 [0.00]_laroux" xfId="204"/>
    <cellStyle name="寘嬫愗傝_laroux" xfId="205"/>
    <cellStyle name="注释 2" xfId="206"/>
    <cellStyle name="注释 3" xfId="207"/>
    <cellStyle name="常规_工作表 在 报价清单_Sheet2" xfId="208"/>
    <cellStyle name="常规_工作表 在 报价清单_Sheet3" xfId="209"/>
    <cellStyle name="常规_Sheet2" xfId="210"/>
    <cellStyle name="常规_东芝方案_Sheet8" xfId="211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838200</xdr:colOff>
      <xdr:row>0</xdr:row>
      <xdr:rowOff>361950</xdr:rowOff>
    </xdr:from>
    <xdr:to>
      <xdr:col>8</xdr:col>
      <xdr:colOff>819150</xdr:colOff>
      <xdr:row>0</xdr:row>
      <xdr:rowOff>704850</xdr:rowOff>
    </xdr:to>
    <xdr:sp>
      <xdr:nvSpPr>
        <xdr:cNvPr id="2150" name="AutoShape 7"/>
        <xdr:cNvSpPr/>
      </xdr:nvSpPr>
      <xdr:spPr>
        <a:xfrm>
          <a:off x="5848350" y="361950"/>
          <a:ext cx="895350" cy="342900"/>
        </a:xfrm>
        <a:custGeom>
          <a:avLst/>
          <a:gdLst>
            <a:gd name="A1" fmla="val 3600"/>
            <a:gd name="A2" fmla="val 0"/>
            <a:gd name="A3" fmla="val 0"/>
            <a:gd name="txL" fmla="*/ 16738 w 895350"/>
            <a:gd name="txT" fmla="*/ 16738 h 342900"/>
            <a:gd name="txR" fmla="*/ 878611 w 895350"/>
            <a:gd name="txB" fmla="*/ 326161 h 342900"/>
          </a:gdLst>
          <a:ahLst/>
          <a:cxnLst/>
          <a:rect l="txL" t="txT" r="txR" b="txB"/>
          <a:pathLst>
            <a:path w="895350" h="342900">
              <a:moveTo>
                <a:pt x="0" y="57151"/>
              </a:moveTo>
              <a:arcTo wR="57151" hR="57151" stAng="-10800000" swAng="5400000"/>
              <a:lnTo>
                <a:pt x="838198" y="0"/>
              </a:lnTo>
              <a:arcTo wR="57151" hR="57151" stAng="-5400000" swAng="5400000"/>
              <a:lnTo>
                <a:pt x="895350" y="285748"/>
              </a:lnTo>
              <a:arcTo wR="57151" hR="57151" stAng="0" swAng="5400000"/>
              <a:lnTo>
                <a:pt x="57151" y="342900"/>
              </a:lnTo>
              <a:arcTo wR="57151" hR="57151" stAng="-16200000" swAng="5400000"/>
              <a:close/>
            </a:path>
          </a:pathLst>
        </a:custGeom>
        <a:solidFill>
          <a:srgbClr val="CCFFCC"/>
        </a:solidFill>
        <a:ln w="9525" cap="flat" cmpd="sng">
          <a:solidFill>
            <a:srgbClr val="00FF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vert="horz" wrap="square" lIns="36576" tIns="27432" rIns="36576" bIns="0" anchor="t" upright="1"/>
        <a:p>
          <a:pPr algn="ctr" rtl="0"/>
          <a:r>
            <a:rPr lang="zh-CN" altLang="en-US" sz="16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rPr>
            <a:t>附件一</a:t>
          </a:r>
          <a:endParaRPr lang="zh-CN" altLang="en-US" sz="16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黑体" panose="02010609060101010101" charset="-122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238125</xdr:colOff>
      <xdr:row>0</xdr:row>
      <xdr:rowOff>0</xdr:rowOff>
    </xdr:to>
    <xdr:sp>
      <xdr:nvSpPr>
        <xdr:cNvPr id="2151" name="Text Box 4"/>
        <xdr:cNvSpPr txBox="1"/>
      </xdr:nvSpPr>
      <xdr:spPr>
        <a:xfrm>
          <a:off x="352425" y="0"/>
          <a:ext cx="1362075" cy="0"/>
        </a:xfrm>
        <a:prstGeom prst="rect">
          <a:avLst/>
        </a:prstGeom>
        <a:noFill/>
        <a:ln w="9525">
          <a:noFill/>
          <a:miter/>
        </a:ln>
      </xdr:spPr>
      <xdr:txBody>
        <a:bodyPr vertOverflow="clip" vert="horz" wrap="square" lIns="36576" tIns="18288" rIns="0" bIns="0" anchor="t" upright="1"/>
        <a:p>
          <a:pPr algn="l" rtl="0"/>
          <a:r>
            <a:rPr lang="zh-CN" altLang="en-US" b="1" u="sng">
              <a:solidFill>
                <a:srgbClr val="FF0000"/>
              </a:solidFill>
              <a:latin typeface="新宋体" panose="02010609030101010101" charset="-122"/>
              <a:ea typeface="新宋体" panose="02010609030101010101" charset="-122"/>
              <a:cs typeface="新宋体" panose="02010609030101010101" charset="-122"/>
              <a:sym typeface="新宋体" panose="02010609030101010101" charset="-122"/>
            </a:rPr>
            <a:t>格力变频多联</a:t>
          </a:r>
          <a:endParaRPr lang="zh-CN" altLang="en-US" b="1" u="sng">
            <a:solidFill>
              <a:srgbClr val="FF0000"/>
            </a:solidFill>
            <a:latin typeface="新宋体" panose="02010609030101010101" charset="-122"/>
            <a:ea typeface="新宋体" panose="02010609030101010101" charset="-122"/>
            <a:cs typeface="新宋体" panose="02010609030101010101" charset="-122"/>
            <a:sym typeface="新宋体" panose="02010609030101010101" charset="-122"/>
          </a:endParaRPr>
        </a:p>
      </xdr:txBody>
    </xdr:sp>
    <xdr:clientData/>
  </xdr:twoCellAnchor>
  <xdr:twoCellAnchor editAs="oneCell">
    <xdr:from>
      <xdr:col>0</xdr:col>
      <xdr:colOff>142875</xdr:colOff>
      <xdr:row>0</xdr:row>
      <xdr:rowOff>47625</xdr:rowOff>
    </xdr:from>
    <xdr:to>
      <xdr:col>2</xdr:col>
      <xdr:colOff>638175</xdr:colOff>
      <xdr:row>0</xdr:row>
      <xdr:rowOff>514350</xdr:rowOff>
    </xdr:to>
    <xdr:pic>
      <xdr:nvPicPr>
        <xdr:cNvPr id="2152" name="Picture 12" descr="格力标志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142875" y="47625"/>
          <a:ext cx="1323975" cy="4667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361950</xdr:colOff>
      <xdr:row>0</xdr:row>
      <xdr:rowOff>200025</xdr:rowOff>
    </xdr:from>
    <xdr:to>
      <xdr:col>6</xdr:col>
      <xdr:colOff>1219200</xdr:colOff>
      <xdr:row>0</xdr:row>
      <xdr:rowOff>495300</xdr:rowOff>
    </xdr:to>
    <xdr:sp>
      <xdr:nvSpPr>
        <xdr:cNvPr id="4242" name="AutoShape 2"/>
        <xdr:cNvSpPr/>
      </xdr:nvSpPr>
      <xdr:spPr>
        <a:xfrm>
          <a:off x="5198745" y="200025"/>
          <a:ext cx="857250" cy="295275"/>
        </a:xfrm>
        <a:custGeom>
          <a:avLst/>
          <a:gdLst>
            <a:gd name="A1" fmla="val 3600"/>
            <a:gd name="A2" fmla="val 0"/>
            <a:gd name="A3" fmla="val 0"/>
            <a:gd name="txL" fmla="*/ 14414 w 857250"/>
            <a:gd name="txT" fmla="*/ 14414 h 295275"/>
            <a:gd name="txR" fmla="*/ 842835 w 857250"/>
            <a:gd name="txB" fmla="*/ 280860 h 295275"/>
          </a:gdLst>
          <a:ahLst/>
          <a:cxnLst/>
          <a:rect l="txL" t="txT" r="txR" b="txB"/>
          <a:pathLst>
            <a:path w="857250" h="295275">
              <a:moveTo>
                <a:pt x="0" y="49213"/>
              </a:moveTo>
              <a:arcTo wR="49213" hR="49213" stAng="-10800000" swAng="5400000"/>
              <a:lnTo>
                <a:pt x="808036" y="0"/>
              </a:lnTo>
              <a:arcTo wR="49213" hR="49213" stAng="-5400000" swAng="5400000"/>
              <a:lnTo>
                <a:pt x="857250" y="246061"/>
              </a:lnTo>
              <a:arcTo wR="49213" hR="49213" stAng="0" swAng="5400000"/>
              <a:lnTo>
                <a:pt x="49213" y="295275"/>
              </a:lnTo>
              <a:arcTo wR="49213" hR="49213" stAng="-16200000" swAng="5400000"/>
              <a:close/>
            </a:path>
          </a:pathLst>
        </a:custGeom>
        <a:solidFill>
          <a:srgbClr val="CCFFCC"/>
        </a:solidFill>
        <a:ln w="9525" cap="flat" cmpd="sng">
          <a:solidFill>
            <a:srgbClr val="00FF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vert="horz" wrap="square" lIns="36576" tIns="27432" rIns="36576" bIns="0" anchor="t" upright="1"/>
        <a:p>
          <a:pPr algn="ctr" rtl="0"/>
          <a:r>
            <a:rPr lang="zh-CN" altLang="en-US" sz="12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rPr>
            <a:t>附件二</a:t>
          </a:r>
          <a:endParaRPr lang="zh-CN" altLang="en-US" sz="12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黑体" panose="02010609060101010101" charset="-122"/>
          </a:endParaRPr>
        </a:p>
      </xdr:txBody>
    </xdr:sp>
    <xdr:clientData/>
  </xdr:twoCellAnchor>
  <xdr:twoCellAnchor editAs="oneCell">
    <xdr:from>
      <xdr:col>0</xdr:col>
      <xdr:colOff>47625</xdr:colOff>
      <xdr:row>0</xdr:row>
      <xdr:rowOff>28575</xdr:rowOff>
    </xdr:from>
    <xdr:to>
      <xdr:col>1</xdr:col>
      <xdr:colOff>590550</xdr:colOff>
      <xdr:row>0</xdr:row>
      <xdr:rowOff>495300</xdr:rowOff>
    </xdr:to>
    <xdr:pic>
      <xdr:nvPicPr>
        <xdr:cNvPr id="4243" name="Picture 3" descr="格力标志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47625" y="28575"/>
          <a:ext cx="1362075" cy="4667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0</xdr:col>
      <xdr:colOff>57150</xdr:colOff>
      <xdr:row>0</xdr:row>
      <xdr:rowOff>0</xdr:rowOff>
    </xdr:from>
    <xdr:to>
      <xdr:col>1</xdr:col>
      <xdr:colOff>847725</xdr:colOff>
      <xdr:row>0</xdr:row>
      <xdr:rowOff>466725</xdr:rowOff>
    </xdr:to>
    <xdr:pic>
      <xdr:nvPicPr>
        <xdr:cNvPr id="4244" name="图片148" descr="格力标志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57150" y="0"/>
          <a:ext cx="1609725" cy="4667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0</xdr:col>
      <xdr:colOff>57150</xdr:colOff>
      <xdr:row>0</xdr:row>
      <xdr:rowOff>0</xdr:rowOff>
    </xdr:from>
    <xdr:to>
      <xdr:col>1</xdr:col>
      <xdr:colOff>847725</xdr:colOff>
      <xdr:row>0</xdr:row>
      <xdr:rowOff>466725</xdr:rowOff>
    </xdr:to>
    <xdr:pic>
      <xdr:nvPicPr>
        <xdr:cNvPr id="4245" name="图片149" descr="格力标志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57150" y="0"/>
          <a:ext cx="1609725" cy="4667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371475</xdr:colOff>
      <xdr:row>0</xdr:row>
      <xdr:rowOff>257175</xdr:rowOff>
    </xdr:from>
    <xdr:to>
      <xdr:col>6</xdr:col>
      <xdr:colOff>1457325</xdr:colOff>
      <xdr:row>0</xdr:row>
      <xdr:rowOff>571500</xdr:rowOff>
    </xdr:to>
    <xdr:sp>
      <xdr:nvSpPr>
        <xdr:cNvPr id="8048" name="AutoShape 2"/>
        <xdr:cNvSpPr/>
      </xdr:nvSpPr>
      <xdr:spPr>
        <a:xfrm>
          <a:off x="5904865" y="257175"/>
          <a:ext cx="1085850" cy="314325"/>
        </a:xfrm>
        <a:custGeom>
          <a:avLst/>
          <a:gdLst>
            <a:gd name="A1" fmla="val 3600"/>
            <a:gd name="A2" fmla="val 0"/>
            <a:gd name="A3" fmla="val 0"/>
            <a:gd name="txL" fmla="*/ 15344 w 1085850"/>
            <a:gd name="txT" fmla="*/ 15344 h 314325"/>
            <a:gd name="txR" fmla="*/ 1070505 w 1085850"/>
            <a:gd name="txB" fmla="*/ 298980 h 314325"/>
          </a:gdLst>
          <a:ahLst/>
          <a:cxnLst/>
          <a:rect l="txL" t="txT" r="txR" b="txB"/>
          <a:pathLst>
            <a:path w="1085850" h="314325">
              <a:moveTo>
                <a:pt x="0" y="52388"/>
              </a:moveTo>
              <a:arcTo wR="52388" hR="52388" stAng="-10800000" swAng="5400000"/>
              <a:lnTo>
                <a:pt x="1033461" y="0"/>
              </a:lnTo>
              <a:arcTo wR="52388" hR="52388" stAng="-5400000" swAng="5400000"/>
              <a:lnTo>
                <a:pt x="1085850" y="261936"/>
              </a:lnTo>
              <a:arcTo wR="52388" hR="52388" stAng="0" swAng="5400000"/>
              <a:lnTo>
                <a:pt x="52388" y="314325"/>
              </a:lnTo>
              <a:arcTo wR="52388" hR="52388" stAng="-16200000" swAng="5400000"/>
              <a:close/>
            </a:path>
          </a:pathLst>
        </a:custGeom>
        <a:solidFill>
          <a:srgbClr val="CCFFCC"/>
        </a:solidFill>
        <a:ln w="9525" cap="flat" cmpd="sng">
          <a:solidFill>
            <a:srgbClr val="00FF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vert="horz" wrap="square" lIns="36576" tIns="27432" rIns="36576" bIns="0" anchor="t" upright="1"/>
        <a:p>
          <a:pPr algn="ctr" rtl="0"/>
          <a:r>
            <a:rPr lang="zh-CN" altLang="en-US" sz="16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rPr>
            <a:t>附件三</a:t>
          </a:r>
          <a:endParaRPr lang="zh-CN" altLang="en-US" sz="16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黑体" panose="02010609060101010101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49" name="Text Box 58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45</xdr:row>
      <xdr:rowOff>0</xdr:rowOff>
    </xdr:from>
    <xdr:to>
      <xdr:col>2</xdr:col>
      <xdr:colOff>66675</xdr:colOff>
      <xdr:row>45</xdr:row>
      <xdr:rowOff>219075</xdr:rowOff>
    </xdr:to>
    <xdr:sp>
      <xdr:nvSpPr>
        <xdr:cNvPr id="8050" name="Text Box 59"/>
        <xdr:cNvSpPr txBox="1"/>
      </xdr:nvSpPr>
      <xdr:spPr>
        <a:xfrm>
          <a:off x="2924175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45</xdr:row>
      <xdr:rowOff>0</xdr:rowOff>
    </xdr:from>
    <xdr:to>
      <xdr:col>2</xdr:col>
      <xdr:colOff>66675</xdr:colOff>
      <xdr:row>45</xdr:row>
      <xdr:rowOff>219075</xdr:rowOff>
    </xdr:to>
    <xdr:sp>
      <xdr:nvSpPr>
        <xdr:cNvPr id="8051" name="Text Box 60"/>
        <xdr:cNvSpPr txBox="1"/>
      </xdr:nvSpPr>
      <xdr:spPr>
        <a:xfrm>
          <a:off x="2924175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52" name="Text Box 61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53" name="Text Box 62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54" name="Text Box 63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55" name="Text Box 64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45</xdr:row>
      <xdr:rowOff>0</xdr:rowOff>
    </xdr:from>
    <xdr:to>
      <xdr:col>2</xdr:col>
      <xdr:colOff>66675</xdr:colOff>
      <xdr:row>45</xdr:row>
      <xdr:rowOff>219075</xdr:rowOff>
    </xdr:to>
    <xdr:sp>
      <xdr:nvSpPr>
        <xdr:cNvPr id="8056" name="Text Box 65"/>
        <xdr:cNvSpPr txBox="1"/>
      </xdr:nvSpPr>
      <xdr:spPr>
        <a:xfrm>
          <a:off x="2924175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45</xdr:row>
      <xdr:rowOff>0</xdr:rowOff>
    </xdr:from>
    <xdr:to>
      <xdr:col>2</xdr:col>
      <xdr:colOff>66675</xdr:colOff>
      <xdr:row>45</xdr:row>
      <xdr:rowOff>219075</xdr:rowOff>
    </xdr:to>
    <xdr:sp>
      <xdr:nvSpPr>
        <xdr:cNvPr id="8057" name="Text Box 66"/>
        <xdr:cNvSpPr txBox="1"/>
      </xdr:nvSpPr>
      <xdr:spPr>
        <a:xfrm>
          <a:off x="2924175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58" name="Text Box 67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59" name="Text Box 68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60" name="Text Box 69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61" name="Text Box 70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45</xdr:row>
      <xdr:rowOff>0</xdr:rowOff>
    </xdr:from>
    <xdr:to>
      <xdr:col>2</xdr:col>
      <xdr:colOff>66675</xdr:colOff>
      <xdr:row>45</xdr:row>
      <xdr:rowOff>219075</xdr:rowOff>
    </xdr:to>
    <xdr:sp>
      <xdr:nvSpPr>
        <xdr:cNvPr id="8062" name="Text Box 71"/>
        <xdr:cNvSpPr txBox="1"/>
      </xdr:nvSpPr>
      <xdr:spPr>
        <a:xfrm>
          <a:off x="2924175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45</xdr:row>
      <xdr:rowOff>0</xdr:rowOff>
    </xdr:from>
    <xdr:to>
      <xdr:col>2</xdr:col>
      <xdr:colOff>66675</xdr:colOff>
      <xdr:row>45</xdr:row>
      <xdr:rowOff>219075</xdr:rowOff>
    </xdr:to>
    <xdr:sp>
      <xdr:nvSpPr>
        <xdr:cNvPr id="8063" name="Text Box 72"/>
        <xdr:cNvSpPr txBox="1"/>
      </xdr:nvSpPr>
      <xdr:spPr>
        <a:xfrm>
          <a:off x="2924175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64" name="Text Box 73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65" name="Text Box 74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66" name="Text Box 75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67" name="Text Box 76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45</xdr:row>
      <xdr:rowOff>0</xdr:rowOff>
    </xdr:from>
    <xdr:to>
      <xdr:col>2</xdr:col>
      <xdr:colOff>66675</xdr:colOff>
      <xdr:row>45</xdr:row>
      <xdr:rowOff>219075</xdr:rowOff>
    </xdr:to>
    <xdr:sp>
      <xdr:nvSpPr>
        <xdr:cNvPr id="8068" name="Text Box 77"/>
        <xdr:cNvSpPr txBox="1"/>
      </xdr:nvSpPr>
      <xdr:spPr>
        <a:xfrm>
          <a:off x="2924175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45</xdr:row>
      <xdr:rowOff>0</xdr:rowOff>
    </xdr:from>
    <xdr:to>
      <xdr:col>2</xdr:col>
      <xdr:colOff>66675</xdr:colOff>
      <xdr:row>45</xdr:row>
      <xdr:rowOff>219075</xdr:rowOff>
    </xdr:to>
    <xdr:sp>
      <xdr:nvSpPr>
        <xdr:cNvPr id="8069" name="Text Box 78"/>
        <xdr:cNvSpPr txBox="1"/>
      </xdr:nvSpPr>
      <xdr:spPr>
        <a:xfrm>
          <a:off x="2924175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70" name="Text Box 79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71" name="Text Box 80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72" name="Text Box 81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73" name="Text Box 82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45</xdr:row>
      <xdr:rowOff>0</xdr:rowOff>
    </xdr:from>
    <xdr:to>
      <xdr:col>2</xdr:col>
      <xdr:colOff>66675</xdr:colOff>
      <xdr:row>45</xdr:row>
      <xdr:rowOff>219075</xdr:rowOff>
    </xdr:to>
    <xdr:sp>
      <xdr:nvSpPr>
        <xdr:cNvPr id="8074" name="Text Box 83"/>
        <xdr:cNvSpPr txBox="1"/>
      </xdr:nvSpPr>
      <xdr:spPr>
        <a:xfrm>
          <a:off x="2924175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45</xdr:row>
      <xdr:rowOff>0</xdr:rowOff>
    </xdr:from>
    <xdr:to>
      <xdr:col>2</xdr:col>
      <xdr:colOff>66675</xdr:colOff>
      <xdr:row>45</xdr:row>
      <xdr:rowOff>219075</xdr:rowOff>
    </xdr:to>
    <xdr:sp>
      <xdr:nvSpPr>
        <xdr:cNvPr id="8075" name="Text Box 84"/>
        <xdr:cNvSpPr txBox="1"/>
      </xdr:nvSpPr>
      <xdr:spPr>
        <a:xfrm>
          <a:off x="2924175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76" name="Text Box 85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77" name="Text Box 86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78" name="Text Box 87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79" name="Text Box 88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80" name="Text Box 89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81" name="Text Box 90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82" name="Text Box 91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45</xdr:row>
      <xdr:rowOff>0</xdr:rowOff>
    </xdr:from>
    <xdr:to>
      <xdr:col>2</xdr:col>
      <xdr:colOff>66675</xdr:colOff>
      <xdr:row>45</xdr:row>
      <xdr:rowOff>219075</xdr:rowOff>
    </xdr:to>
    <xdr:sp>
      <xdr:nvSpPr>
        <xdr:cNvPr id="8083" name="Text Box 92"/>
        <xdr:cNvSpPr txBox="1"/>
      </xdr:nvSpPr>
      <xdr:spPr>
        <a:xfrm>
          <a:off x="2924175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45</xdr:row>
      <xdr:rowOff>0</xdr:rowOff>
    </xdr:from>
    <xdr:to>
      <xdr:col>2</xdr:col>
      <xdr:colOff>66675</xdr:colOff>
      <xdr:row>45</xdr:row>
      <xdr:rowOff>219075</xdr:rowOff>
    </xdr:to>
    <xdr:sp>
      <xdr:nvSpPr>
        <xdr:cNvPr id="8084" name="Text Box 93"/>
        <xdr:cNvSpPr txBox="1"/>
      </xdr:nvSpPr>
      <xdr:spPr>
        <a:xfrm>
          <a:off x="2924175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85" name="Text Box 94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86" name="Text Box 95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87" name="Text Box 96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88" name="Text Box 97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45</xdr:row>
      <xdr:rowOff>0</xdr:rowOff>
    </xdr:from>
    <xdr:to>
      <xdr:col>2</xdr:col>
      <xdr:colOff>66675</xdr:colOff>
      <xdr:row>45</xdr:row>
      <xdr:rowOff>219075</xdr:rowOff>
    </xdr:to>
    <xdr:sp>
      <xdr:nvSpPr>
        <xdr:cNvPr id="8089" name="Text Box 98"/>
        <xdr:cNvSpPr txBox="1"/>
      </xdr:nvSpPr>
      <xdr:spPr>
        <a:xfrm>
          <a:off x="2924175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45</xdr:row>
      <xdr:rowOff>0</xdr:rowOff>
    </xdr:from>
    <xdr:to>
      <xdr:col>2</xdr:col>
      <xdr:colOff>66675</xdr:colOff>
      <xdr:row>45</xdr:row>
      <xdr:rowOff>219075</xdr:rowOff>
    </xdr:to>
    <xdr:sp>
      <xdr:nvSpPr>
        <xdr:cNvPr id="8090" name="Text Box 99"/>
        <xdr:cNvSpPr txBox="1"/>
      </xdr:nvSpPr>
      <xdr:spPr>
        <a:xfrm>
          <a:off x="2924175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91" name="Text Box 100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92" name="Text Box 101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93" name="Text Box 102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94" name="Text Box 103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45</xdr:row>
      <xdr:rowOff>0</xdr:rowOff>
    </xdr:from>
    <xdr:to>
      <xdr:col>2</xdr:col>
      <xdr:colOff>66675</xdr:colOff>
      <xdr:row>45</xdr:row>
      <xdr:rowOff>219075</xdr:rowOff>
    </xdr:to>
    <xdr:sp>
      <xdr:nvSpPr>
        <xdr:cNvPr id="8095" name="Text Box 104"/>
        <xdr:cNvSpPr txBox="1"/>
      </xdr:nvSpPr>
      <xdr:spPr>
        <a:xfrm>
          <a:off x="2924175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45</xdr:row>
      <xdr:rowOff>0</xdr:rowOff>
    </xdr:from>
    <xdr:to>
      <xdr:col>2</xdr:col>
      <xdr:colOff>66675</xdr:colOff>
      <xdr:row>45</xdr:row>
      <xdr:rowOff>219075</xdr:rowOff>
    </xdr:to>
    <xdr:sp>
      <xdr:nvSpPr>
        <xdr:cNvPr id="8096" name="Text Box 105"/>
        <xdr:cNvSpPr txBox="1"/>
      </xdr:nvSpPr>
      <xdr:spPr>
        <a:xfrm>
          <a:off x="2924175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97" name="Text Box 106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98" name="Text Box 107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099" name="Text Box 108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2057400</xdr:colOff>
      <xdr:row>45</xdr:row>
      <xdr:rowOff>0</xdr:rowOff>
    </xdr:from>
    <xdr:to>
      <xdr:col>2</xdr:col>
      <xdr:colOff>19050</xdr:colOff>
      <xdr:row>45</xdr:row>
      <xdr:rowOff>219075</xdr:rowOff>
    </xdr:to>
    <xdr:sp>
      <xdr:nvSpPr>
        <xdr:cNvPr id="8100" name="Text Box 109"/>
        <xdr:cNvSpPr txBox="1"/>
      </xdr:nvSpPr>
      <xdr:spPr>
        <a:xfrm>
          <a:off x="2876550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45</xdr:row>
      <xdr:rowOff>0</xdr:rowOff>
    </xdr:from>
    <xdr:to>
      <xdr:col>2</xdr:col>
      <xdr:colOff>66675</xdr:colOff>
      <xdr:row>45</xdr:row>
      <xdr:rowOff>219075</xdr:rowOff>
    </xdr:to>
    <xdr:sp>
      <xdr:nvSpPr>
        <xdr:cNvPr id="8101" name="Text Box 110"/>
        <xdr:cNvSpPr txBox="1"/>
      </xdr:nvSpPr>
      <xdr:spPr>
        <a:xfrm>
          <a:off x="2924175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2105025</xdr:colOff>
      <xdr:row>45</xdr:row>
      <xdr:rowOff>0</xdr:rowOff>
    </xdr:from>
    <xdr:to>
      <xdr:col>2</xdr:col>
      <xdr:colOff>66675</xdr:colOff>
      <xdr:row>45</xdr:row>
      <xdr:rowOff>219075</xdr:rowOff>
    </xdr:to>
    <xdr:sp>
      <xdr:nvSpPr>
        <xdr:cNvPr id="8102" name="Text Box 111"/>
        <xdr:cNvSpPr txBox="1"/>
      </xdr:nvSpPr>
      <xdr:spPr>
        <a:xfrm>
          <a:off x="2924175" y="14765655"/>
          <a:ext cx="123825" cy="21907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p>
          <a:pPr algn="l" rtl="0"/>
          <a:endParaRPr lang="zh-CN" altLang="en-US" sz="10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</xdr:txBody>
    </xdr:sp>
    <xdr:clientData/>
  </xdr:twoCellAnchor>
  <xdr:twoCellAnchor editAs="oneCell">
    <xdr:from>
      <xdr:col>0</xdr:col>
      <xdr:colOff>104775</xdr:colOff>
      <xdr:row>0</xdr:row>
      <xdr:rowOff>38100</xdr:rowOff>
    </xdr:from>
    <xdr:to>
      <xdr:col>1</xdr:col>
      <xdr:colOff>971550</xdr:colOff>
      <xdr:row>0</xdr:row>
      <xdr:rowOff>542925</xdr:rowOff>
    </xdr:to>
    <xdr:pic>
      <xdr:nvPicPr>
        <xdr:cNvPr id="8103" name="Picture 112" descr="格力标志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104775" y="38100"/>
          <a:ext cx="1685925" cy="5048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333375</xdr:colOff>
      <xdr:row>0</xdr:row>
      <xdr:rowOff>57150</xdr:rowOff>
    </xdr:from>
    <xdr:to>
      <xdr:col>2</xdr:col>
      <xdr:colOff>1095375</xdr:colOff>
      <xdr:row>1</xdr:row>
      <xdr:rowOff>171450</xdr:rowOff>
    </xdr:to>
    <xdr:pic>
      <xdr:nvPicPr>
        <xdr:cNvPr id="11400" name="Picture 112" descr="格力标志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333375" y="57150"/>
          <a:ext cx="1685290" cy="50736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11</xdr:col>
      <xdr:colOff>371475</xdr:colOff>
      <xdr:row>0</xdr:row>
      <xdr:rowOff>228600</xdr:rowOff>
    </xdr:from>
    <xdr:to>
      <xdr:col>12</xdr:col>
      <xdr:colOff>152400</xdr:colOff>
      <xdr:row>1</xdr:row>
      <xdr:rowOff>142875</xdr:rowOff>
    </xdr:to>
    <xdr:sp>
      <xdr:nvSpPr>
        <xdr:cNvPr id="11401" name="AutoShape 2"/>
        <xdr:cNvSpPr/>
      </xdr:nvSpPr>
      <xdr:spPr>
        <a:xfrm>
          <a:off x="9190355" y="228600"/>
          <a:ext cx="1104900" cy="307340"/>
        </a:xfrm>
        <a:custGeom>
          <a:avLst/>
          <a:gdLst>
            <a:gd name="A1" fmla="val 3600"/>
            <a:gd name="A2" fmla="val 0"/>
            <a:gd name="A3" fmla="val 0"/>
            <a:gd name="txL" fmla="*/ 14879 w 1038225"/>
            <a:gd name="txT" fmla="*/ 14879 h 304800"/>
            <a:gd name="txR" fmla="*/ 1023345 w 1038225"/>
            <a:gd name="txB" fmla="*/ 289920 h 304800"/>
          </a:gdLst>
          <a:ahLst/>
          <a:cxnLst/>
          <a:rect l="txL" t="txT" r="txR" b="txB"/>
          <a:pathLst>
            <a:path w="1038225" h="304800">
              <a:moveTo>
                <a:pt x="0" y="50801"/>
              </a:moveTo>
              <a:arcTo wR="50801" hR="50801" stAng="-10800000" swAng="5400000"/>
              <a:lnTo>
                <a:pt x="987423" y="0"/>
              </a:lnTo>
              <a:arcTo wR="50801" hR="50801" stAng="-5400000" swAng="5400000"/>
              <a:lnTo>
                <a:pt x="1038225" y="253998"/>
              </a:lnTo>
              <a:arcTo wR="50801" hR="50801" stAng="0" swAng="5400000"/>
              <a:lnTo>
                <a:pt x="50801" y="304800"/>
              </a:lnTo>
              <a:arcTo wR="50801" hR="50801" stAng="-16200000" swAng="5400000"/>
              <a:close/>
            </a:path>
          </a:pathLst>
        </a:custGeom>
        <a:solidFill>
          <a:srgbClr val="CCFFCC"/>
        </a:solidFill>
        <a:ln w="9525" cap="flat" cmpd="sng">
          <a:solidFill>
            <a:srgbClr val="00FF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vert="horz" wrap="square" lIns="36576" tIns="27432" rIns="36576" bIns="0" anchor="t" upright="1"/>
        <a:p>
          <a:pPr algn="ctr" rtl="0"/>
          <a:r>
            <a:rPr lang="zh-CN" altLang="en-US" sz="16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rPr>
            <a:t>附件四</a:t>
          </a:r>
          <a:endParaRPr lang="zh-CN" altLang="en-US" sz="16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黑体" panose="0201060906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24"/>
  <sheetViews>
    <sheetView tabSelected="1" topLeftCell="A13" workbookViewId="0">
      <selection activeCell="J26" sqref="J26"/>
    </sheetView>
  </sheetViews>
  <sheetFormatPr defaultColWidth="9" defaultRowHeight="14.25"/>
  <cols>
    <col min="1" max="1" width="2.84615384615385" style="35" customWidth="1"/>
    <col min="2" max="2" width="3.84615384615385" style="35" customWidth="1"/>
    <col min="3" max="3" width="5.23076923076923" style="35" customWidth="1"/>
    <col min="4" max="4" width="6" style="35" customWidth="1"/>
    <col min="5" max="5" width="7.38461538461539" style="35" customWidth="1"/>
    <col min="6" max="6" width="6.92307692307692" style="35" customWidth="1"/>
    <col min="7" max="7" width="8.23076923076923" style="35" customWidth="1"/>
    <col min="8" max="8" width="7.38461538461539" style="35" customWidth="1"/>
    <col min="9" max="9" width="7.84615384615385" style="35" customWidth="1"/>
    <col min="10" max="16384" width="9" style="35"/>
  </cols>
  <sheetData>
    <row r="1" ht="64.5" customHeight="1" spans="1:9">
      <c r="A1" s="143" t="s">
        <v>0</v>
      </c>
      <c r="B1" s="144"/>
      <c r="C1" s="144"/>
      <c r="D1" s="144"/>
      <c r="E1" s="144"/>
      <c r="F1" s="144"/>
      <c r="G1" s="144"/>
      <c r="H1" s="144"/>
      <c r="I1" s="144"/>
    </row>
    <row r="2" ht="30.75" customHeight="1" spans="1:9">
      <c r="A2" s="145" t="s">
        <v>1</v>
      </c>
      <c r="B2" s="145"/>
      <c r="C2" s="146"/>
      <c r="D2" s="147"/>
      <c r="E2" s="147"/>
      <c r="F2" s="147"/>
      <c r="G2" s="147"/>
      <c r="H2" s="147"/>
      <c r="I2" s="147"/>
    </row>
    <row r="3" ht="30.75" customHeight="1" spans="1:9">
      <c r="A3" s="145" t="s">
        <v>2</v>
      </c>
      <c r="B3" s="145"/>
      <c r="C3" s="148" t="s">
        <v>3</v>
      </c>
      <c r="D3" s="148"/>
      <c r="E3" s="148"/>
      <c r="F3" s="149" t="s">
        <v>4</v>
      </c>
      <c r="G3" s="150"/>
      <c r="H3" s="149" t="s">
        <v>5</v>
      </c>
      <c r="I3" s="187" t="s">
        <v>6</v>
      </c>
    </row>
    <row r="4" ht="30.75" customHeight="1" spans="1:9">
      <c r="A4" s="145" t="s">
        <v>7</v>
      </c>
      <c r="B4" s="145"/>
      <c r="C4" s="151"/>
      <c r="D4" s="148"/>
      <c r="E4" s="148"/>
      <c r="F4" s="152" t="s">
        <v>8</v>
      </c>
      <c r="G4" s="153">
        <f ca="1">TODAY()</f>
        <v>43198</v>
      </c>
      <c r="H4" s="153"/>
      <c r="I4" s="153"/>
    </row>
    <row r="5" ht="30.75" customHeight="1" spans="1:9">
      <c r="A5" s="145" t="s">
        <v>9</v>
      </c>
      <c r="B5" s="145"/>
      <c r="C5" s="151"/>
      <c r="D5" s="148"/>
      <c r="E5" s="148"/>
      <c r="F5" s="152" t="s">
        <v>10</v>
      </c>
      <c r="G5" s="154"/>
      <c r="H5" s="154"/>
      <c r="I5" s="154"/>
    </row>
    <row r="6" ht="23.25" customHeight="1" spans="1:9">
      <c r="A6" s="155"/>
      <c r="B6" s="155"/>
      <c r="C6" s="155"/>
      <c r="D6" s="155"/>
      <c r="E6" s="155"/>
      <c r="F6" s="155"/>
      <c r="G6" s="155"/>
      <c r="H6" s="155"/>
      <c r="I6" s="155"/>
    </row>
    <row r="7" ht="30" customHeight="1" spans="1:9">
      <c r="A7" s="156" t="s">
        <v>11</v>
      </c>
      <c r="B7" s="157"/>
      <c r="C7" s="158" t="s">
        <v>12</v>
      </c>
      <c r="D7" s="158"/>
      <c r="E7" s="157" t="s">
        <v>13</v>
      </c>
      <c r="F7" s="157" t="s">
        <v>14</v>
      </c>
      <c r="G7" s="157" t="s">
        <v>15</v>
      </c>
      <c r="H7" s="157" t="s">
        <v>16</v>
      </c>
      <c r="I7" s="188" t="s">
        <v>17</v>
      </c>
    </row>
    <row r="8" ht="30" customHeight="1" spans="1:9">
      <c r="A8" s="159" t="s">
        <v>18</v>
      </c>
      <c r="B8" s="160"/>
      <c r="C8" s="161" t="s">
        <v>19</v>
      </c>
      <c r="D8" s="162"/>
      <c r="E8" s="160" t="s">
        <v>20</v>
      </c>
      <c r="F8" s="160" t="s">
        <v>21</v>
      </c>
      <c r="G8" s="160" t="s">
        <v>22</v>
      </c>
      <c r="H8" s="160" t="s">
        <v>23</v>
      </c>
      <c r="I8" s="189" t="s">
        <v>24</v>
      </c>
    </row>
    <row r="9" ht="30" customHeight="1" spans="1:9">
      <c r="A9" s="163" t="s">
        <v>25</v>
      </c>
      <c r="B9" s="164"/>
      <c r="C9" s="165" t="s">
        <v>26</v>
      </c>
      <c r="D9" s="165"/>
      <c r="E9" s="164" t="s">
        <v>27</v>
      </c>
      <c r="F9" s="164">
        <v>1</v>
      </c>
      <c r="G9" s="164">
        <f>设备预算表!F18</f>
        <v>30232</v>
      </c>
      <c r="H9" s="164">
        <f t="shared" ref="H9:H11" si="0">G9*F9</f>
        <v>30232</v>
      </c>
      <c r="I9" s="190" t="s">
        <v>28</v>
      </c>
    </row>
    <row r="10" ht="30" customHeight="1" spans="1:9">
      <c r="A10" s="163" t="s">
        <v>29</v>
      </c>
      <c r="B10" s="164"/>
      <c r="C10" s="165" t="s">
        <v>30</v>
      </c>
      <c r="D10" s="165"/>
      <c r="E10" s="164" t="s">
        <v>27</v>
      </c>
      <c r="F10" s="164">
        <v>1</v>
      </c>
      <c r="G10" s="164">
        <f>空调材料清单!F46</f>
        <v>11059</v>
      </c>
      <c r="H10" s="164">
        <f t="shared" si="0"/>
        <v>11059</v>
      </c>
      <c r="I10" s="190"/>
    </row>
    <row r="11" ht="30" customHeight="1" spans="1:9">
      <c r="A11" s="163" t="s">
        <v>31</v>
      </c>
      <c r="B11" s="164"/>
      <c r="C11" s="165" t="s">
        <v>32</v>
      </c>
      <c r="D11" s="165"/>
      <c r="E11" s="164" t="s">
        <v>27</v>
      </c>
      <c r="F11" s="164">
        <v>1</v>
      </c>
      <c r="G11" s="164">
        <v>0</v>
      </c>
      <c r="H11" s="164">
        <f t="shared" si="0"/>
        <v>0</v>
      </c>
      <c r="I11" s="190"/>
    </row>
    <row r="12" ht="30" customHeight="1" spans="1:9">
      <c r="A12" s="166" t="s">
        <v>33</v>
      </c>
      <c r="B12" s="167"/>
      <c r="C12" s="167"/>
      <c r="D12" s="167"/>
      <c r="E12" s="167"/>
      <c r="F12" s="167"/>
      <c r="G12" s="167"/>
      <c r="H12" s="168">
        <f>SUM(H9:H11)</f>
        <v>41291</v>
      </c>
      <c r="I12" s="191"/>
    </row>
    <row r="13" ht="30" customHeight="1" spans="1:9">
      <c r="A13" s="169" t="s">
        <v>34</v>
      </c>
      <c r="B13" s="170"/>
      <c r="C13" s="170"/>
      <c r="D13" s="170"/>
      <c r="E13" s="170"/>
      <c r="F13" s="170"/>
      <c r="G13" s="170"/>
      <c r="H13" s="171">
        <v>39000</v>
      </c>
      <c r="I13" s="192"/>
    </row>
    <row r="14" ht="30" customHeight="1" spans="1:9">
      <c r="A14" s="172">
        <v>1</v>
      </c>
      <c r="B14" s="173" t="s">
        <v>35</v>
      </c>
      <c r="C14" s="174"/>
      <c r="D14" s="174"/>
      <c r="E14" s="174"/>
      <c r="F14" s="174"/>
      <c r="G14" s="174"/>
      <c r="H14" s="174"/>
      <c r="I14" s="193"/>
    </row>
    <row r="15" ht="30" customHeight="1" spans="1:9">
      <c r="A15" s="172">
        <v>2</v>
      </c>
      <c r="B15" s="173" t="s">
        <v>36</v>
      </c>
      <c r="C15" s="174"/>
      <c r="D15" s="174"/>
      <c r="E15" s="174"/>
      <c r="F15" s="174"/>
      <c r="G15" s="174"/>
      <c r="H15" s="174"/>
      <c r="I15" s="193"/>
    </row>
    <row r="16" ht="30" customHeight="1" spans="1:9">
      <c r="A16" s="172">
        <v>3</v>
      </c>
      <c r="B16" s="173" t="s">
        <v>37</v>
      </c>
      <c r="C16" s="174"/>
      <c r="D16" s="174"/>
      <c r="E16" s="174"/>
      <c r="F16" s="174"/>
      <c r="G16" s="174"/>
      <c r="H16" s="174"/>
      <c r="I16" s="193"/>
    </row>
    <row r="17" ht="30" customHeight="1" spans="1:13">
      <c r="A17" s="172">
        <v>4</v>
      </c>
      <c r="B17" s="173" t="s">
        <v>38</v>
      </c>
      <c r="C17" s="174"/>
      <c r="D17" s="174"/>
      <c r="E17" s="174"/>
      <c r="F17" s="174"/>
      <c r="G17" s="174"/>
      <c r="H17" s="174"/>
      <c r="I17" s="193"/>
      <c r="M17" s="194"/>
    </row>
    <row r="18" ht="30" customHeight="1" spans="1:13">
      <c r="A18" s="172">
        <v>5</v>
      </c>
      <c r="B18" s="173" t="s">
        <v>39</v>
      </c>
      <c r="C18" s="174"/>
      <c r="D18" s="174"/>
      <c r="E18" s="174"/>
      <c r="F18" s="174"/>
      <c r="G18" s="174"/>
      <c r="H18" s="174"/>
      <c r="I18" s="193"/>
      <c r="M18" s="194"/>
    </row>
    <row r="19" ht="30" customHeight="1" spans="1:9">
      <c r="A19" s="172">
        <v>6</v>
      </c>
      <c r="B19" s="173" t="s">
        <v>40</v>
      </c>
      <c r="C19" s="174"/>
      <c r="D19" s="174"/>
      <c r="E19" s="174"/>
      <c r="F19" s="174"/>
      <c r="G19" s="174"/>
      <c r="H19" s="174"/>
      <c r="I19" s="193"/>
    </row>
    <row r="20" ht="30" customHeight="1" spans="1:9">
      <c r="A20" s="175" t="s">
        <v>33</v>
      </c>
      <c r="B20" s="176"/>
      <c r="C20" s="176"/>
      <c r="D20" s="177">
        <f>H13</f>
        <v>39000</v>
      </c>
      <c r="E20" s="177"/>
      <c r="F20" s="177"/>
      <c r="G20" s="177"/>
      <c r="H20" s="177"/>
      <c r="I20" s="195" t="s">
        <v>41</v>
      </c>
    </row>
    <row r="21" ht="30" customHeight="1" spans="1:9">
      <c r="A21" s="178"/>
      <c r="B21" s="179"/>
      <c r="C21" s="179"/>
      <c r="D21" s="180"/>
      <c r="E21" s="180"/>
      <c r="F21" s="180"/>
      <c r="G21" s="180"/>
      <c r="H21" s="180"/>
      <c r="I21" s="196"/>
    </row>
    <row r="22" spans="2:9">
      <c r="B22" s="181"/>
      <c r="C22" s="182"/>
      <c r="D22" s="182"/>
      <c r="E22" s="182"/>
      <c r="F22" s="182"/>
      <c r="G22" s="182"/>
      <c r="H22" s="182"/>
      <c r="I22" s="197"/>
    </row>
    <row r="23" spans="2:9">
      <c r="B23" s="183"/>
      <c r="C23" s="184"/>
      <c r="D23" s="184"/>
      <c r="E23" s="184"/>
      <c r="F23" s="184"/>
      <c r="G23" s="184"/>
      <c r="H23" s="184"/>
      <c r="I23" s="198"/>
    </row>
    <row r="24" spans="2:9">
      <c r="B24" s="185"/>
      <c r="C24" s="186"/>
      <c r="D24" s="186"/>
      <c r="E24" s="186"/>
      <c r="F24" s="186"/>
      <c r="G24" s="186"/>
      <c r="H24" s="186"/>
      <c r="I24" s="199"/>
    </row>
  </sheetData>
  <mergeCells count="36">
    <mergeCell ref="A1:I1"/>
    <mergeCell ref="A2:B2"/>
    <mergeCell ref="C2:I2"/>
    <mergeCell ref="A3:B3"/>
    <mergeCell ref="C3:E3"/>
    <mergeCell ref="A4:B4"/>
    <mergeCell ref="C4:E4"/>
    <mergeCell ref="G4:I4"/>
    <mergeCell ref="A5:B5"/>
    <mergeCell ref="C5:E5"/>
    <mergeCell ref="G5:I5"/>
    <mergeCell ref="A6:I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A12:G12"/>
    <mergeCell ref="H12:I12"/>
    <mergeCell ref="A13:G13"/>
    <mergeCell ref="H13:I13"/>
    <mergeCell ref="B14:I14"/>
    <mergeCell ref="B15:I15"/>
    <mergeCell ref="B16:I16"/>
    <mergeCell ref="B17:I17"/>
    <mergeCell ref="B18:I18"/>
    <mergeCell ref="B19:I19"/>
    <mergeCell ref="I20:I21"/>
    <mergeCell ref="A20:C21"/>
    <mergeCell ref="D20:H21"/>
    <mergeCell ref="B22:I24"/>
  </mergeCells>
  <printOptions horizontalCentered="1"/>
  <pageMargins left="0.196527777777778" right="0.196527777777778" top="0.393055555555556" bottom="0.786805555555556" header="0.511805555555556" footer="0.511805555555556"/>
  <pageSetup paperSize="9" orientation="portrait" horizontalDpi="600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T19"/>
  <sheetViews>
    <sheetView topLeftCell="A7" workbookViewId="0">
      <selection activeCell="F18" sqref="F18"/>
    </sheetView>
  </sheetViews>
  <sheetFormatPr defaultColWidth="9" defaultRowHeight="18.75"/>
  <cols>
    <col min="1" max="1" width="6.61538461538461" style="101" customWidth="1"/>
    <col min="2" max="2" width="9.46153846153846" style="101" customWidth="1"/>
    <col min="3" max="3" width="2.84615384615385" style="101" customWidth="1"/>
    <col min="4" max="4" width="3.07179487179487" style="101" customWidth="1"/>
    <col min="5" max="5" width="6.53333333333333" style="101" customWidth="1"/>
    <col min="6" max="6" width="10.5333333333333" style="101" customWidth="1"/>
    <col min="7" max="7" width="11.1538461538462" style="101" customWidth="1"/>
    <col min="8" max="168" width="9" style="101"/>
  </cols>
  <sheetData>
    <row r="1" ht="44.25" customHeight="1" spans="1:7">
      <c r="A1" s="102" t="s">
        <v>42</v>
      </c>
      <c r="B1" s="102"/>
      <c r="C1" s="103"/>
      <c r="D1" s="103"/>
      <c r="E1" s="103"/>
      <c r="F1" s="103"/>
      <c r="G1" s="103"/>
    </row>
    <row r="2" s="99" customFormat="1" ht="25.15" customHeight="1" spans="1:117">
      <c r="A2" s="42" t="s">
        <v>1</v>
      </c>
      <c r="B2" s="43"/>
      <c r="C2" s="43"/>
      <c r="D2" s="43"/>
      <c r="E2" s="43"/>
      <c r="F2" s="43"/>
      <c r="G2" s="104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5"/>
      <c r="BO2" s="105"/>
      <c r="BP2" s="105"/>
      <c r="BQ2" s="105"/>
      <c r="BR2" s="105"/>
      <c r="BS2" s="105"/>
      <c r="BT2" s="105"/>
      <c r="BU2" s="105"/>
      <c r="BV2" s="105"/>
      <c r="BW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5"/>
      <c r="CM2" s="105"/>
      <c r="CN2" s="105"/>
      <c r="CO2" s="105"/>
      <c r="CP2" s="105"/>
      <c r="CQ2" s="105"/>
      <c r="CR2" s="105"/>
      <c r="CS2" s="105"/>
      <c r="CT2" s="105"/>
      <c r="CU2" s="105"/>
      <c r="CV2" s="105"/>
      <c r="CW2" s="105"/>
      <c r="CX2" s="105"/>
      <c r="CY2" s="105"/>
      <c r="CZ2" s="105"/>
      <c r="DA2" s="105"/>
      <c r="DB2" s="105"/>
      <c r="DC2" s="105"/>
      <c r="DD2" s="105"/>
      <c r="DE2" s="105"/>
      <c r="DF2" s="105"/>
      <c r="DG2" s="105"/>
      <c r="DH2" s="105"/>
      <c r="DI2" s="105"/>
      <c r="DJ2" s="105"/>
      <c r="DK2" s="105"/>
      <c r="DL2" s="105"/>
      <c r="DM2" s="105"/>
    </row>
    <row r="3" s="99" customFormat="1" ht="25.15" customHeight="1" spans="1:117">
      <c r="A3" s="42" t="s">
        <v>4</v>
      </c>
      <c r="B3" s="46"/>
      <c r="C3" s="106" t="s">
        <v>5</v>
      </c>
      <c r="D3" s="106"/>
      <c r="E3" s="43" t="str">
        <f>工程汇总!I3</f>
        <v>方案一</v>
      </c>
      <c r="F3" s="107" t="s">
        <v>43</v>
      </c>
      <c r="G3" s="50">
        <f ca="1">工程汇总!G4</f>
        <v>43198</v>
      </c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8"/>
      <c r="CO3" s="108"/>
      <c r="CP3" s="108"/>
      <c r="CQ3" s="108"/>
      <c r="CR3" s="108"/>
      <c r="CS3" s="108"/>
      <c r="CT3" s="108"/>
      <c r="CU3" s="108"/>
      <c r="CV3" s="108"/>
      <c r="CW3" s="108"/>
      <c r="CX3" s="108"/>
      <c r="CY3" s="108"/>
      <c r="CZ3" s="108"/>
      <c r="DA3" s="108"/>
      <c r="DB3" s="108"/>
      <c r="DC3" s="108"/>
      <c r="DD3" s="108"/>
      <c r="DE3" s="108"/>
      <c r="DF3" s="108"/>
      <c r="DG3" s="108"/>
      <c r="DH3" s="108"/>
      <c r="DI3" s="108"/>
      <c r="DJ3" s="108"/>
      <c r="DK3" s="108"/>
      <c r="DL3" s="108"/>
      <c r="DM3" s="108"/>
    </row>
    <row r="4" s="99" customFormat="1" ht="12" customHeight="1" spans="1:124">
      <c r="A4" s="54"/>
      <c r="B4" s="54"/>
      <c r="C4" s="54"/>
      <c r="D4" s="54"/>
      <c r="E4" s="54"/>
      <c r="F4" s="54"/>
      <c r="G4" s="54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T4" s="108"/>
      <c r="BU4" s="108"/>
      <c r="BV4" s="108"/>
      <c r="BW4" s="108"/>
      <c r="BX4" s="108"/>
      <c r="BY4" s="108"/>
      <c r="BZ4" s="108"/>
      <c r="CA4" s="108"/>
      <c r="CB4" s="108"/>
      <c r="CC4" s="108"/>
      <c r="CD4" s="108"/>
      <c r="CE4" s="108"/>
      <c r="CF4" s="108"/>
      <c r="CG4" s="108"/>
      <c r="CH4" s="108"/>
      <c r="CI4" s="108"/>
      <c r="CJ4" s="108"/>
      <c r="CK4" s="108"/>
      <c r="CL4" s="108"/>
      <c r="CM4" s="108"/>
      <c r="CN4" s="108"/>
      <c r="CO4" s="108"/>
      <c r="CP4" s="108"/>
      <c r="CQ4" s="108"/>
      <c r="CR4" s="108"/>
      <c r="CS4" s="108"/>
      <c r="CT4" s="108"/>
      <c r="CU4" s="108"/>
      <c r="CV4" s="108"/>
      <c r="CW4" s="108"/>
      <c r="CX4" s="108"/>
      <c r="CY4" s="108"/>
      <c r="CZ4" s="108"/>
      <c r="DA4" s="108"/>
      <c r="DB4" s="108"/>
      <c r="DC4" s="108"/>
      <c r="DD4" s="108"/>
      <c r="DE4" s="108"/>
      <c r="DF4" s="108"/>
      <c r="DG4" s="108"/>
      <c r="DH4" s="108"/>
      <c r="DI4" s="108"/>
      <c r="DJ4" s="108"/>
      <c r="DK4" s="108"/>
      <c r="DL4" s="108"/>
      <c r="DM4" s="108"/>
      <c r="DN4" s="108"/>
      <c r="DO4" s="108"/>
      <c r="DP4" s="108"/>
      <c r="DQ4" s="108"/>
      <c r="DR4" s="108"/>
      <c r="DS4" s="108"/>
      <c r="DT4" s="108"/>
    </row>
    <row r="5" s="100" customFormat="1" ht="30" customHeight="1" spans="1:7">
      <c r="A5" s="109" t="s">
        <v>44</v>
      </c>
      <c r="B5" s="110" t="s">
        <v>45</v>
      </c>
      <c r="C5" s="111" t="s">
        <v>13</v>
      </c>
      <c r="D5" s="111" t="s">
        <v>14</v>
      </c>
      <c r="E5" s="111" t="s">
        <v>15</v>
      </c>
      <c r="F5" s="111" t="s">
        <v>46</v>
      </c>
      <c r="G5" s="112" t="s">
        <v>17</v>
      </c>
    </row>
    <row r="6" s="100" customFormat="1" ht="29.1" customHeight="1" spans="1:7">
      <c r="A6" s="113" t="s">
        <v>47</v>
      </c>
      <c r="B6" s="114" t="s">
        <v>48</v>
      </c>
      <c r="C6" s="114"/>
      <c r="D6" s="114"/>
      <c r="E6" s="114"/>
      <c r="F6" s="114"/>
      <c r="G6" s="115"/>
    </row>
    <row r="7" s="100" customFormat="1" ht="29.1" customHeight="1" spans="1:7">
      <c r="A7" s="116" t="s">
        <v>49</v>
      </c>
      <c r="B7" s="117"/>
      <c r="C7" s="117"/>
      <c r="D7" s="117"/>
      <c r="E7" s="117"/>
      <c r="F7" s="117"/>
      <c r="G7" s="118"/>
    </row>
    <row r="8" s="100" customFormat="1" ht="29.1" customHeight="1" spans="1:7">
      <c r="A8" s="119">
        <v>1</v>
      </c>
      <c r="B8" s="120" t="s">
        <v>50</v>
      </c>
      <c r="C8" s="121" t="s">
        <v>51</v>
      </c>
      <c r="D8" s="121">
        <v>1</v>
      </c>
      <c r="E8" s="122">
        <v>15361</v>
      </c>
      <c r="F8" s="123">
        <f t="shared" ref="F8" si="0">E8*D8</f>
        <v>15361</v>
      </c>
      <c r="G8" s="124" t="s">
        <v>52</v>
      </c>
    </row>
    <row r="9" s="100" customFormat="1" ht="29.1" customHeight="1" spans="1:7">
      <c r="A9" s="125" t="s">
        <v>53</v>
      </c>
      <c r="B9" s="126" t="s">
        <v>54</v>
      </c>
      <c r="C9" s="127" t="s">
        <v>53</v>
      </c>
      <c r="D9" s="127">
        <f>SUM(D8:D8)</f>
        <v>1</v>
      </c>
      <c r="E9" s="127"/>
      <c r="F9" s="128">
        <f>SUM(F8:F8)</f>
        <v>15361</v>
      </c>
      <c r="G9" s="129" t="s">
        <v>55</v>
      </c>
    </row>
    <row r="10" s="100" customFormat="1" ht="29.1" customHeight="1" spans="1:7">
      <c r="A10" s="116" t="s">
        <v>56</v>
      </c>
      <c r="B10" s="117"/>
      <c r="C10" s="117"/>
      <c r="D10" s="117"/>
      <c r="E10" s="117"/>
      <c r="F10" s="117"/>
      <c r="G10" s="118"/>
    </row>
    <row r="11" s="100" customFormat="1" ht="29.1" customHeight="1" spans="1:7">
      <c r="A11" s="119">
        <v>1</v>
      </c>
      <c r="B11" s="120" t="s">
        <v>57</v>
      </c>
      <c r="C11" s="130" t="s">
        <v>51</v>
      </c>
      <c r="D11" s="130">
        <v>1</v>
      </c>
      <c r="E11" s="131">
        <v>3103</v>
      </c>
      <c r="F11" s="123">
        <f t="shared" ref="F11:F15" si="1">E11*D11</f>
        <v>3103</v>
      </c>
      <c r="G11" s="132" t="s">
        <v>58</v>
      </c>
    </row>
    <row r="12" s="100" customFormat="1" ht="29.1" customHeight="1" spans="1:7">
      <c r="A12" s="119">
        <v>2</v>
      </c>
      <c r="B12" s="120" t="s">
        <v>59</v>
      </c>
      <c r="C12" s="133" t="s">
        <v>51</v>
      </c>
      <c r="D12" s="133">
        <v>1</v>
      </c>
      <c r="E12" s="131">
        <v>2546</v>
      </c>
      <c r="F12" s="123">
        <f t="shared" si="1"/>
        <v>2546</v>
      </c>
      <c r="G12" s="134"/>
    </row>
    <row r="13" s="100" customFormat="1" ht="29.1" customHeight="1" spans="1:7">
      <c r="A13" s="119">
        <v>3</v>
      </c>
      <c r="B13" s="120" t="s">
        <v>60</v>
      </c>
      <c r="C13" s="130" t="s">
        <v>51</v>
      </c>
      <c r="D13" s="130">
        <v>1</v>
      </c>
      <c r="E13" s="131">
        <v>2423</v>
      </c>
      <c r="F13" s="123">
        <f t="shared" si="1"/>
        <v>2423</v>
      </c>
      <c r="G13" s="134"/>
    </row>
    <row r="14" s="100" customFormat="1" ht="29.1" customHeight="1" spans="1:7">
      <c r="A14" s="119">
        <v>4</v>
      </c>
      <c r="B14" s="120" t="s">
        <v>61</v>
      </c>
      <c r="C14" s="130" t="s">
        <v>51</v>
      </c>
      <c r="D14" s="130">
        <v>1</v>
      </c>
      <c r="E14" s="131">
        <v>2335</v>
      </c>
      <c r="F14" s="123">
        <f t="shared" si="1"/>
        <v>2335</v>
      </c>
      <c r="G14" s="134"/>
    </row>
    <row r="15" s="100" customFormat="1" ht="29.1" customHeight="1" spans="1:7">
      <c r="A15" s="119">
        <v>5</v>
      </c>
      <c r="B15" s="120" t="s">
        <v>62</v>
      </c>
      <c r="C15" s="130" t="s">
        <v>51</v>
      </c>
      <c r="D15" s="130">
        <v>2</v>
      </c>
      <c r="E15" s="131">
        <v>2232</v>
      </c>
      <c r="F15" s="123">
        <f t="shared" si="1"/>
        <v>4464</v>
      </c>
      <c r="G15" s="135"/>
    </row>
    <row r="16" s="100" customFormat="1" ht="29.1" customHeight="1" spans="1:7">
      <c r="A16" s="119"/>
      <c r="B16" s="120"/>
      <c r="C16" s="130"/>
      <c r="D16" s="130"/>
      <c r="E16" s="131"/>
      <c r="F16" s="123"/>
      <c r="G16" s="124"/>
    </row>
    <row r="17" s="100" customFormat="1" ht="29.1" customHeight="1" spans="1:7">
      <c r="A17" s="125" t="s">
        <v>53</v>
      </c>
      <c r="B17" s="126" t="s">
        <v>54</v>
      </c>
      <c r="C17" s="127" t="s">
        <v>53</v>
      </c>
      <c r="D17" s="127">
        <f>SUM(D11:D16)</f>
        <v>6</v>
      </c>
      <c r="E17" s="127"/>
      <c r="F17" s="128">
        <f>SUM(F11:F16)</f>
        <v>14871</v>
      </c>
      <c r="G17" s="129" t="s">
        <v>55</v>
      </c>
    </row>
    <row r="18" s="100" customFormat="1" ht="29.1" customHeight="1" spans="1:7">
      <c r="A18" s="113" t="s">
        <v>63</v>
      </c>
      <c r="B18" s="136"/>
      <c r="C18" s="136" t="s">
        <v>64</v>
      </c>
      <c r="D18" s="136"/>
      <c r="E18" s="136"/>
      <c r="F18" s="137">
        <f>SUM(F9,F17)</f>
        <v>30232</v>
      </c>
      <c r="G18" s="138" t="s">
        <v>55</v>
      </c>
    </row>
    <row r="19" s="100" customFormat="1" ht="29.1" customHeight="1" spans="1:7">
      <c r="A19" s="139" t="s">
        <v>65</v>
      </c>
      <c r="B19" s="140"/>
      <c r="C19" s="141">
        <f>F18</f>
        <v>30232</v>
      </c>
      <c r="D19" s="141"/>
      <c r="E19" s="141"/>
      <c r="F19" s="141"/>
      <c r="G19" s="142" t="s">
        <v>66</v>
      </c>
    </row>
  </sheetData>
  <mergeCells count="12">
    <mergeCell ref="A1:G1"/>
    <mergeCell ref="B2:G2"/>
    <mergeCell ref="C3:D3"/>
    <mergeCell ref="A4:G4"/>
    <mergeCell ref="B6:G6"/>
    <mergeCell ref="A7:G7"/>
    <mergeCell ref="A10:G10"/>
    <mergeCell ref="A18:B18"/>
    <mergeCell ref="C18:E18"/>
    <mergeCell ref="A19:B19"/>
    <mergeCell ref="C19:F19"/>
    <mergeCell ref="G11:G15"/>
  </mergeCells>
  <printOptions horizontalCentered="1"/>
  <pageMargins left="0.196527777777778" right="0.196527777777778" top="0.786805555555556" bottom="0.786805555555556" header="0.510416666666667" footer="0.510416666666667"/>
  <pageSetup paperSize="9" orientation="portrait"/>
  <headerFooter alignWithMargins="0" scaleWithDoc="0">
    <oddFooter>&amp;C&amp;""&amp;11&amp;R&amp;"宋体"&amp;10第 &amp;P 页，共 &amp;N 页，设备预算表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M48"/>
  <sheetViews>
    <sheetView workbookViewId="0">
      <selection activeCell="D38" sqref="D38"/>
    </sheetView>
  </sheetViews>
  <sheetFormatPr defaultColWidth="9" defaultRowHeight="18.75"/>
  <cols>
    <col min="1" max="1" width="6.61538461538461" style="36" customWidth="1"/>
    <col min="2" max="2" width="17.4615384615385" style="36" customWidth="1"/>
    <col min="3" max="3" width="2.84615384615385" style="36" customWidth="1"/>
    <col min="4" max="4" width="4.61538461538461" style="36" customWidth="1"/>
    <col min="5" max="5" width="6.53333333333333" style="37" customWidth="1"/>
    <col min="6" max="6" width="6.61538461538461" style="37" customWidth="1"/>
    <col min="7" max="7" width="12.3025641025641" style="38" customWidth="1"/>
    <col min="8" max="240" width="9" style="36"/>
  </cols>
  <sheetData>
    <row r="1" s="32" customFormat="1" ht="51" customHeight="1" spans="1:7">
      <c r="A1" s="39" t="s">
        <v>67</v>
      </c>
      <c r="B1" s="40"/>
      <c r="C1" s="40"/>
      <c r="D1" s="40"/>
      <c r="E1" s="41"/>
      <c r="F1" s="41"/>
      <c r="G1" s="40"/>
    </row>
    <row r="2" ht="27.75" customHeight="1" spans="1:188">
      <c r="A2" s="42" t="s">
        <v>1</v>
      </c>
      <c r="B2" s="43"/>
      <c r="C2" s="43"/>
      <c r="D2" s="43"/>
      <c r="E2" s="44"/>
      <c r="F2" s="44"/>
      <c r="G2" s="43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  <c r="FL2" s="45"/>
      <c r="FM2" s="45"/>
      <c r="FN2" s="45"/>
      <c r="FO2" s="45"/>
      <c r="FP2" s="45"/>
      <c r="FQ2" s="45"/>
      <c r="FR2" s="45"/>
      <c r="FS2" s="45"/>
      <c r="FT2" s="45"/>
      <c r="FU2" s="45"/>
      <c r="FV2" s="45"/>
      <c r="FW2" s="45"/>
      <c r="FX2" s="45"/>
      <c r="FY2" s="45"/>
      <c r="FZ2" s="45"/>
      <c r="GA2" s="45"/>
      <c r="GB2" s="45"/>
      <c r="GC2" s="45"/>
      <c r="GD2" s="45"/>
      <c r="GE2" s="45"/>
      <c r="GF2" s="45"/>
    </row>
    <row r="3" ht="27.75" customHeight="1" spans="1:188">
      <c r="A3" s="42" t="s">
        <v>4</v>
      </c>
      <c r="B3" s="46"/>
      <c r="C3" s="47" t="s">
        <v>5</v>
      </c>
      <c r="D3" s="47"/>
      <c r="E3" s="48" t="str">
        <f>工程汇总!I3</f>
        <v>方案一</v>
      </c>
      <c r="F3" s="49" t="s">
        <v>43</v>
      </c>
      <c r="G3" s="50">
        <f ca="1">工程汇总!G4</f>
        <v>43198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  <c r="EK3" s="51"/>
      <c r="EL3" s="51"/>
      <c r="EM3" s="51"/>
      <c r="EN3" s="51"/>
      <c r="EO3" s="51"/>
      <c r="EP3" s="51"/>
      <c r="EQ3" s="51"/>
      <c r="ER3" s="51"/>
      <c r="ES3" s="51"/>
      <c r="ET3" s="51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1"/>
      <c r="FJ3" s="51"/>
      <c r="FK3" s="51"/>
      <c r="FL3" s="51"/>
      <c r="FM3" s="51"/>
      <c r="FN3" s="51"/>
      <c r="FO3" s="51"/>
      <c r="FP3" s="51"/>
      <c r="FQ3" s="51"/>
      <c r="FR3" s="51"/>
      <c r="FS3" s="51"/>
      <c r="FT3" s="51"/>
      <c r="FU3" s="51"/>
      <c r="FV3" s="51"/>
      <c r="FW3" s="51"/>
      <c r="FX3" s="51"/>
      <c r="FY3" s="51"/>
      <c r="FZ3" s="51"/>
      <c r="GA3" s="51"/>
      <c r="GB3" s="51"/>
      <c r="GC3" s="51"/>
      <c r="GD3" s="51"/>
      <c r="GE3" s="51"/>
      <c r="GF3" s="51"/>
    </row>
    <row r="4" ht="5.25" customHeight="1" spans="1:195">
      <c r="A4" s="52"/>
      <c r="B4" s="52"/>
      <c r="C4" s="52"/>
      <c r="D4" s="52"/>
      <c r="E4" s="53"/>
      <c r="F4" s="53"/>
      <c r="G4" s="52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  <c r="FW4" s="51"/>
      <c r="FX4" s="51"/>
      <c r="FY4" s="51"/>
      <c r="FZ4" s="51"/>
      <c r="GA4" s="51"/>
      <c r="GB4" s="51"/>
      <c r="GC4" s="51"/>
      <c r="GD4" s="51"/>
      <c r="GE4" s="51"/>
      <c r="GF4" s="51"/>
      <c r="GG4" s="51"/>
      <c r="GH4" s="51"/>
      <c r="GI4" s="51"/>
      <c r="GJ4" s="51"/>
      <c r="GK4" s="51"/>
      <c r="GL4" s="51"/>
      <c r="GM4" s="51"/>
    </row>
    <row r="5" ht="18" hidden="1" customHeight="1" spans="1:195">
      <c r="A5" s="54"/>
      <c r="B5" s="54"/>
      <c r="C5" s="54"/>
      <c r="D5" s="54"/>
      <c r="E5" s="55"/>
      <c r="F5" s="55"/>
      <c r="G5" s="54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  <c r="GC5" s="51"/>
      <c r="GD5" s="51"/>
      <c r="GE5" s="51"/>
      <c r="GF5" s="51"/>
      <c r="GG5" s="51"/>
      <c r="GH5" s="51"/>
      <c r="GI5" s="51"/>
      <c r="GJ5" s="51"/>
      <c r="GK5" s="51"/>
      <c r="GL5" s="51"/>
      <c r="GM5" s="51"/>
    </row>
    <row r="6" s="32" customFormat="1" ht="33" customHeight="1" spans="1:7">
      <c r="A6" s="56" t="s">
        <v>44</v>
      </c>
      <c r="B6" s="57" t="s">
        <v>45</v>
      </c>
      <c r="C6" s="57" t="s">
        <v>13</v>
      </c>
      <c r="D6" s="57" t="s">
        <v>14</v>
      </c>
      <c r="E6" s="58" t="s">
        <v>15</v>
      </c>
      <c r="F6" s="58" t="s">
        <v>46</v>
      </c>
      <c r="G6" s="59" t="s">
        <v>68</v>
      </c>
    </row>
    <row r="7" ht="26.1" customHeight="1" spans="1:7">
      <c r="A7" s="60" t="s">
        <v>69</v>
      </c>
      <c r="B7" s="61"/>
      <c r="C7" s="61"/>
      <c r="D7" s="61"/>
      <c r="E7" s="62"/>
      <c r="F7" s="62"/>
      <c r="G7" s="63"/>
    </row>
    <row r="8" ht="26.1" customHeight="1" spans="1:7">
      <c r="A8" s="64">
        <v>1</v>
      </c>
      <c r="B8" s="65" t="s">
        <v>70</v>
      </c>
      <c r="C8" s="66" t="s">
        <v>71</v>
      </c>
      <c r="D8" s="67">
        <v>25</v>
      </c>
      <c r="E8" s="68">
        <v>18</v>
      </c>
      <c r="F8" s="68">
        <f t="shared" ref="F8:F14" si="0">E8*D8</f>
        <v>450</v>
      </c>
      <c r="G8" s="69" t="s">
        <v>72</v>
      </c>
    </row>
    <row r="9" ht="26.1" customHeight="1" spans="1:7">
      <c r="A9" s="64">
        <v>2</v>
      </c>
      <c r="B9" s="65" t="s">
        <v>73</v>
      </c>
      <c r="C9" s="66" t="s">
        <v>71</v>
      </c>
      <c r="D9" s="67">
        <v>42</v>
      </c>
      <c r="E9" s="68">
        <v>22</v>
      </c>
      <c r="F9" s="68">
        <f t="shared" si="0"/>
        <v>924</v>
      </c>
      <c r="G9" s="70"/>
    </row>
    <row r="10" ht="26.1" customHeight="1" spans="1:7">
      <c r="A10" s="64">
        <v>3</v>
      </c>
      <c r="B10" s="65" t="s">
        <v>74</v>
      </c>
      <c r="C10" s="66" t="s">
        <v>71</v>
      </c>
      <c r="D10" s="67">
        <v>29</v>
      </c>
      <c r="E10" s="68">
        <v>28</v>
      </c>
      <c r="F10" s="68">
        <f t="shared" si="0"/>
        <v>812</v>
      </c>
      <c r="G10" s="70"/>
    </row>
    <row r="11" ht="26.1" customHeight="1" spans="1:7">
      <c r="A11" s="64">
        <v>4</v>
      </c>
      <c r="B11" s="65" t="s">
        <v>75</v>
      </c>
      <c r="C11" s="66" t="s">
        <v>71</v>
      </c>
      <c r="D11" s="67">
        <v>20</v>
      </c>
      <c r="E11" s="68">
        <v>32</v>
      </c>
      <c r="F11" s="68">
        <f t="shared" si="0"/>
        <v>640</v>
      </c>
      <c r="G11" s="70"/>
    </row>
    <row r="12" ht="26.1" customHeight="1" spans="1:7">
      <c r="A12" s="64">
        <v>5</v>
      </c>
      <c r="B12" s="65" t="s">
        <v>76</v>
      </c>
      <c r="C12" s="66" t="s">
        <v>71</v>
      </c>
      <c r="D12" s="67">
        <v>32</v>
      </c>
      <c r="E12" s="68">
        <v>41</v>
      </c>
      <c r="F12" s="68">
        <f t="shared" si="0"/>
        <v>1312</v>
      </c>
      <c r="G12" s="70"/>
    </row>
    <row r="13" ht="26.1" customHeight="1" spans="1:7">
      <c r="A13" s="64">
        <v>6</v>
      </c>
      <c r="B13" s="65" t="s">
        <v>77</v>
      </c>
      <c r="C13" s="66" t="s">
        <v>71</v>
      </c>
      <c r="D13" s="67">
        <v>0</v>
      </c>
      <c r="E13" s="68">
        <v>56</v>
      </c>
      <c r="F13" s="68">
        <f t="shared" si="0"/>
        <v>0</v>
      </c>
      <c r="G13" s="70"/>
    </row>
    <row r="14" ht="26.1" customHeight="1" spans="1:7">
      <c r="A14" s="64">
        <v>7</v>
      </c>
      <c r="B14" s="65" t="s">
        <v>78</v>
      </c>
      <c r="C14" s="66" t="s">
        <v>71</v>
      </c>
      <c r="D14" s="67">
        <v>0</v>
      </c>
      <c r="E14" s="68">
        <v>68</v>
      </c>
      <c r="F14" s="68">
        <f t="shared" si="0"/>
        <v>0</v>
      </c>
      <c r="G14" s="70"/>
    </row>
    <row r="15" ht="26.1" customHeight="1" spans="1:7">
      <c r="A15" s="71" t="s">
        <v>79</v>
      </c>
      <c r="B15" s="72"/>
      <c r="C15" s="73"/>
      <c r="D15" s="74"/>
      <c r="E15" s="75"/>
      <c r="F15" s="76">
        <f>SUM(F8:F14)</f>
        <v>4138</v>
      </c>
      <c r="G15" s="77" t="s">
        <v>80</v>
      </c>
    </row>
    <row r="16" ht="26.1" customHeight="1" spans="1:7">
      <c r="A16" s="60" t="s">
        <v>81</v>
      </c>
      <c r="B16" s="61"/>
      <c r="C16" s="61"/>
      <c r="D16" s="61"/>
      <c r="E16" s="62"/>
      <c r="F16" s="62"/>
      <c r="G16" s="63"/>
    </row>
    <row r="17" ht="26.1" customHeight="1" spans="1:7">
      <c r="A17" s="64">
        <v>1</v>
      </c>
      <c r="B17" s="65" t="s">
        <v>82</v>
      </c>
      <c r="C17" s="66" t="s">
        <v>71</v>
      </c>
      <c r="D17" s="67">
        <v>25</v>
      </c>
      <c r="E17" s="68">
        <v>2</v>
      </c>
      <c r="F17" s="68">
        <f t="shared" ref="F17:F23" si="1">E17*D17</f>
        <v>50</v>
      </c>
      <c r="G17" s="69" t="s">
        <v>83</v>
      </c>
    </row>
    <row r="18" ht="26.1" customHeight="1" spans="1:7">
      <c r="A18" s="64">
        <v>2</v>
      </c>
      <c r="B18" s="65" t="s">
        <v>84</v>
      </c>
      <c r="C18" s="66" t="s">
        <v>71</v>
      </c>
      <c r="D18" s="67">
        <v>42</v>
      </c>
      <c r="E18" s="68">
        <v>3</v>
      </c>
      <c r="F18" s="68">
        <f t="shared" si="1"/>
        <v>126</v>
      </c>
      <c r="G18" s="70"/>
    </row>
    <row r="19" ht="26.1" customHeight="1" spans="1:7">
      <c r="A19" s="64">
        <v>3</v>
      </c>
      <c r="B19" s="65" t="s">
        <v>85</v>
      </c>
      <c r="C19" s="66" t="s">
        <v>71</v>
      </c>
      <c r="D19" s="67">
        <v>29</v>
      </c>
      <c r="E19" s="68">
        <v>3</v>
      </c>
      <c r="F19" s="68">
        <f t="shared" si="1"/>
        <v>87</v>
      </c>
      <c r="G19" s="70"/>
    </row>
    <row r="20" ht="26.1" customHeight="1" spans="1:7">
      <c r="A20" s="64">
        <v>4</v>
      </c>
      <c r="B20" s="65" t="s">
        <v>86</v>
      </c>
      <c r="C20" s="66" t="s">
        <v>71</v>
      </c>
      <c r="D20" s="67">
        <v>20</v>
      </c>
      <c r="E20" s="68">
        <v>4</v>
      </c>
      <c r="F20" s="68">
        <f t="shared" si="1"/>
        <v>80</v>
      </c>
      <c r="G20" s="70"/>
    </row>
    <row r="21" ht="26.1" customHeight="1" spans="1:7">
      <c r="A21" s="64">
        <v>5</v>
      </c>
      <c r="B21" s="65" t="s">
        <v>87</v>
      </c>
      <c r="C21" s="66" t="s">
        <v>71</v>
      </c>
      <c r="D21" s="67">
        <v>32</v>
      </c>
      <c r="E21" s="68">
        <v>5</v>
      </c>
      <c r="F21" s="68">
        <f t="shared" si="1"/>
        <v>160</v>
      </c>
      <c r="G21" s="70"/>
    </row>
    <row r="22" ht="26.1" customHeight="1" spans="1:7">
      <c r="A22" s="64">
        <v>6</v>
      </c>
      <c r="B22" s="65" t="s">
        <v>88</v>
      </c>
      <c r="C22" s="66" t="s">
        <v>71</v>
      </c>
      <c r="D22" s="67">
        <v>0</v>
      </c>
      <c r="E22" s="68">
        <v>5</v>
      </c>
      <c r="F22" s="68">
        <f t="shared" si="1"/>
        <v>0</v>
      </c>
      <c r="G22" s="70"/>
    </row>
    <row r="23" ht="26.1" customHeight="1" spans="1:7">
      <c r="A23" s="64">
        <v>7</v>
      </c>
      <c r="B23" s="65" t="s">
        <v>89</v>
      </c>
      <c r="C23" s="66" t="s">
        <v>71</v>
      </c>
      <c r="D23" s="67">
        <v>0</v>
      </c>
      <c r="E23" s="68">
        <v>6</v>
      </c>
      <c r="F23" s="68">
        <f t="shared" si="1"/>
        <v>0</v>
      </c>
      <c r="G23" s="70"/>
    </row>
    <row r="24" ht="26.1" customHeight="1" spans="1:7">
      <c r="A24" s="71" t="s">
        <v>79</v>
      </c>
      <c r="B24" s="72"/>
      <c r="C24" s="73"/>
      <c r="D24" s="73"/>
      <c r="E24" s="75"/>
      <c r="F24" s="76">
        <f>SUM(F17:F23)</f>
        <v>503</v>
      </c>
      <c r="G24" s="77" t="s">
        <v>80</v>
      </c>
    </row>
    <row r="25" ht="26.1" customHeight="1" spans="1:7">
      <c r="A25" s="78" t="s">
        <v>90</v>
      </c>
      <c r="B25" s="79"/>
      <c r="C25" s="79"/>
      <c r="D25" s="80"/>
      <c r="E25" s="81"/>
      <c r="F25" s="80"/>
      <c r="G25" s="82"/>
    </row>
    <row r="26" ht="26.1" customHeight="1" spans="1:7">
      <c r="A26" s="64">
        <v>1</v>
      </c>
      <c r="B26" s="83" t="s">
        <v>91</v>
      </c>
      <c r="C26" s="66" t="s">
        <v>92</v>
      </c>
      <c r="D26" s="84">
        <v>5</v>
      </c>
      <c r="E26" s="68">
        <v>150</v>
      </c>
      <c r="F26" s="84">
        <f>E26*D26</f>
        <v>750</v>
      </c>
      <c r="G26" s="85" t="s">
        <v>93</v>
      </c>
    </row>
    <row r="27" ht="26.1" customHeight="1" spans="1:7">
      <c r="A27" s="71" t="s">
        <v>79</v>
      </c>
      <c r="B27" s="72"/>
      <c r="C27" s="73"/>
      <c r="D27" s="86"/>
      <c r="E27" s="75"/>
      <c r="F27" s="87">
        <f>SUM(F26)</f>
        <v>750</v>
      </c>
      <c r="G27" s="77" t="s">
        <v>80</v>
      </c>
    </row>
    <row r="28" ht="26.1" customHeight="1" spans="1:7">
      <c r="A28" s="60" t="s">
        <v>94</v>
      </c>
      <c r="B28" s="61"/>
      <c r="C28" s="61"/>
      <c r="D28" s="61"/>
      <c r="E28" s="62"/>
      <c r="F28" s="62"/>
      <c r="G28" s="63"/>
    </row>
    <row r="29" ht="26.1" customHeight="1" spans="1:7">
      <c r="A29" s="64">
        <v>1</v>
      </c>
      <c r="B29" s="83" t="s">
        <v>95</v>
      </c>
      <c r="C29" s="66" t="s">
        <v>71</v>
      </c>
      <c r="D29" s="88">
        <v>40</v>
      </c>
      <c r="E29" s="68">
        <v>12</v>
      </c>
      <c r="F29" s="68">
        <f t="shared" ref="F29" si="2">E29*D29</f>
        <v>480</v>
      </c>
      <c r="G29" s="85" t="s">
        <v>96</v>
      </c>
    </row>
    <row r="30" ht="26.1" customHeight="1" spans="1:7">
      <c r="A30" s="71" t="s">
        <v>79</v>
      </c>
      <c r="B30" s="72"/>
      <c r="C30" s="73"/>
      <c r="D30" s="73"/>
      <c r="E30" s="75"/>
      <c r="F30" s="76">
        <f>SUM(F29:F29)</f>
        <v>480</v>
      </c>
      <c r="G30" s="77" t="s">
        <v>80</v>
      </c>
    </row>
    <row r="31" ht="26.1" customHeight="1" spans="1:7">
      <c r="A31" s="60" t="s">
        <v>97</v>
      </c>
      <c r="B31" s="61"/>
      <c r="C31" s="61"/>
      <c r="D31" s="61"/>
      <c r="E31" s="62"/>
      <c r="F31" s="62"/>
      <c r="G31" s="63"/>
    </row>
    <row r="32" s="33" customFormat="1" ht="26.1" customHeight="1" spans="1:7">
      <c r="A32" s="64" t="s">
        <v>98</v>
      </c>
      <c r="B32" s="89" t="s">
        <v>99</v>
      </c>
      <c r="C32" s="66" t="s">
        <v>100</v>
      </c>
      <c r="D32" s="66">
        <v>6</v>
      </c>
      <c r="E32" s="68">
        <v>130</v>
      </c>
      <c r="F32" s="68">
        <f t="shared" ref="F32:F34" si="3">E32*D32</f>
        <v>780</v>
      </c>
      <c r="G32" s="90"/>
    </row>
    <row r="33" s="33" customFormat="1" ht="26.1" customHeight="1" spans="1:7">
      <c r="A33" s="64" t="s">
        <v>101</v>
      </c>
      <c r="B33" s="89" t="s">
        <v>102</v>
      </c>
      <c r="C33" s="66" t="s">
        <v>92</v>
      </c>
      <c r="D33" s="66">
        <v>6</v>
      </c>
      <c r="E33" s="68">
        <v>120</v>
      </c>
      <c r="F33" s="68">
        <f t="shared" si="3"/>
        <v>720</v>
      </c>
      <c r="G33" s="90" t="s">
        <v>103</v>
      </c>
    </row>
    <row r="34" s="33" customFormat="1" ht="26.1" customHeight="1" spans="1:7">
      <c r="A34" s="64" t="s">
        <v>104</v>
      </c>
      <c r="B34" s="89" t="s">
        <v>105</v>
      </c>
      <c r="C34" s="66" t="s">
        <v>92</v>
      </c>
      <c r="D34" s="66">
        <v>6</v>
      </c>
      <c r="E34" s="68">
        <v>150</v>
      </c>
      <c r="F34" s="68">
        <f t="shared" si="3"/>
        <v>900</v>
      </c>
      <c r="G34" s="90"/>
    </row>
    <row r="35" ht="26.1" customHeight="1" spans="1:7">
      <c r="A35" s="71" t="s">
        <v>79</v>
      </c>
      <c r="B35" s="72"/>
      <c r="C35" s="73"/>
      <c r="D35" s="73"/>
      <c r="E35" s="75"/>
      <c r="F35" s="76">
        <f>SUM(F32:F34)</f>
        <v>2400</v>
      </c>
      <c r="G35" s="77" t="s">
        <v>80</v>
      </c>
    </row>
    <row r="36" ht="26.1" customHeight="1" spans="1:7">
      <c r="A36" s="60" t="s">
        <v>106</v>
      </c>
      <c r="B36" s="61"/>
      <c r="C36" s="61"/>
      <c r="D36" s="61"/>
      <c r="E36" s="62"/>
      <c r="F36" s="62"/>
      <c r="G36" s="63"/>
    </row>
    <row r="37" s="34" customFormat="1" ht="26.1" customHeight="1" spans="1:7">
      <c r="A37" s="64" t="s">
        <v>98</v>
      </c>
      <c r="B37" s="91" t="s">
        <v>107</v>
      </c>
      <c r="C37" s="66" t="s">
        <v>108</v>
      </c>
      <c r="D37" s="66">
        <v>40</v>
      </c>
      <c r="E37" s="68">
        <v>4</v>
      </c>
      <c r="F37" s="68">
        <f t="shared" ref="F37:F38" si="4">E37*D37</f>
        <v>160</v>
      </c>
      <c r="G37" s="92" t="s">
        <v>109</v>
      </c>
    </row>
    <row r="38" s="34" customFormat="1" ht="26.1" customHeight="1" spans="1:7">
      <c r="A38" s="64" t="s">
        <v>101</v>
      </c>
      <c r="B38" s="89" t="s">
        <v>110</v>
      </c>
      <c r="C38" s="66" t="s">
        <v>108</v>
      </c>
      <c r="D38" s="66">
        <v>40</v>
      </c>
      <c r="E38" s="68">
        <v>3</v>
      </c>
      <c r="F38" s="68">
        <f t="shared" si="4"/>
        <v>120</v>
      </c>
      <c r="G38" s="90" t="s">
        <v>111</v>
      </c>
    </row>
    <row r="39" ht="26.1" customHeight="1" spans="1:7">
      <c r="A39" s="71" t="s">
        <v>79</v>
      </c>
      <c r="B39" s="72"/>
      <c r="C39" s="73"/>
      <c r="D39" s="73"/>
      <c r="E39" s="75"/>
      <c r="F39" s="76">
        <f>SUM(F37:F38)</f>
        <v>280</v>
      </c>
      <c r="G39" s="77" t="s">
        <v>80</v>
      </c>
    </row>
    <row r="40" ht="26.1" customHeight="1" spans="1:7">
      <c r="A40" s="60" t="s">
        <v>112</v>
      </c>
      <c r="B40" s="61"/>
      <c r="C40" s="61"/>
      <c r="D40" s="61"/>
      <c r="E40" s="62"/>
      <c r="F40" s="62"/>
      <c r="G40" s="63"/>
    </row>
    <row r="41" s="33" customFormat="1" ht="26.1" customHeight="1" spans="1:7">
      <c r="A41" s="64" t="s">
        <v>98</v>
      </c>
      <c r="B41" s="89" t="s">
        <v>113</v>
      </c>
      <c r="C41" s="66" t="s">
        <v>114</v>
      </c>
      <c r="D41" s="66">
        <v>2</v>
      </c>
      <c r="E41" s="68">
        <v>120</v>
      </c>
      <c r="F41" s="68">
        <f t="shared" ref="F41:F44" si="5">E41*D41</f>
        <v>240</v>
      </c>
      <c r="G41" s="90" t="s">
        <v>115</v>
      </c>
    </row>
    <row r="42" s="33" customFormat="1" ht="26.1" customHeight="1" spans="1:7">
      <c r="A42" s="64" t="s">
        <v>101</v>
      </c>
      <c r="B42" s="89" t="s">
        <v>116</v>
      </c>
      <c r="C42" s="66" t="s">
        <v>27</v>
      </c>
      <c r="D42" s="66">
        <v>6</v>
      </c>
      <c r="E42" s="68">
        <v>28</v>
      </c>
      <c r="F42" s="68">
        <f t="shared" si="5"/>
        <v>168</v>
      </c>
      <c r="G42" s="90" t="s">
        <v>117</v>
      </c>
    </row>
    <row r="43" s="35" customFormat="1" ht="26.1" customHeight="1" spans="1:7">
      <c r="A43" s="64" t="s">
        <v>104</v>
      </c>
      <c r="B43" s="89" t="s">
        <v>118</v>
      </c>
      <c r="C43" s="66" t="s">
        <v>51</v>
      </c>
      <c r="D43" s="66">
        <v>1</v>
      </c>
      <c r="E43" s="68">
        <v>300</v>
      </c>
      <c r="F43" s="68">
        <f t="shared" si="5"/>
        <v>300</v>
      </c>
      <c r="G43" s="93"/>
    </row>
    <row r="44" s="35" customFormat="1" ht="26.1" customHeight="1" spans="1:7">
      <c r="A44" s="64" t="s">
        <v>119</v>
      </c>
      <c r="B44" s="89" t="s">
        <v>120</v>
      </c>
      <c r="C44" s="66" t="s">
        <v>51</v>
      </c>
      <c r="D44" s="66">
        <v>6</v>
      </c>
      <c r="E44" s="68">
        <v>300</v>
      </c>
      <c r="F44" s="68">
        <f t="shared" si="5"/>
        <v>1800</v>
      </c>
      <c r="G44" s="93"/>
    </row>
    <row r="45" ht="26.1" customHeight="1" spans="1:7">
      <c r="A45" s="71" t="s">
        <v>79</v>
      </c>
      <c r="B45" s="72"/>
      <c r="C45" s="73"/>
      <c r="D45" s="73"/>
      <c r="E45" s="75"/>
      <c r="F45" s="76">
        <f>SUM(F41:F44)</f>
        <v>2508</v>
      </c>
      <c r="G45" s="77" t="s">
        <v>80</v>
      </c>
    </row>
    <row r="46" ht="26.1" customHeight="1" spans="1:7">
      <c r="A46" s="94" t="s">
        <v>121</v>
      </c>
      <c r="B46" s="95"/>
      <c r="C46" s="95"/>
      <c r="D46" s="95"/>
      <c r="E46" s="96"/>
      <c r="F46" s="97">
        <f>F15+F24+F27+F30+F35+F39+F45</f>
        <v>11059</v>
      </c>
      <c r="G46" s="98"/>
    </row>
    <row r="48" ht="15" customHeight="1"/>
  </sheetData>
  <mergeCells count="22">
    <mergeCell ref="A1:G1"/>
    <mergeCell ref="B2:G2"/>
    <mergeCell ref="C3:D3"/>
    <mergeCell ref="A4:G4"/>
    <mergeCell ref="A7:G7"/>
    <mergeCell ref="A15:B15"/>
    <mergeCell ref="A16:G16"/>
    <mergeCell ref="A24:B24"/>
    <mergeCell ref="A25:G25"/>
    <mergeCell ref="A27:B27"/>
    <mergeCell ref="A28:G28"/>
    <mergeCell ref="A30:B30"/>
    <mergeCell ref="A31:G31"/>
    <mergeCell ref="A35:B35"/>
    <mergeCell ref="A36:G36"/>
    <mergeCell ref="A39:B39"/>
    <mergeCell ref="A40:G40"/>
    <mergeCell ref="A45:B45"/>
    <mergeCell ref="A46:E46"/>
    <mergeCell ref="G8:G14"/>
    <mergeCell ref="G17:G23"/>
    <mergeCell ref="G33:G34"/>
  </mergeCells>
  <printOptions horizontalCentered="1"/>
  <pageMargins left="0.393055555555556" right="0.196527777777778" top="0.393055555555556" bottom="0.393055555555556" header="0.511805555555556" footer="0.511805555555556"/>
  <pageSetup paperSize="9" scale="64" orientation="portrait"/>
  <headerFooter alignWithMargins="0" scaleWithDoc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1"/>
  <sheetViews>
    <sheetView workbookViewId="0">
      <selection activeCell="G11" sqref="G11"/>
    </sheetView>
  </sheetViews>
  <sheetFormatPr defaultColWidth="9" defaultRowHeight="18.75"/>
  <cols>
    <col min="1" max="1" width="3.15384615384615" style="2" customWidth="1"/>
    <col min="2" max="2" width="4.3025641025641" style="2" customWidth="1"/>
    <col min="3" max="3" width="10" style="3" customWidth="1"/>
    <col min="4" max="4" width="8.61538461538461" style="3" customWidth="1"/>
    <col min="5" max="5" width="6.15384615384615" style="2" customWidth="1"/>
    <col min="6" max="6" width="6.53333333333333" style="4" customWidth="1"/>
    <col min="7" max="7" width="10.1538461538462" style="5" customWidth="1"/>
    <col min="8" max="8" width="4" style="2" customWidth="1"/>
    <col min="9" max="9" width="5.92307692307692" style="2" customWidth="1"/>
    <col min="10" max="10" width="5.92307692307692" style="6" customWidth="1"/>
    <col min="11" max="11" width="6.46153846153846" style="2" customWidth="1"/>
    <col min="12" max="12" width="10.6923076923077" style="2" customWidth="1"/>
    <col min="13" max="13" width="3.15384615384615" style="7" customWidth="1"/>
    <col min="14" max="16383" width="9" style="6"/>
  </cols>
  <sheetData>
    <row r="1" ht="30.95" customHeight="1" spans="1:13">
      <c r="A1" s="8" t="s">
        <v>122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25"/>
    </row>
    <row r="2" ht="23.1" customHeight="1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25"/>
    </row>
    <row r="3" s="1" customFormat="1" ht="21.95" customHeight="1" spans="1:13">
      <c r="A3" s="9" t="s">
        <v>44</v>
      </c>
      <c r="B3" s="10" t="s">
        <v>123</v>
      </c>
      <c r="C3" s="10" t="s">
        <v>124</v>
      </c>
      <c r="D3" s="10" t="s">
        <v>125</v>
      </c>
      <c r="E3" s="11" t="s">
        <v>126</v>
      </c>
      <c r="F3" s="12" t="s">
        <v>127</v>
      </c>
      <c r="G3" s="10" t="s">
        <v>128</v>
      </c>
      <c r="H3" s="10"/>
      <c r="I3" s="10" t="s">
        <v>129</v>
      </c>
      <c r="J3" s="10"/>
      <c r="K3" s="11" t="s">
        <v>130</v>
      </c>
      <c r="L3" s="10" t="s">
        <v>131</v>
      </c>
      <c r="M3" s="26"/>
    </row>
    <row r="4" s="1" customFormat="1" ht="21.95" customHeight="1" spans="1:13">
      <c r="A4" s="13"/>
      <c r="B4" s="14"/>
      <c r="C4" s="14"/>
      <c r="D4" s="14"/>
      <c r="E4" s="15" t="s">
        <v>132</v>
      </c>
      <c r="F4" s="16" t="s">
        <v>133</v>
      </c>
      <c r="G4" s="14" t="s">
        <v>134</v>
      </c>
      <c r="H4" s="14" t="s">
        <v>14</v>
      </c>
      <c r="I4" s="14" t="s">
        <v>135</v>
      </c>
      <c r="J4" s="14" t="s">
        <v>136</v>
      </c>
      <c r="K4" s="15" t="s">
        <v>132</v>
      </c>
      <c r="L4" s="14" t="s">
        <v>137</v>
      </c>
      <c r="M4" s="27" t="s">
        <v>14</v>
      </c>
    </row>
    <row r="5" ht="18" customHeight="1" spans="1:13">
      <c r="A5" s="17">
        <v>1</v>
      </c>
      <c r="B5" s="18"/>
      <c r="C5" s="18" t="s">
        <v>138</v>
      </c>
      <c r="D5" s="18">
        <v>7</v>
      </c>
      <c r="E5" s="18">
        <v>230</v>
      </c>
      <c r="F5" s="19">
        <f t="shared" ref="F5:F10" si="0">D5*E5/1000</f>
        <v>1.61</v>
      </c>
      <c r="G5" s="20" t="s">
        <v>62</v>
      </c>
      <c r="H5" s="18">
        <v>1</v>
      </c>
      <c r="I5" s="18">
        <v>2.5</v>
      </c>
      <c r="J5" s="18">
        <f t="shared" ref="J5:J10" si="1">H5*I5</f>
        <v>2.5</v>
      </c>
      <c r="K5" s="28">
        <f t="shared" ref="K5:K10" si="2">J5/D5*1000</f>
        <v>357.142857142857</v>
      </c>
      <c r="L5" s="29" t="s">
        <v>139</v>
      </c>
      <c r="M5" s="30">
        <v>1</v>
      </c>
    </row>
    <row r="6" ht="18" customHeight="1" spans="1:13">
      <c r="A6" s="17">
        <v>2</v>
      </c>
      <c r="B6" s="18"/>
      <c r="C6" s="18" t="s">
        <v>140</v>
      </c>
      <c r="D6" s="18">
        <v>10</v>
      </c>
      <c r="E6" s="18">
        <v>230</v>
      </c>
      <c r="F6" s="19">
        <f t="shared" si="0"/>
        <v>2.3</v>
      </c>
      <c r="G6" s="20" t="s">
        <v>62</v>
      </c>
      <c r="H6" s="18">
        <v>1</v>
      </c>
      <c r="I6" s="18">
        <v>2.5</v>
      </c>
      <c r="J6" s="18">
        <f t="shared" si="1"/>
        <v>2.5</v>
      </c>
      <c r="K6" s="28">
        <f t="shared" si="2"/>
        <v>250</v>
      </c>
      <c r="L6" s="29"/>
      <c r="M6" s="30"/>
    </row>
    <row r="7" ht="18" customHeight="1" spans="1:13">
      <c r="A7" s="17">
        <v>3</v>
      </c>
      <c r="B7" s="18"/>
      <c r="C7" s="18" t="s">
        <v>140</v>
      </c>
      <c r="D7" s="18">
        <v>14</v>
      </c>
      <c r="E7" s="18">
        <v>230</v>
      </c>
      <c r="F7" s="19">
        <f t="shared" si="0"/>
        <v>3.22</v>
      </c>
      <c r="G7" s="20" t="s">
        <v>61</v>
      </c>
      <c r="H7" s="18">
        <v>1</v>
      </c>
      <c r="I7" s="18">
        <v>3.2</v>
      </c>
      <c r="J7" s="18">
        <f t="shared" si="1"/>
        <v>3.2</v>
      </c>
      <c r="K7" s="28">
        <f t="shared" si="2"/>
        <v>228.571428571429</v>
      </c>
      <c r="L7" s="29"/>
      <c r="M7" s="30"/>
    </row>
    <row r="8" ht="18" customHeight="1" spans="1:13">
      <c r="A8" s="17">
        <v>4</v>
      </c>
      <c r="B8" s="18"/>
      <c r="C8" s="18" t="s">
        <v>141</v>
      </c>
      <c r="D8" s="18">
        <v>15</v>
      </c>
      <c r="E8" s="18">
        <v>230</v>
      </c>
      <c r="F8" s="19">
        <f t="shared" si="0"/>
        <v>3.45</v>
      </c>
      <c r="G8" s="20" t="s">
        <v>60</v>
      </c>
      <c r="H8" s="18">
        <v>1</v>
      </c>
      <c r="I8" s="18">
        <v>3.6</v>
      </c>
      <c r="J8" s="18">
        <f t="shared" si="1"/>
        <v>3.6</v>
      </c>
      <c r="K8" s="28">
        <f t="shared" si="2"/>
        <v>240</v>
      </c>
      <c r="L8" s="29"/>
      <c r="M8" s="30"/>
    </row>
    <row r="9" ht="18" customHeight="1" spans="1:13">
      <c r="A9" s="17">
        <v>5</v>
      </c>
      <c r="B9" s="18"/>
      <c r="C9" s="18" t="s">
        <v>142</v>
      </c>
      <c r="D9" s="18">
        <v>24</v>
      </c>
      <c r="E9" s="18">
        <v>250</v>
      </c>
      <c r="F9" s="19">
        <f t="shared" si="0"/>
        <v>6</v>
      </c>
      <c r="G9" s="20" t="s">
        <v>57</v>
      </c>
      <c r="H9" s="18">
        <v>1</v>
      </c>
      <c r="I9" s="18">
        <v>6.3</v>
      </c>
      <c r="J9" s="18">
        <f t="shared" si="1"/>
        <v>6.3</v>
      </c>
      <c r="K9" s="28">
        <f t="shared" si="2"/>
        <v>262.5</v>
      </c>
      <c r="L9" s="29"/>
      <c r="M9" s="30"/>
    </row>
    <row r="10" ht="18" customHeight="1" spans="1:13">
      <c r="A10" s="17">
        <v>6</v>
      </c>
      <c r="B10" s="18"/>
      <c r="C10" s="18" t="s">
        <v>143</v>
      </c>
      <c r="D10" s="18">
        <v>16</v>
      </c>
      <c r="E10" s="18">
        <v>250</v>
      </c>
      <c r="F10" s="19">
        <f t="shared" si="0"/>
        <v>4</v>
      </c>
      <c r="G10" s="20" t="s">
        <v>59</v>
      </c>
      <c r="H10" s="18">
        <v>1</v>
      </c>
      <c r="I10" s="18">
        <v>4</v>
      </c>
      <c r="J10" s="18">
        <f t="shared" si="1"/>
        <v>4</v>
      </c>
      <c r="K10" s="28">
        <f t="shared" si="2"/>
        <v>250</v>
      </c>
      <c r="L10" s="29"/>
      <c r="M10" s="30"/>
    </row>
    <row r="11" ht="19.5" spans="1:13">
      <c r="A11" s="21"/>
      <c r="B11" s="22"/>
      <c r="C11" s="23" t="s">
        <v>144</v>
      </c>
      <c r="D11" s="23">
        <f>SUM(D5:D10)</f>
        <v>86</v>
      </c>
      <c r="E11" s="23"/>
      <c r="F11" s="24">
        <f>SUM(F5:F10)</f>
        <v>20.58</v>
      </c>
      <c r="G11" s="23"/>
      <c r="H11" s="23">
        <f>SUM(H5:H10)</f>
        <v>6</v>
      </c>
      <c r="I11" s="23"/>
      <c r="J11" s="23">
        <f>SUM(J5:J10)</f>
        <v>22.1</v>
      </c>
      <c r="K11" s="31"/>
      <c r="L11" s="29"/>
      <c r="M11" s="30"/>
    </row>
  </sheetData>
  <autoFilter ref="A4:M11">
    <extLst/>
  </autoFilter>
  <mergeCells count="11">
    <mergeCell ref="G3:H3"/>
    <mergeCell ref="I3:J3"/>
    <mergeCell ref="L3:M3"/>
    <mergeCell ref="A3:A4"/>
    <mergeCell ref="B3:B4"/>
    <mergeCell ref="B5:B10"/>
    <mergeCell ref="C3:C4"/>
    <mergeCell ref="D3:D4"/>
    <mergeCell ref="L5:L11"/>
    <mergeCell ref="M5:M11"/>
    <mergeCell ref="A1:M2"/>
  </mergeCells>
  <printOptions horizontalCentered="1"/>
  <pageMargins left="0" right="0" top="0.393055555555556" bottom="0.786805555555556" header="0.511805555555556" footer="0.511805555555556"/>
  <pageSetup paperSize="9" scale="98" orientation="landscape"/>
  <headerFooter alignWithMargins="0" scaleWithDoc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shqt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工程汇总</vt:lpstr>
      <vt:lpstr>设备预算表</vt:lpstr>
      <vt:lpstr>空调材料清单</vt:lpstr>
      <vt:lpstr>空调配置表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竣贸-格力康沈店</cp:lastModifiedBy>
  <dcterms:created xsi:type="dcterms:W3CDTF">2013-08-20T02:27:00Z</dcterms:created>
  <cp:lastPrinted>2015-10-28T01:27:00Z</cp:lastPrinted>
  <dcterms:modified xsi:type="dcterms:W3CDTF">2018-04-08T10:27:15Z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