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EBAA9B2-95D9-407A-9443-5565639C93E7}" xr6:coauthVersionLast="44" xr6:coauthVersionMax="44" xr10:uidLastSave="{00000000-0000-0000-0000-000000000000}"/>
  <bookViews>
    <workbookView xWindow="3876" yWindow="444" windowWidth="17280" windowHeight="9564" xr2:uid="{00000000-000D-0000-FFFF-FFFF00000000}"/>
  </bookViews>
  <sheets>
    <sheet name="远征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2" i="2" l="1"/>
  <c r="I22" i="2"/>
  <c r="J21" i="2"/>
  <c r="I21" i="2"/>
  <c r="J20" i="2"/>
  <c r="I20" i="2"/>
  <c r="R22" i="2"/>
  <c r="W22" i="2" s="1"/>
  <c r="Q22" i="2"/>
  <c r="V22" i="2" s="1"/>
  <c r="P22" i="2"/>
  <c r="O22" i="2"/>
  <c r="R21" i="2"/>
  <c r="W21" i="2" s="1"/>
  <c r="Q21" i="2"/>
  <c r="P21" i="2"/>
  <c r="O21" i="2"/>
  <c r="R20" i="2"/>
  <c r="W20" i="2" s="1"/>
  <c r="Q20" i="2"/>
  <c r="V20" i="2" s="1"/>
  <c r="P20" i="2"/>
  <c r="O20" i="2"/>
  <c r="F21" i="2"/>
  <c r="Z5" i="2" s="1"/>
  <c r="G21" i="2"/>
  <c r="AA5" i="2" s="1"/>
  <c r="F22" i="2"/>
  <c r="Z6" i="2" s="1"/>
  <c r="G22" i="2"/>
  <c r="AA6" i="2" s="1"/>
  <c r="G20" i="2"/>
  <c r="AA4" i="2" s="1"/>
  <c r="F20" i="2"/>
  <c r="Z4" i="2" s="1"/>
  <c r="E6" i="2"/>
  <c r="D6" i="2"/>
  <c r="C6" i="2"/>
  <c r="B6" i="2"/>
  <c r="E5" i="2"/>
  <c r="D5" i="2"/>
  <c r="C5" i="2"/>
  <c r="B5" i="2"/>
  <c r="E4" i="2"/>
  <c r="D4" i="2"/>
  <c r="C4" i="2"/>
  <c r="B4" i="2"/>
  <c r="V6" i="2" l="1"/>
  <c r="AE6" i="2" s="1"/>
  <c r="W5" i="2"/>
  <c r="AF5" i="2" s="1"/>
  <c r="V21" i="2"/>
  <c r="V5" i="2" s="1"/>
  <c r="AE5" i="2" s="1"/>
  <c r="W6" i="2"/>
  <c r="AF6" i="2" s="1"/>
  <c r="W4" i="2"/>
  <c r="AF4" i="2" s="1"/>
  <c r="V4" i="2"/>
  <c r="AE4" i="2" s="1"/>
  <c r="L20" i="2"/>
  <c r="L22" i="2"/>
  <c r="M20" i="2"/>
  <c r="L21" i="2"/>
  <c r="M22" i="2"/>
  <c r="M21" i="2"/>
  <c r="U22" i="2" l="1"/>
  <c r="U6" i="2" s="1"/>
  <c r="AD6" i="2" s="1"/>
  <c r="T22" i="2"/>
  <c r="T6" i="2" s="1"/>
  <c r="AC6" i="2" s="1"/>
  <c r="T21" i="2"/>
  <c r="T5" i="2" s="1"/>
  <c r="AC5" i="2" s="1"/>
  <c r="U21" i="2"/>
  <c r="U5" i="2" s="1"/>
  <c r="AD5" i="2" s="1"/>
  <c r="U20" i="2"/>
  <c r="U4" i="2" s="1"/>
  <c r="AD4" i="2" s="1"/>
  <c r="T20" i="2"/>
  <c r="T4" i="2" s="1"/>
  <c r="AC4" i="2" s="1"/>
</calcChain>
</file>

<file path=xl/sharedStrings.xml><?xml version="1.0" encoding="utf-8"?>
<sst xmlns="http://schemas.openxmlformats.org/spreadsheetml/2006/main" count="421" uniqueCount="201">
  <si>
    <t>No.</t>
    <phoneticPr fontId="3" type="noConversion"/>
  </si>
  <si>
    <t>名稱</t>
    <phoneticPr fontId="3" type="noConversion"/>
  </si>
  <si>
    <t>耗時</t>
    <phoneticPr fontId="3" type="noConversion"/>
  </si>
  <si>
    <t>備註</t>
    <phoneticPr fontId="3" type="noConversion"/>
  </si>
  <si>
    <t>油</t>
    <phoneticPr fontId="5" type="noConversion"/>
  </si>
  <si>
    <t>彈</t>
    <phoneticPr fontId="5" type="noConversion"/>
  </si>
  <si>
    <t>EXP</t>
    <phoneticPr fontId="3" type="noConversion"/>
  </si>
  <si>
    <t>鋼</t>
    <phoneticPr fontId="5" type="noConversion"/>
  </si>
  <si>
    <t>鋁</t>
    <phoneticPr fontId="5" type="noConversion"/>
  </si>
  <si>
    <t>練習航海</t>
    <phoneticPr fontId="3" type="noConversion"/>
  </si>
  <si>
    <t>Lv.1</t>
  </si>
  <si>
    <t>自由x2</t>
    <phoneticPr fontId="3" type="noConversion"/>
  </si>
  <si>
    <t>-</t>
  </si>
  <si>
    <t>Lv.2</t>
  </si>
  <si>
    <t>自由x4</t>
    <phoneticPr fontId="3" type="noConversion"/>
  </si>
  <si>
    <t>Lv.3</t>
  </si>
  <si>
    <t>自由x3</t>
    <phoneticPr fontId="3" type="noConversion"/>
  </si>
  <si>
    <t>対潛警戒任務</t>
    <phoneticPr fontId="3" type="noConversion"/>
  </si>
  <si>
    <t>小</t>
    <phoneticPr fontId="3" type="noConversion"/>
  </si>
  <si>
    <t>輕巡x1、驅逐x2、自由x1</t>
    <phoneticPr fontId="3" type="noConversion"/>
  </si>
  <si>
    <t>Lv.4</t>
  </si>
  <si>
    <t>Lv.5</t>
  </si>
  <si>
    <t>Lv.6</t>
  </si>
  <si>
    <t>Lv.9</t>
  </si>
  <si>
    <t>Lv.11</t>
  </si>
  <si>
    <t>輕空母，水母可，潛母不可</t>
    <phoneticPr fontId="3" type="noConversion"/>
  </si>
  <si>
    <t>Lv.20</t>
  </si>
  <si>
    <t>Lv.15</t>
  </si>
  <si>
    <t>北號作戦</t>
    <phoneticPr fontId="3" type="noConversion"/>
  </si>
  <si>
    <t>Lv.15
∑=30</t>
  </si>
  <si>
    <t>Lv.30
∑=45</t>
  </si>
  <si>
    <t>Lv.50
∑=200</t>
  </si>
  <si>
    <t>北方航路海上護衛</t>
  </si>
  <si>
    <t>通商破壊作戦</t>
  </si>
  <si>
    <t>Lv.25</t>
  </si>
  <si>
    <t>Lv.30</t>
  </si>
  <si>
    <t>Lv.50</t>
  </si>
  <si>
    <t>Lv.55</t>
  </si>
  <si>
    <t>Lv.60
∑=200</t>
  </si>
  <si>
    <t>MO作戦</t>
  </si>
  <si>
    <t>Lv.65
∑=240</t>
  </si>
  <si>
    <t>Lv.3
∑=180</t>
  </si>
  <si>
    <t>水上機前線輸送</t>
  </si>
  <si>
    <t>小x3</t>
  </si>
  <si>
    <t>旗舰</t>
    <phoneticPr fontId="3" type="noConversion"/>
  </si>
  <si>
    <t>2号</t>
    <phoneticPr fontId="3" type="noConversion"/>
  </si>
  <si>
    <t>3号</t>
    <phoneticPr fontId="3" type="noConversion"/>
  </si>
  <si>
    <t>4号</t>
    <phoneticPr fontId="3" type="noConversion"/>
  </si>
  <si>
    <t>5号</t>
    <phoneticPr fontId="3" type="noConversion"/>
  </si>
  <si>
    <t>6号</t>
    <phoneticPr fontId="3" type="noConversion"/>
  </si>
  <si>
    <t>DD</t>
    <phoneticPr fontId="3" type="noConversion"/>
  </si>
  <si>
    <t>CL</t>
    <phoneticPr fontId="3" type="noConversion"/>
  </si>
  <si>
    <t>阿武隈改二</t>
    <phoneticPr fontId="3" type="noConversion"/>
  </si>
  <si>
    <t>北上、大井</t>
    <phoneticPr fontId="3" type="noConversion"/>
  </si>
  <si>
    <t>川内级改二</t>
    <phoneticPr fontId="3" type="noConversion"/>
  </si>
  <si>
    <t>輕巡x1、驅逐x5</t>
    <phoneticPr fontId="3" type="noConversion"/>
  </si>
  <si>
    <t>大成功</t>
    <phoneticPr fontId="3" type="noConversion"/>
  </si>
  <si>
    <t>大发动艇</t>
    <phoneticPr fontId="3" type="noConversion"/>
  </si>
  <si>
    <t>旗艦</t>
    <phoneticPr fontId="3" type="noConversion"/>
  </si>
  <si>
    <t>-</t>
    <phoneticPr fontId="3" type="noConversion"/>
  </si>
  <si>
    <t>Lv.25
∑=150</t>
    <phoneticPr fontId="3" type="noConversion"/>
  </si>
  <si>
    <t>艦隊配置</t>
    <phoneticPr fontId="3" type="noConversion"/>
  </si>
  <si>
    <t>輕巡x1、驅逐x2</t>
    <phoneticPr fontId="3" type="noConversion"/>
  </si>
  <si>
    <t>自由x6</t>
    <phoneticPr fontId="3" type="noConversion"/>
  </si>
  <si>
    <t>輕巡x2、自由x1</t>
    <phoneticPr fontId="3" type="noConversion"/>
  </si>
  <si>
    <t>驅逐x2、自由x2</t>
    <phoneticPr fontId="3" type="noConversion"/>
  </si>
  <si>
    <t>輕巡x1、驅逐x4、自由x1</t>
    <phoneticPr fontId="3" type="noConversion"/>
  </si>
  <si>
    <t>輕巡x1、驅逐x3、自由x2</t>
    <phoneticPr fontId="3" type="noConversion"/>
  </si>
  <si>
    <t>空母x2、驅逐x2、自由x2</t>
    <phoneticPr fontId="3" type="noConversion"/>
  </si>
  <si>
    <t>輕巡x1、驅逐x2、自由x3</t>
    <phoneticPr fontId="3" type="noConversion"/>
  </si>
  <si>
    <t>航戰x2、驅逐x2、自由x2</t>
    <phoneticPr fontId="3" type="noConversion"/>
  </si>
  <si>
    <t>潛艇x1、輕巡x1</t>
    <phoneticPr fontId="3" type="noConversion"/>
  </si>
  <si>
    <t>輕巡x1、驅逐x4
3x1/4x1只ドラム缶(輸送用)</t>
    <phoneticPr fontId="3" type="noConversion"/>
  </si>
  <si>
    <t>航戰x2、驅逐x4</t>
    <phoneticPr fontId="3" type="noConversion"/>
  </si>
  <si>
    <t>重巡x2、驅逐x2</t>
    <phoneticPr fontId="3" type="noConversion"/>
  </si>
  <si>
    <t>潛艇x3</t>
    <phoneticPr fontId="3" type="noConversion"/>
  </si>
  <si>
    <t>潛艇x4</t>
    <phoneticPr fontId="3" type="noConversion"/>
  </si>
  <si>
    <t>練巡x1、驅逐x2</t>
    <phoneticPr fontId="3" type="noConversion"/>
  </si>
  <si>
    <t>驅逐x2</t>
    <phoneticPr fontId="3" type="noConversion"/>
  </si>
  <si>
    <t>空母x2、重巡x1、驅逐x1、自由x2</t>
    <phoneticPr fontId="3" type="noConversion"/>
  </si>
  <si>
    <t>水母x2、輕巡x1、驅逐x1、自由x2</t>
    <phoneticPr fontId="3" type="noConversion"/>
  </si>
  <si>
    <t>驅逐x5、自由x1
4只各装备2只ドラム缶(輸送用)</t>
    <phoneticPr fontId="3" type="noConversion"/>
  </si>
  <si>
    <t>潛母x1、潛艇x4</t>
    <phoneticPr fontId="5" type="noConversion"/>
  </si>
  <si>
    <t>全6只，轻巡1旗舰必须，水母2驱逐2</t>
    <phoneticPr fontId="3" type="noConversion"/>
  </si>
  <si>
    <r>
      <t>默認50%大成功，</t>
    </r>
    <r>
      <rPr>
        <sz val="9"/>
        <color rgb="FFFF0000"/>
        <rFont val="微软雅黑"/>
        <family val="2"/>
        <charset val="134"/>
      </rPr>
      <t>4閃4缶100%大成功</t>
    </r>
    <phoneticPr fontId="3" type="noConversion"/>
  </si>
  <si>
    <t>旗艦經驗1200/600，僚艦經驗800/400，大成功雙倍</t>
    <phoneticPr fontId="3" type="noConversion"/>
  </si>
  <si>
    <r>
      <t>旗艦必須輕巡，</t>
    </r>
    <r>
      <rPr>
        <sz val="9"/>
        <color rgb="FFFF0000"/>
        <rFont val="微软雅黑"/>
        <family val="2"/>
        <charset val="134"/>
      </rPr>
      <t>8缶100%大成功</t>
    </r>
    <phoneticPr fontId="3" type="noConversion"/>
  </si>
  <si>
    <t>航巡不可</t>
    <phoneticPr fontId="3" type="noConversion"/>
  </si>
  <si>
    <t>潛母可</t>
    <phoneticPr fontId="3" type="noConversion"/>
  </si>
  <si>
    <t>旗艦必須練習巡洋艦香取</t>
    <phoneticPr fontId="3" type="noConversion"/>
  </si>
  <si>
    <t>全隊閃，道中支援</t>
    <phoneticPr fontId="3" type="noConversion"/>
  </si>
  <si>
    <t>旗艦閃，決戦支援</t>
    <phoneticPr fontId="3" type="noConversion"/>
  </si>
  <si>
    <t>正規空母，輕空母，潛母不可</t>
    <phoneticPr fontId="3" type="noConversion"/>
  </si>
  <si>
    <t>4閃5缶100%大成功</t>
    <phoneticPr fontId="3" type="noConversion"/>
  </si>
  <si>
    <t>4閃10缶100%大成功</t>
    <phoneticPr fontId="3" type="noConversion"/>
  </si>
  <si>
    <t>响改二</t>
    <phoneticPr fontId="3" type="noConversion"/>
  </si>
  <si>
    <t>耗時</t>
    <phoneticPr fontId="3" type="noConversion"/>
  </si>
  <si>
    <t>旗艦</t>
    <phoneticPr fontId="3" type="noConversion"/>
  </si>
  <si>
    <t>消費資源</t>
    <phoneticPr fontId="3" type="noConversion"/>
  </si>
  <si>
    <t>報酬</t>
    <phoneticPr fontId="3" type="noConversion"/>
  </si>
  <si>
    <t>油</t>
    <phoneticPr fontId="5" type="noConversion"/>
  </si>
  <si>
    <t>油</t>
    <phoneticPr fontId="5" type="noConversion"/>
  </si>
  <si>
    <t>修復</t>
    <phoneticPr fontId="3" type="noConversion"/>
  </si>
  <si>
    <t>建造</t>
    <phoneticPr fontId="3" type="noConversion"/>
  </si>
  <si>
    <t>資材</t>
    <phoneticPr fontId="3" type="noConversion"/>
  </si>
  <si>
    <t>傢俱</t>
    <phoneticPr fontId="3" type="noConversion"/>
  </si>
  <si>
    <t>艦種自由的遠征推薦使用驅逐艦或潛水艇</t>
    <phoneticPr fontId="3" type="noConversion"/>
  </si>
  <si>
    <t>観艦式予行</t>
    <phoneticPr fontId="3" type="noConversion"/>
  </si>
  <si>
    <t>観艦式</t>
    <phoneticPr fontId="3" type="noConversion"/>
  </si>
  <si>
    <t>タンカー護衛任務</t>
    <phoneticPr fontId="3" type="noConversion"/>
  </si>
  <si>
    <t>強行偵察任務</t>
    <phoneticPr fontId="3" type="noConversion"/>
  </si>
  <si>
    <t>ボーキサイト輸送任務</t>
    <phoneticPr fontId="3" type="noConversion"/>
  </si>
  <si>
    <t>資源輸送任務</t>
    <phoneticPr fontId="3" type="noConversion"/>
  </si>
  <si>
    <t>中</t>
    <phoneticPr fontId="3" type="noConversion"/>
  </si>
  <si>
    <t>鼠輸送作戦</t>
    <phoneticPr fontId="3" type="noConversion"/>
  </si>
  <si>
    <t>包囲陸戦隊撤収作戦</t>
    <phoneticPr fontId="3" type="noConversion"/>
  </si>
  <si>
    <t>囮機動部隊支持作戦</t>
    <phoneticPr fontId="3" type="noConversion"/>
  </si>
  <si>
    <t>大</t>
    <phoneticPr fontId="3" type="noConversion"/>
  </si>
  <si>
    <t>艦隊決戦援護作戦</t>
    <phoneticPr fontId="3" type="noConversion"/>
  </si>
  <si>
    <t>敵地偵察作戦</t>
    <phoneticPr fontId="3" type="noConversion"/>
  </si>
  <si>
    <t>航空機輸送作戦</t>
    <phoneticPr fontId="3" type="noConversion"/>
  </si>
  <si>
    <t>空母x3、驅逐x2、自由x1</t>
    <phoneticPr fontId="3" type="noConversion"/>
  </si>
  <si>
    <t>潛水艦哨戒任務</t>
    <phoneticPr fontId="3" type="noConversion"/>
  </si>
  <si>
    <t>北方鼠輸送作戦</t>
    <phoneticPr fontId="5" type="noConversion"/>
  </si>
  <si>
    <t>艦隊演習</t>
    <phoneticPr fontId="3" type="noConversion"/>
  </si>
  <si>
    <t>重巡x1、輕巡x1、驅逐x2、自由x2</t>
    <phoneticPr fontId="3" type="noConversion"/>
  </si>
  <si>
    <t>航空戦艦運用演習</t>
    <phoneticPr fontId="3" type="noConversion"/>
  </si>
  <si>
    <t>旗艦經驗1260/630，僚艦經驗840/420，大成功雙倍</t>
    <phoneticPr fontId="3" type="noConversion"/>
  </si>
  <si>
    <t>-</t>
    <phoneticPr fontId="3" type="noConversion"/>
  </si>
  <si>
    <t>敵母港空襲作戦</t>
    <phoneticPr fontId="3" type="noConversion"/>
  </si>
  <si>
    <t>空母x1、輕巡x1、驅逐x2</t>
    <phoneticPr fontId="3" type="noConversion"/>
  </si>
  <si>
    <t>潛水艦通商破壊作戦</t>
    <phoneticPr fontId="3" type="noConversion"/>
  </si>
  <si>
    <t>潛艇x2</t>
    <phoneticPr fontId="3" type="noConversion"/>
  </si>
  <si>
    <t>小x2</t>
    <phoneticPr fontId="3" type="noConversion"/>
  </si>
  <si>
    <t>西方海域封鎖作戦</t>
    <phoneticPr fontId="3" type="noConversion"/>
  </si>
  <si>
    <t>中x2</t>
    <phoneticPr fontId="3" type="noConversion"/>
  </si>
  <si>
    <t>潛水艦派遣演習</t>
    <phoneticPr fontId="3" type="noConversion"/>
  </si>
  <si>
    <t>潛水艦派遣作戦</t>
    <phoneticPr fontId="3" type="noConversion"/>
  </si>
  <si>
    <t>海外艦との接觸</t>
    <phoneticPr fontId="3" type="noConversion"/>
  </si>
  <si>
    <t>遠洋練習航海</t>
    <phoneticPr fontId="3" type="noConversion"/>
  </si>
  <si>
    <t>Lv.5</t>
    <phoneticPr fontId="3" type="noConversion"/>
  </si>
  <si>
    <t>前衛支持任務</t>
    <phoneticPr fontId="3" type="noConversion"/>
  </si>
  <si>
    <t>艦隊決戦支持任務</t>
    <phoneticPr fontId="3" type="noConversion"/>
  </si>
  <si>
    <t>Lv.40</t>
    <phoneticPr fontId="3" type="noConversion"/>
  </si>
  <si>
    <t>水上機基地建設</t>
    <phoneticPr fontId="5" type="noConversion"/>
  </si>
  <si>
    <t>東京急行</t>
    <phoneticPr fontId="3" type="noConversion"/>
  </si>
  <si>
    <t>輕巡x1、驅逐x5
4只各装备1只ドラム缶(輸送用)</t>
    <phoneticPr fontId="3" type="noConversion"/>
  </si>
  <si>
    <t>東京急行(弐)</t>
    <phoneticPr fontId="3" type="noConversion"/>
  </si>
  <si>
    <t>小</t>
    <phoneticPr fontId="3" type="noConversion"/>
  </si>
  <si>
    <t>遠洋潛水艦作戦</t>
    <phoneticPr fontId="5" type="noConversion"/>
  </si>
  <si>
    <t>中</t>
    <phoneticPr fontId="5" type="noConversion"/>
  </si>
  <si>
    <t>備註：</t>
    <phoneticPr fontId="3" type="noConversion"/>
  </si>
  <si>
    <t>1.全員處於kirakira狀態時，遠征有一定幾率大成功，獲得資源量x1.5。</t>
    <phoneticPr fontId="3" type="noConversion"/>
  </si>
  <si>
    <t>2.可獲得的道具中，未加粗者成功即有幾率獲得，加粗的為遠征大成功時才可獲得（不一定獲得最大值）。</t>
    <phoneticPr fontId="3" type="noConversion"/>
  </si>
  <si>
    <t>4.遠征失敗的原因：未補給，艦種不符合要求，旗艦等級不夠，疲勞，符合一項便有高幾率失敗。（有少數等級勉強足夠的情況下失敗的報告）</t>
    <phoneticPr fontId="3" type="noConversion"/>
  </si>
  <si>
    <t>5.大建產物あきつ丸自帶“大發動艇（大發）”，揚陸艦和水母攜帶後遠征，獲得的資源量+5%，一隊最多疊加4個大發的效果（+20%)。揚陸艦不屬於任何遠征必須的艦種，並且油耗較高，通常大發都由水母使用。</t>
    <phoneticPr fontId="3" type="noConversion"/>
  </si>
  <si>
    <t>6.支援艦隊，只在5圖和活動圖可以使用。</t>
    <phoneticPr fontId="3" type="noConversion"/>
  </si>
  <si>
    <t>7.主要內容來源：WIKI：http://wikiwiki.jp/kancolle/?%B1%F3%C0%AC</t>
    <phoneticPr fontId="3" type="noConversion"/>
  </si>
  <si>
    <t>8.支援艦隊WIKI：http://wikiwiki.jp/kancolle/?%BB%D9%B1%E7%B4%CF%C2%E2</t>
    <phoneticPr fontId="3" type="noConversion"/>
  </si>
  <si>
    <t>遠征9的開啟條件是遠征1~5完成</t>
    <phoneticPr fontId="3" type="noConversion"/>
  </si>
  <si>
    <t>遠征14的開啟條件是遠征9~13完成</t>
    <phoneticPr fontId="3" type="noConversion"/>
  </si>
  <si>
    <t>遠征18的開啟條件是遠征14~17完成</t>
    <phoneticPr fontId="3" type="noConversion"/>
  </si>
  <si>
    <t>遠征25和遠征33的開啟條件是遠征18完成</t>
    <phoneticPr fontId="3" type="noConversion"/>
  </si>
  <si>
    <t>遠征27的開啟條件是遠征20完成</t>
    <phoneticPr fontId="3" type="noConversion"/>
  </si>
  <si>
    <t>遠征34和遠征35的開啟條件是遠征26完成</t>
    <phoneticPr fontId="3" type="noConversion"/>
  </si>
  <si>
    <t>遠征33和34不會提示完成</t>
    <phoneticPr fontId="3" type="noConversion"/>
  </si>
  <si>
    <t>油耗</t>
    <phoneticPr fontId="3" type="noConversion"/>
  </si>
  <si>
    <t>弹耗</t>
    <phoneticPr fontId="3" type="noConversion"/>
  </si>
  <si>
    <t>油耗比</t>
    <phoneticPr fontId="3" type="noConversion"/>
  </si>
  <si>
    <t>弹耗比</t>
    <phoneticPr fontId="3" type="noConversion"/>
  </si>
  <si>
    <t>总油耗</t>
    <phoneticPr fontId="3" type="noConversion"/>
  </si>
  <si>
    <t>总弹耗</t>
    <phoneticPr fontId="3" type="noConversion"/>
  </si>
  <si>
    <t>長距離練習航海</t>
    <phoneticPr fontId="3" type="noConversion"/>
  </si>
  <si>
    <t>警備任務</t>
    <phoneticPr fontId="3" type="noConversion"/>
  </si>
  <si>
    <t>海上護衛任務</t>
    <phoneticPr fontId="3" type="noConversion"/>
  </si>
  <si>
    <t>防空射撃演習</t>
    <phoneticPr fontId="3" type="noConversion"/>
  </si>
  <si>
    <t>刷闪油耗</t>
    <phoneticPr fontId="3" type="noConversion"/>
  </si>
  <si>
    <t>刷闪弹耗</t>
    <phoneticPr fontId="3" type="noConversion"/>
  </si>
  <si>
    <t>天龙级改</t>
    <phoneticPr fontId="3" type="noConversion"/>
  </si>
  <si>
    <t>天津风改</t>
    <phoneticPr fontId="3" type="noConversion"/>
  </si>
  <si>
    <t>岛风改</t>
    <phoneticPr fontId="3" type="noConversion"/>
  </si>
  <si>
    <t>Z级改</t>
    <phoneticPr fontId="3" type="noConversion"/>
  </si>
  <si>
    <t>秋月级改</t>
    <phoneticPr fontId="3" type="noConversion"/>
  </si>
  <si>
    <t>睦月级</t>
    <phoneticPr fontId="3" type="noConversion"/>
  </si>
  <si>
    <t>通常改</t>
    <phoneticPr fontId="3" type="noConversion"/>
  </si>
  <si>
    <t>大淀改</t>
    <phoneticPr fontId="3" type="noConversion"/>
  </si>
  <si>
    <t>阿贺野级改</t>
    <phoneticPr fontId="3" type="noConversion"/>
  </si>
  <si>
    <t>夕张改</t>
    <phoneticPr fontId="3" type="noConversion"/>
  </si>
  <si>
    <t>鬼怒改</t>
    <phoneticPr fontId="3" type="noConversion"/>
  </si>
  <si>
    <t>SS</t>
    <phoneticPr fontId="3" type="noConversion"/>
  </si>
  <si>
    <t>通常</t>
    <phoneticPr fontId="3" type="noConversion"/>
  </si>
  <si>
    <t>刷闪层数</t>
    <phoneticPr fontId="3" type="noConversion"/>
  </si>
  <si>
    <t>12次大成功-刷闪消耗</t>
    <phoneticPr fontId="3" type="noConversion"/>
  </si>
  <si>
    <t>毛收油</t>
    <phoneticPr fontId="5" type="noConversion"/>
  </si>
  <si>
    <t>毛收彈</t>
    <phoneticPr fontId="5" type="noConversion"/>
  </si>
  <si>
    <t>毛收鋼</t>
    <phoneticPr fontId="5" type="noConversion"/>
  </si>
  <si>
    <t>毛收鋁</t>
    <phoneticPr fontId="5" type="noConversion"/>
  </si>
  <si>
    <t>单次净收益</t>
    <phoneticPr fontId="3" type="noConversion"/>
  </si>
  <si>
    <t>*</t>
    <phoneticPr fontId="3" type="noConversion"/>
  </si>
  <si>
    <t>*</t>
    <phoneticPr fontId="3" type="noConversion"/>
  </si>
  <si>
    <t>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</si>
</sst>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_ ;[Red]\-0\ "/>
    <numFmt numFmtId="179" formatCode="0.0_ 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9">
    <xf numFmtId="0" fontId="0" fillId="0" borderId="0" xfId="0"/>
    <xf numFmtId="0" fontId="2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 wrapText="1"/>
    </xf>
    <xf numFmtId="176" fontId="6" fillId="0" borderId="0" xfId="1" applyNumberFormat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49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horizontal="left" vertical="center" wrapText="1"/>
    </xf>
    <xf numFmtId="49" fontId="6" fillId="0" borderId="0" xfId="1" applyNumberFormat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right" vertical="center" wrapText="1"/>
    </xf>
    <xf numFmtId="49" fontId="6" fillId="0" borderId="0" xfId="1" applyNumberFormat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7" fillId="0" borderId="0" xfId="1" applyNumberFormat="1" applyFont="1" applyFill="1" applyBorder="1" applyAlignment="1">
      <alignment horizontal="center" vertical="center" wrapText="1"/>
    </xf>
    <xf numFmtId="177" fontId="6" fillId="0" borderId="0" xfId="1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178" fontId="4" fillId="0" borderId="0" xfId="1" applyNumberFormat="1" applyFont="1" applyFill="1" applyBorder="1" applyAlignment="1">
      <alignment horizontal="center" vertical="center" wrapText="1"/>
    </xf>
    <xf numFmtId="178" fontId="6" fillId="0" borderId="0" xfId="1" applyNumberFormat="1" applyFont="1" applyFill="1" applyBorder="1" applyAlignment="1">
      <alignment horizontal="center" vertical="center" wrapText="1"/>
    </xf>
    <xf numFmtId="177" fontId="2" fillId="0" borderId="0" xfId="1" applyNumberFormat="1" applyFont="1" applyFill="1" applyBorder="1" applyAlignment="1">
      <alignment horizontal="center" vertical="center" wrapText="1"/>
    </xf>
    <xf numFmtId="177" fontId="6" fillId="0" borderId="0" xfId="1" applyNumberFormat="1" applyFont="1" applyFill="1" applyBorder="1" applyAlignment="1">
      <alignment horizontal="left" vertical="center"/>
    </xf>
    <xf numFmtId="178" fontId="2" fillId="0" borderId="0" xfId="1" applyNumberFormat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left" vertical="center"/>
    </xf>
    <xf numFmtId="178" fontId="6" fillId="0" borderId="0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178" fontId="4" fillId="0" borderId="2" xfId="1" applyNumberFormat="1" applyFont="1" applyFill="1" applyBorder="1" applyAlignment="1">
      <alignment horizontal="center" vertical="center" wrapText="1"/>
    </xf>
    <xf numFmtId="179" fontId="6" fillId="0" borderId="0" xfId="1" applyNumberFormat="1" applyFont="1" applyFill="1" applyBorder="1" applyAlignment="1">
      <alignment horizontal="center" vertical="center" wrapText="1"/>
    </xf>
    <xf numFmtId="179" fontId="7" fillId="0" borderId="0" xfId="1" applyNumberFormat="1" applyFont="1" applyFill="1" applyBorder="1" applyAlignment="1">
      <alignment horizontal="center" vertical="center" wrapText="1"/>
    </xf>
    <xf numFmtId="179" fontId="7" fillId="0" borderId="0" xfId="1" applyNumberFormat="1" applyFont="1" applyFill="1" applyBorder="1" applyAlignment="1">
      <alignment vertical="center" wrapText="1"/>
    </xf>
    <xf numFmtId="178" fontId="2" fillId="0" borderId="1" xfId="1" applyNumberFormat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77" fontId="2" fillId="0" borderId="1" xfId="1" applyNumberFormat="1" applyFont="1" applyFill="1" applyBorder="1" applyAlignment="1">
      <alignment horizontal="center" vertical="center" wrapText="1"/>
    </xf>
    <xf numFmtId="177" fontId="2" fillId="0" borderId="2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/>
    </xf>
    <xf numFmtId="178" fontId="2" fillId="0" borderId="2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161"/>
  <sheetViews>
    <sheetView tabSelected="1" workbookViewId="0">
      <selection activeCell="A4" sqref="A4"/>
    </sheetView>
  </sheetViews>
  <sheetFormatPr defaultColWidth="4.44140625" defaultRowHeight="13.2" x14ac:dyDescent="0.25"/>
  <cols>
    <col min="1" max="1" width="4.44140625" style="3"/>
    <col min="2" max="2" width="17.21875" style="5" bestFit="1" customWidth="1"/>
    <col min="3" max="3" width="5.88671875" style="19" bestFit="1" customWidth="1"/>
    <col min="4" max="4" width="6.21875" style="3" bestFit="1" customWidth="1"/>
    <col min="5" max="5" width="25.88671875" style="5" customWidth="1"/>
    <col min="6" max="17" width="3.6640625" style="3" customWidth="1"/>
    <col min="18" max="19" width="3.6640625" style="19" customWidth="1"/>
    <col min="20" max="21" width="4.6640625" style="3" bestFit="1" customWidth="1"/>
    <col min="22" max="23" width="4.44140625" style="24" customWidth="1"/>
    <col min="24" max="24" width="3.6640625" style="19" customWidth="1"/>
    <col min="25" max="28" width="3.6640625" style="3" customWidth="1"/>
    <col min="29" max="30" width="5.44140625" style="20" customWidth="1"/>
    <col min="31" max="32" width="5.44140625" style="3" customWidth="1"/>
    <col min="33" max="16384" width="4.44140625" style="3"/>
  </cols>
  <sheetData>
    <row r="2" spans="1:32" x14ac:dyDescent="0.25">
      <c r="A2" s="38" t="s">
        <v>0</v>
      </c>
      <c r="B2" s="38" t="s">
        <v>1</v>
      </c>
      <c r="C2" s="40" t="s">
        <v>2</v>
      </c>
      <c r="D2" s="38" t="s">
        <v>58</v>
      </c>
      <c r="E2" s="42" t="s">
        <v>61</v>
      </c>
      <c r="F2" s="35" t="s">
        <v>44</v>
      </c>
      <c r="G2" s="35"/>
      <c r="H2" s="35" t="s">
        <v>45</v>
      </c>
      <c r="I2" s="35"/>
      <c r="J2" s="35" t="s">
        <v>46</v>
      </c>
      <c r="K2" s="35"/>
      <c r="L2" s="35" t="s">
        <v>47</v>
      </c>
      <c r="M2" s="35"/>
      <c r="N2" s="35" t="s">
        <v>48</v>
      </c>
      <c r="O2" s="35"/>
      <c r="P2" s="35" t="s">
        <v>49</v>
      </c>
      <c r="Q2" s="35"/>
      <c r="R2" s="35" t="s">
        <v>56</v>
      </c>
      <c r="S2" s="35" t="s">
        <v>57</v>
      </c>
      <c r="T2" s="35" t="s">
        <v>197</v>
      </c>
      <c r="U2" s="35"/>
      <c r="V2" s="35"/>
      <c r="W2" s="35"/>
      <c r="X2" s="27"/>
      <c r="Y2" s="38" t="s">
        <v>191</v>
      </c>
      <c r="Z2" s="38" t="s">
        <v>176</v>
      </c>
      <c r="AA2" s="38" t="s">
        <v>177</v>
      </c>
      <c r="AC2" s="35" t="s">
        <v>192</v>
      </c>
      <c r="AD2" s="35"/>
      <c r="AE2" s="35"/>
      <c r="AF2" s="35"/>
    </row>
    <row r="3" spans="1:32" ht="13.8" thickBot="1" x14ac:dyDescent="0.3">
      <c r="A3" s="39"/>
      <c r="B3" s="39"/>
      <c r="C3" s="41"/>
      <c r="D3" s="39"/>
      <c r="E3" s="43"/>
      <c r="F3" s="31" t="s">
        <v>4</v>
      </c>
      <c r="G3" s="31" t="s">
        <v>5</v>
      </c>
      <c r="H3" s="31" t="s">
        <v>4</v>
      </c>
      <c r="I3" s="31" t="s">
        <v>5</v>
      </c>
      <c r="J3" s="31" t="s">
        <v>4</v>
      </c>
      <c r="K3" s="31" t="s">
        <v>5</v>
      </c>
      <c r="L3" s="31" t="s">
        <v>4</v>
      </c>
      <c r="M3" s="31" t="s">
        <v>5</v>
      </c>
      <c r="N3" s="31" t="s">
        <v>4</v>
      </c>
      <c r="O3" s="31" t="s">
        <v>5</v>
      </c>
      <c r="P3" s="31" t="s">
        <v>4</v>
      </c>
      <c r="Q3" s="31" t="s">
        <v>5</v>
      </c>
      <c r="R3" s="48"/>
      <c r="S3" s="48"/>
      <c r="T3" s="31" t="s">
        <v>101</v>
      </c>
      <c r="U3" s="31" t="s">
        <v>5</v>
      </c>
      <c r="V3" s="31" t="s">
        <v>7</v>
      </c>
      <c r="W3" s="31" t="s">
        <v>8</v>
      </c>
      <c r="X3" s="23"/>
      <c r="Y3" s="39"/>
      <c r="Z3" s="39"/>
      <c r="AA3" s="39" t="s">
        <v>177</v>
      </c>
      <c r="AB3" s="25"/>
      <c r="AC3" s="31" t="s">
        <v>101</v>
      </c>
      <c r="AD3" s="31" t="s">
        <v>5</v>
      </c>
      <c r="AE3" s="31" t="s">
        <v>7</v>
      </c>
      <c r="AF3" s="31" t="s">
        <v>8</v>
      </c>
    </row>
    <row r="4" spans="1:32" ht="28.5" customHeight="1" thickTop="1" x14ac:dyDescent="0.25">
      <c r="A4" s="3">
        <v>2</v>
      </c>
      <c r="B4" s="5" t="str">
        <f>VLOOKUP(A4,26:72,2,FALSE)</f>
        <v>長距離練習航海</v>
      </c>
      <c r="C4" s="19">
        <f>VLOOKUP(A4,26:72,3,FALSE)</f>
        <v>30</v>
      </c>
      <c r="D4" s="19" t="str">
        <f>VLOOKUP(A4,26:72,4,FALSE)</f>
        <v>Lv.2</v>
      </c>
      <c r="E4" s="5" t="str">
        <f>VLOOKUP(A4,26:72,5,FALSE)</f>
        <v>自由x4</v>
      </c>
      <c r="F4" s="20">
        <v>15</v>
      </c>
      <c r="G4" s="20">
        <v>15</v>
      </c>
      <c r="H4" s="20">
        <v>15</v>
      </c>
      <c r="I4" s="20">
        <v>15</v>
      </c>
      <c r="J4" s="20">
        <v>15</v>
      </c>
      <c r="K4" s="20">
        <v>15</v>
      </c>
      <c r="L4" s="20">
        <v>15</v>
      </c>
      <c r="M4" s="20">
        <v>15</v>
      </c>
      <c r="N4" s="24"/>
      <c r="O4" s="24"/>
      <c r="P4" s="24"/>
      <c r="Q4" s="24"/>
      <c r="R4" s="24">
        <v>1</v>
      </c>
      <c r="S4" s="24">
        <v>0</v>
      </c>
      <c r="T4" s="24">
        <f t="shared" ref="T4:W6" si="0">T20</f>
        <v>-30</v>
      </c>
      <c r="U4" s="24">
        <f t="shared" si="0"/>
        <v>150</v>
      </c>
      <c r="V4" s="24">
        <f t="shared" si="0"/>
        <v>45</v>
      </c>
      <c r="W4" s="24">
        <f t="shared" si="0"/>
        <v>0</v>
      </c>
      <c r="X4" s="24"/>
      <c r="Y4" s="3">
        <v>3</v>
      </c>
      <c r="Z4" s="3">
        <f>ROUND(F20*0.4,0)*Y4</f>
        <v>72</v>
      </c>
      <c r="AA4" s="3">
        <f>ROUND(G20*0.4,0)*Y4</f>
        <v>72</v>
      </c>
      <c r="AC4" s="24">
        <f t="shared" ref="AC4:AD6" si="1">T4*12-Z4</f>
        <v>-432</v>
      </c>
      <c r="AD4" s="24">
        <f t="shared" si="1"/>
        <v>1728</v>
      </c>
      <c r="AE4" s="24">
        <f>V4*12</f>
        <v>540</v>
      </c>
      <c r="AF4" s="24">
        <f>W4*12</f>
        <v>0</v>
      </c>
    </row>
    <row r="5" spans="1:32" ht="28.5" customHeight="1" x14ac:dyDescent="0.25">
      <c r="A5" s="3">
        <v>5</v>
      </c>
      <c r="B5" s="5" t="str">
        <f>VLOOKUP(A5,26:72,2,FALSE)</f>
        <v>海上護衛任務</v>
      </c>
      <c r="C5" s="19">
        <f>VLOOKUP(A5,26:72,3,FALSE)</f>
        <v>90</v>
      </c>
      <c r="D5" s="3" t="str">
        <f>VLOOKUP(A5,26:72,4,FALSE)</f>
        <v>Lv.3</v>
      </c>
      <c r="E5" s="5" t="str">
        <f>VLOOKUP(A5,26:72,5,FALSE)</f>
        <v>輕巡x1、驅逐x2、自由x1</v>
      </c>
      <c r="F5" s="21">
        <v>25</v>
      </c>
      <c r="G5" s="21">
        <v>30</v>
      </c>
      <c r="H5" s="20">
        <v>15</v>
      </c>
      <c r="I5" s="20">
        <v>20</v>
      </c>
      <c r="J5" s="20">
        <v>15</v>
      </c>
      <c r="K5" s="20">
        <v>20</v>
      </c>
      <c r="L5" s="20">
        <v>15</v>
      </c>
      <c r="M5" s="20">
        <v>20</v>
      </c>
      <c r="N5" s="29"/>
      <c r="O5" s="29"/>
      <c r="P5" s="24"/>
      <c r="Q5" s="24"/>
      <c r="R5" s="24">
        <v>1</v>
      </c>
      <c r="S5" s="24">
        <v>0</v>
      </c>
      <c r="T5" s="24">
        <f t="shared" si="0"/>
        <v>265</v>
      </c>
      <c r="U5" s="24">
        <f t="shared" si="0"/>
        <v>300</v>
      </c>
      <c r="V5" s="24">
        <f t="shared" si="0"/>
        <v>30</v>
      </c>
      <c r="W5" s="24">
        <f t="shared" si="0"/>
        <v>30</v>
      </c>
      <c r="X5" s="24"/>
      <c r="Y5" s="3">
        <v>3</v>
      </c>
      <c r="Z5" s="3">
        <f>ROUND(F21*0.4,0)*Y5</f>
        <v>84</v>
      </c>
      <c r="AA5" s="3">
        <f>ROUND(G21*0.4,0)*Y5</f>
        <v>108</v>
      </c>
      <c r="AC5" s="24">
        <f t="shared" si="1"/>
        <v>3096</v>
      </c>
      <c r="AD5" s="24">
        <f t="shared" si="1"/>
        <v>3492</v>
      </c>
      <c r="AE5" s="24">
        <f t="shared" ref="AE5:AE6" si="2">V5*12</f>
        <v>360</v>
      </c>
      <c r="AF5" s="24">
        <f t="shared" ref="AF5:AF6" si="3">W5*12</f>
        <v>360</v>
      </c>
    </row>
    <row r="6" spans="1:32" ht="28.5" customHeight="1" x14ac:dyDescent="0.25">
      <c r="A6" s="3">
        <v>21</v>
      </c>
      <c r="B6" s="5" t="str">
        <f>VLOOKUP(A6,26:72,2,FALSE)</f>
        <v>北方鼠輸送作戦</v>
      </c>
      <c r="C6" s="19">
        <f>VLOOKUP(A6,26:72,3,FALSE)</f>
        <v>140</v>
      </c>
      <c r="D6" s="3" t="str">
        <f>VLOOKUP(A6,26:72,4,FALSE)</f>
        <v>Lv.15
∑=30</v>
      </c>
      <c r="E6" s="5" t="str">
        <f>VLOOKUP(A6,26:72,5,FALSE)</f>
        <v>輕巡x1、驅逐x4
3x1/4x1只ドラム缶(輸送用)</v>
      </c>
      <c r="F6" s="20">
        <v>25</v>
      </c>
      <c r="G6" s="20">
        <v>35</v>
      </c>
      <c r="H6" s="20">
        <v>15</v>
      </c>
      <c r="I6" s="20">
        <v>20</v>
      </c>
      <c r="J6" s="20">
        <v>15</v>
      </c>
      <c r="K6" s="20">
        <v>20</v>
      </c>
      <c r="L6" s="20">
        <v>15</v>
      </c>
      <c r="M6" s="20">
        <v>20</v>
      </c>
      <c r="N6" s="20">
        <v>15</v>
      </c>
      <c r="O6" s="20">
        <v>20</v>
      </c>
      <c r="P6" s="29"/>
      <c r="Q6" s="29"/>
      <c r="R6" s="24">
        <v>1</v>
      </c>
      <c r="S6" s="24">
        <v>4</v>
      </c>
      <c r="T6" s="24">
        <f t="shared" si="0"/>
        <v>508</v>
      </c>
      <c r="U6" s="24">
        <f t="shared" si="0"/>
        <v>405</v>
      </c>
      <c r="V6" s="24">
        <f t="shared" si="0"/>
        <v>0</v>
      </c>
      <c r="W6" s="24">
        <f t="shared" si="0"/>
        <v>0</v>
      </c>
      <c r="X6" s="24"/>
      <c r="Y6" s="3">
        <v>3</v>
      </c>
      <c r="Z6" s="3">
        <f>ROUND(F22*0.4,0)*Y6</f>
        <v>102</v>
      </c>
      <c r="AA6" s="3">
        <f>ROUND(G22*0.4,0)*Y6</f>
        <v>138</v>
      </c>
      <c r="AC6" s="24">
        <f t="shared" si="1"/>
        <v>5994</v>
      </c>
      <c r="AD6" s="24">
        <f t="shared" si="1"/>
        <v>4722</v>
      </c>
      <c r="AE6" s="24">
        <f t="shared" si="2"/>
        <v>0</v>
      </c>
      <c r="AF6" s="24">
        <f t="shared" si="3"/>
        <v>0</v>
      </c>
    </row>
    <row r="9" spans="1:32" x14ac:dyDescent="0.25">
      <c r="F9" s="47" t="s">
        <v>50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U9" s="47" t="s">
        <v>189</v>
      </c>
      <c r="V9" s="47"/>
      <c r="W9" s="19"/>
    </row>
    <row r="10" spans="1:32" x14ac:dyDescent="0.25">
      <c r="F10" s="45" t="s">
        <v>184</v>
      </c>
      <c r="G10" s="45">
        <v>25</v>
      </c>
      <c r="H10" s="45" t="s">
        <v>183</v>
      </c>
      <c r="I10" s="45"/>
      <c r="J10" s="45" t="s">
        <v>95</v>
      </c>
      <c r="K10" s="45"/>
      <c r="L10" s="45" t="s">
        <v>179</v>
      </c>
      <c r="M10" s="45"/>
      <c r="N10" s="45" t="s">
        <v>180</v>
      </c>
      <c r="O10" s="45"/>
      <c r="P10" s="45" t="s">
        <v>181</v>
      </c>
      <c r="Q10" s="45"/>
      <c r="R10" s="45" t="s">
        <v>182</v>
      </c>
      <c r="S10" s="45"/>
      <c r="U10" s="45" t="s">
        <v>190</v>
      </c>
      <c r="V10" s="45">
        <v>25</v>
      </c>
      <c r="W10" s="19"/>
    </row>
    <row r="11" spans="1:32" ht="13.8" thickBot="1" x14ac:dyDescent="0.3">
      <c r="F11" s="30" t="s">
        <v>4</v>
      </c>
      <c r="G11" s="30" t="s">
        <v>5</v>
      </c>
      <c r="H11" s="30" t="s">
        <v>4</v>
      </c>
      <c r="I11" s="30" t="s">
        <v>5</v>
      </c>
      <c r="J11" s="30" t="s">
        <v>4</v>
      </c>
      <c r="K11" s="30" t="s">
        <v>5</v>
      </c>
      <c r="L11" s="30" t="s">
        <v>4</v>
      </c>
      <c r="M11" s="30" t="s">
        <v>5</v>
      </c>
      <c r="N11" s="30" t="s">
        <v>4</v>
      </c>
      <c r="O11" s="30" t="s">
        <v>5</v>
      </c>
      <c r="P11" s="30" t="s">
        <v>4</v>
      </c>
      <c r="Q11" s="30" t="s">
        <v>5</v>
      </c>
      <c r="R11" s="30" t="s">
        <v>4</v>
      </c>
      <c r="S11" s="30" t="s">
        <v>5</v>
      </c>
      <c r="U11" s="30" t="s">
        <v>4</v>
      </c>
      <c r="V11" s="30" t="s">
        <v>5</v>
      </c>
      <c r="W11" s="19"/>
    </row>
    <row r="12" spans="1:32" ht="13.8" thickTop="1" x14ac:dyDescent="0.25">
      <c r="F12" s="20">
        <v>15</v>
      </c>
      <c r="G12" s="20">
        <v>20</v>
      </c>
      <c r="H12" s="20">
        <v>15</v>
      </c>
      <c r="I12" s="20">
        <v>15</v>
      </c>
      <c r="J12" s="3">
        <v>15</v>
      </c>
      <c r="K12" s="19">
        <v>25</v>
      </c>
      <c r="L12" s="20">
        <v>20</v>
      </c>
      <c r="M12" s="20">
        <v>20</v>
      </c>
      <c r="N12" s="20">
        <v>20</v>
      </c>
      <c r="O12" s="20">
        <v>25</v>
      </c>
      <c r="P12" s="20">
        <v>20</v>
      </c>
      <c r="Q12" s="20">
        <v>25</v>
      </c>
      <c r="R12" s="20">
        <v>20</v>
      </c>
      <c r="S12" s="20">
        <v>25</v>
      </c>
      <c r="U12" s="20">
        <v>10</v>
      </c>
      <c r="V12" s="20">
        <v>20</v>
      </c>
      <c r="W12" s="19"/>
    </row>
    <row r="13" spans="1:32" x14ac:dyDescent="0.25">
      <c r="Q13" s="19"/>
      <c r="S13" s="3"/>
      <c r="U13" s="24"/>
      <c r="W13" s="19"/>
    </row>
    <row r="14" spans="1:32" x14ac:dyDescent="0.25">
      <c r="F14" s="47" t="s">
        <v>51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32" x14ac:dyDescent="0.25">
      <c r="F15" s="45" t="s">
        <v>184</v>
      </c>
      <c r="G15" s="45">
        <v>25</v>
      </c>
      <c r="H15" s="45" t="s">
        <v>52</v>
      </c>
      <c r="I15" s="45">
        <v>15</v>
      </c>
      <c r="J15" s="45" t="s">
        <v>53</v>
      </c>
      <c r="K15" s="45">
        <v>15</v>
      </c>
      <c r="L15" s="45" t="s">
        <v>178</v>
      </c>
      <c r="M15" s="45">
        <v>15</v>
      </c>
      <c r="N15" s="45" t="s">
        <v>185</v>
      </c>
      <c r="O15" s="45">
        <v>15</v>
      </c>
      <c r="P15" s="45" t="s">
        <v>186</v>
      </c>
      <c r="Q15" s="45">
        <v>15</v>
      </c>
      <c r="R15" s="44" t="s">
        <v>187</v>
      </c>
      <c r="S15" s="44"/>
      <c r="T15" s="45" t="s">
        <v>54</v>
      </c>
      <c r="U15" s="45"/>
      <c r="V15" s="45" t="s">
        <v>188</v>
      </c>
      <c r="W15" s="45">
        <v>15</v>
      </c>
    </row>
    <row r="16" spans="1:32" ht="13.8" thickBot="1" x14ac:dyDescent="0.3">
      <c r="F16" s="30" t="s">
        <v>4</v>
      </c>
      <c r="G16" s="30" t="s">
        <v>5</v>
      </c>
      <c r="H16" s="30" t="s">
        <v>4</v>
      </c>
      <c r="I16" s="30" t="s">
        <v>5</v>
      </c>
      <c r="J16" s="30" t="s">
        <v>4</v>
      </c>
      <c r="K16" s="30" t="s">
        <v>5</v>
      </c>
      <c r="L16" s="30" t="s">
        <v>4</v>
      </c>
      <c r="M16" s="30" t="s">
        <v>5</v>
      </c>
      <c r="N16" s="30" t="s">
        <v>4</v>
      </c>
      <c r="O16" s="30" t="s">
        <v>5</v>
      </c>
      <c r="P16" s="30" t="s">
        <v>4</v>
      </c>
      <c r="Q16" s="30" t="s">
        <v>5</v>
      </c>
      <c r="R16" s="30" t="s">
        <v>4</v>
      </c>
      <c r="S16" s="30" t="s">
        <v>5</v>
      </c>
      <c r="T16" s="30" t="s">
        <v>4</v>
      </c>
      <c r="U16" s="30" t="s">
        <v>5</v>
      </c>
      <c r="V16" s="30" t="s">
        <v>4</v>
      </c>
      <c r="W16" s="30" t="s">
        <v>5</v>
      </c>
    </row>
    <row r="17" spans="1:35" ht="13.8" thickTop="1" x14ac:dyDescent="0.25">
      <c r="F17" s="21">
        <v>25</v>
      </c>
      <c r="G17" s="21">
        <v>30</v>
      </c>
      <c r="H17" s="20">
        <v>25</v>
      </c>
      <c r="I17" s="20">
        <v>35</v>
      </c>
      <c r="J17" s="20">
        <v>25</v>
      </c>
      <c r="K17" s="20">
        <v>25</v>
      </c>
      <c r="L17" s="20">
        <v>25</v>
      </c>
      <c r="M17" s="20">
        <v>25</v>
      </c>
      <c r="N17" s="20">
        <v>35</v>
      </c>
      <c r="O17" s="20">
        <v>35</v>
      </c>
      <c r="P17" s="20">
        <v>30</v>
      </c>
      <c r="Q17" s="20">
        <v>40</v>
      </c>
      <c r="R17" s="21">
        <v>25</v>
      </c>
      <c r="S17" s="21">
        <v>40</v>
      </c>
      <c r="T17" s="20">
        <v>25</v>
      </c>
      <c r="U17" s="20">
        <v>35</v>
      </c>
      <c r="V17" s="20">
        <v>25</v>
      </c>
      <c r="W17" s="20">
        <v>35</v>
      </c>
    </row>
    <row r="19" spans="1:35" ht="36" hidden="1" x14ac:dyDescent="0.25">
      <c r="F19" s="1" t="s">
        <v>166</v>
      </c>
      <c r="G19" s="1" t="s">
        <v>167</v>
      </c>
      <c r="H19" s="1"/>
      <c r="I19" s="1" t="s">
        <v>168</v>
      </c>
      <c r="J19" s="1" t="s">
        <v>169</v>
      </c>
      <c r="K19" s="1"/>
      <c r="L19" s="1" t="s">
        <v>170</v>
      </c>
      <c r="M19" s="1" t="s">
        <v>171</v>
      </c>
      <c r="N19" s="1"/>
      <c r="O19" s="2" t="s">
        <v>101</v>
      </c>
      <c r="P19" s="2" t="s">
        <v>5</v>
      </c>
      <c r="Q19" s="2" t="s">
        <v>7</v>
      </c>
      <c r="R19" s="2" t="s">
        <v>8</v>
      </c>
      <c r="S19" s="2"/>
      <c r="T19" s="2" t="s">
        <v>193</v>
      </c>
      <c r="U19" s="2" t="s">
        <v>194</v>
      </c>
      <c r="V19" s="2" t="s">
        <v>195</v>
      </c>
      <c r="W19" s="2" t="s">
        <v>196</v>
      </c>
      <c r="X19" s="3"/>
      <c r="Y19" s="24"/>
      <c r="Z19" s="24"/>
      <c r="AA19" s="19"/>
      <c r="AB19" s="5"/>
      <c r="AC19" s="3"/>
      <c r="AD19" s="3"/>
      <c r="AF19" s="19"/>
      <c r="AG19" s="19"/>
      <c r="AH19" s="19"/>
      <c r="AI19" s="19"/>
    </row>
    <row r="20" spans="1:35" hidden="1" x14ac:dyDescent="0.25">
      <c r="F20" s="3">
        <f>SUM(F4,H4,J4,L4,N4,P4)</f>
        <v>60</v>
      </c>
      <c r="G20" s="3">
        <f>SUM(G4,I4,K4,M4,O4,Q4)</f>
        <v>60</v>
      </c>
      <c r="H20" s="3" t="s">
        <v>198</v>
      </c>
      <c r="I20" s="3">
        <f>VLOOKUP(A4,26:72,6,FALSE)</f>
        <v>0.5</v>
      </c>
      <c r="J20" s="3">
        <f>VLOOKUP(A4,26:72,7,FALSE)</f>
        <v>0</v>
      </c>
      <c r="K20" s="3" t="s">
        <v>200</v>
      </c>
      <c r="L20" s="3">
        <f t="shared" ref="L20:M22" si="4">ROUND(F20*I20,0)</f>
        <v>30</v>
      </c>
      <c r="M20" s="3">
        <f t="shared" si="4"/>
        <v>0</v>
      </c>
      <c r="O20" s="3">
        <f>VLOOKUP(A4,26:72,9,FALSE)</f>
        <v>0</v>
      </c>
      <c r="P20" s="3">
        <f>VLOOKUP(A4,26:72,10,FALSE)</f>
        <v>100</v>
      </c>
      <c r="Q20" s="3">
        <f>VLOOKUP(A4,26:72,11,FALSE)</f>
        <v>30</v>
      </c>
      <c r="R20" s="3">
        <f>VLOOKUP(A4,26:72,12,FALSE)</f>
        <v>0</v>
      </c>
      <c r="S20" s="3"/>
      <c r="T20" s="3">
        <f>O20*(1+0.5*R4)*(1+0.05*S4)-L20</f>
        <v>-30</v>
      </c>
      <c r="U20" s="3">
        <f>P20*(1+0.5*R4)*(1+0.05*S4)-M20</f>
        <v>150</v>
      </c>
      <c r="V20" s="3">
        <f>Q20*(1+0.5*R4)*(1+0.05*S4)</f>
        <v>45</v>
      </c>
      <c r="W20" s="3">
        <f>R20*(1+0.5*R4)*(1+0.05*S4)</f>
        <v>0</v>
      </c>
      <c r="X20" s="3"/>
      <c r="Y20" s="24"/>
      <c r="Z20" s="24"/>
      <c r="AA20" s="19"/>
      <c r="AB20" s="5"/>
      <c r="AC20" s="3"/>
      <c r="AD20" s="3"/>
      <c r="AF20" s="19"/>
      <c r="AG20" s="19"/>
      <c r="AH20" s="19"/>
      <c r="AI20" s="19"/>
    </row>
    <row r="21" spans="1:35" hidden="1" x14ac:dyDescent="0.25">
      <c r="F21" s="3">
        <f t="shared" ref="F21:G21" si="5">SUM(F5,H5,J5,L5,N5,P5)</f>
        <v>70</v>
      </c>
      <c r="G21" s="3">
        <f t="shared" si="5"/>
        <v>90</v>
      </c>
      <c r="H21" s="3" t="s">
        <v>199</v>
      </c>
      <c r="I21" s="3">
        <f>VLOOKUP(A5,26:72,6,FALSE)</f>
        <v>0.5</v>
      </c>
      <c r="J21" s="3">
        <f>VLOOKUP(A5,26:72,7,FALSE)</f>
        <v>0</v>
      </c>
      <c r="K21" s="3" t="s">
        <v>200</v>
      </c>
      <c r="L21" s="3">
        <f t="shared" si="4"/>
        <v>35</v>
      </c>
      <c r="M21" s="3">
        <f t="shared" si="4"/>
        <v>0</v>
      </c>
      <c r="O21" s="3">
        <f>VLOOKUP(A5,26:72,9,FALSE)</f>
        <v>200</v>
      </c>
      <c r="P21" s="3">
        <f>VLOOKUP(A5,26:72,10,FALSE)</f>
        <v>200</v>
      </c>
      <c r="Q21" s="3">
        <f>VLOOKUP(A5,26:72,11,FALSE)</f>
        <v>20</v>
      </c>
      <c r="R21" s="3">
        <f>VLOOKUP(A5,26:72,12,FALSE)</f>
        <v>20</v>
      </c>
      <c r="S21" s="3"/>
      <c r="T21" s="3">
        <f>O21*(1+0.5*R5)*(1+0.05*S5)-L21</f>
        <v>265</v>
      </c>
      <c r="U21" s="3">
        <f>P21*(1+0.5*R5)*(1+0.05*S5)-M21</f>
        <v>300</v>
      </c>
      <c r="V21" s="3">
        <f>Q21*(1+0.5*R5)*(1+0.05*S5)</f>
        <v>30</v>
      </c>
      <c r="W21" s="3">
        <f>R21*(1+0.5*R5)*(1+0.05*S5)</f>
        <v>30</v>
      </c>
      <c r="X21" s="3"/>
      <c r="Y21" s="24"/>
      <c r="Z21" s="24"/>
      <c r="AA21" s="19"/>
      <c r="AB21" s="5"/>
      <c r="AC21" s="3"/>
      <c r="AD21" s="3"/>
      <c r="AF21" s="19"/>
      <c r="AG21" s="19"/>
      <c r="AH21" s="19"/>
      <c r="AI21" s="19"/>
    </row>
    <row r="22" spans="1:35" hidden="1" x14ac:dyDescent="0.25">
      <c r="F22" s="3">
        <f t="shared" ref="F22:G22" si="6">SUM(F6,H6,J6,L6,N6,P6)</f>
        <v>85</v>
      </c>
      <c r="G22" s="3">
        <f t="shared" si="6"/>
        <v>115</v>
      </c>
      <c r="H22" s="3" t="s">
        <v>198</v>
      </c>
      <c r="I22" s="3">
        <f>VLOOKUP(A6,26:72,6,FALSE)</f>
        <v>0.8</v>
      </c>
      <c r="J22" s="3">
        <f>VLOOKUP(A6,26:72,7,FALSE)</f>
        <v>0.7</v>
      </c>
      <c r="K22" s="3" t="s">
        <v>200</v>
      </c>
      <c r="L22" s="3">
        <f t="shared" si="4"/>
        <v>68</v>
      </c>
      <c r="M22" s="3">
        <f t="shared" si="4"/>
        <v>81</v>
      </c>
      <c r="O22" s="3">
        <f>VLOOKUP(A6,26:72,9,FALSE)</f>
        <v>320</v>
      </c>
      <c r="P22" s="3">
        <f>VLOOKUP(A6,26:72,10,FALSE)</f>
        <v>270</v>
      </c>
      <c r="Q22" s="3">
        <f>VLOOKUP(A6,26:72,11,FALSE)</f>
        <v>0</v>
      </c>
      <c r="R22" s="3">
        <f>VLOOKUP(A6,26:72,12,FALSE)</f>
        <v>0</v>
      </c>
      <c r="S22" s="3"/>
      <c r="T22" s="3">
        <f>O22*(1+0.5*R6)*(1+0.05*S6)-L22</f>
        <v>508</v>
      </c>
      <c r="U22" s="3">
        <f>P22*(1+0.5*R6)*(1+0.05*S6)-M22</f>
        <v>405</v>
      </c>
      <c r="V22" s="3">
        <f>Q22*(1+0.5*R6)*(1+0.05*S6)</f>
        <v>0</v>
      </c>
      <c r="W22" s="3">
        <f>R22*(1+0.5*R6)*(1+0.05*S6)</f>
        <v>0</v>
      </c>
      <c r="X22" s="3"/>
      <c r="Y22" s="24"/>
      <c r="Z22" s="24"/>
      <c r="AA22" s="19"/>
      <c r="AB22" s="5"/>
      <c r="AC22" s="3"/>
      <c r="AD22" s="3"/>
      <c r="AF22" s="19"/>
      <c r="AG22" s="19"/>
      <c r="AH22" s="19"/>
      <c r="AI22" s="19"/>
    </row>
    <row r="23" spans="1:35" hidden="1" x14ac:dyDescent="0.25">
      <c r="Q23" s="19"/>
      <c r="S23" s="3"/>
      <c r="U23" s="24"/>
      <c r="W23" s="19"/>
      <c r="AD23" s="3"/>
    </row>
    <row r="24" spans="1:35" s="1" customFormat="1" ht="14.25" customHeight="1" x14ac:dyDescent="0.25">
      <c r="A24" s="36" t="s">
        <v>0</v>
      </c>
      <c r="B24" s="36" t="s">
        <v>1</v>
      </c>
      <c r="C24" s="37" t="s">
        <v>96</v>
      </c>
      <c r="D24" s="36" t="s">
        <v>97</v>
      </c>
      <c r="E24" s="36" t="s">
        <v>61</v>
      </c>
      <c r="F24" s="36" t="s">
        <v>98</v>
      </c>
      <c r="G24" s="36"/>
      <c r="H24" s="36" t="s">
        <v>99</v>
      </c>
      <c r="I24" s="36"/>
      <c r="J24" s="36"/>
      <c r="K24" s="36"/>
      <c r="L24" s="36"/>
      <c r="M24" s="36"/>
      <c r="N24" s="36"/>
      <c r="O24" s="36"/>
      <c r="P24" s="36"/>
      <c r="Q24" s="45" t="s">
        <v>3</v>
      </c>
      <c r="Z24" s="3"/>
      <c r="AA24" s="3"/>
      <c r="AB24" s="3"/>
    </row>
    <row r="25" spans="1:35" s="1" customFormat="1" ht="24" x14ac:dyDescent="0.25">
      <c r="A25" s="36"/>
      <c r="B25" s="36"/>
      <c r="C25" s="37"/>
      <c r="D25" s="36"/>
      <c r="E25" s="36"/>
      <c r="F25" s="2" t="s">
        <v>100</v>
      </c>
      <c r="G25" s="2" t="s">
        <v>5</v>
      </c>
      <c r="H25" s="1" t="s">
        <v>6</v>
      </c>
      <c r="I25" s="2" t="s">
        <v>101</v>
      </c>
      <c r="J25" s="2" t="s">
        <v>5</v>
      </c>
      <c r="K25" s="2" t="s">
        <v>7</v>
      </c>
      <c r="L25" s="2" t="s">
        <v>8</v>
      </c>
      <c r="M25" s="1" t="s">
        <v>102</v>
      </c>
      <c r="N25" s="1" t="s">
        <v>103</v>
      </c>
      <c r="O25" s="1" t="s">
        <v>104</v>
      </c>
      <c r="P25" s="1" t="s">
        <v>105</v>
      </c>
      <c r="Q25" s="45"/>
      <c r="Z25" s="3"/>
      <c r="AA25" s="3"/>
      <c r="AB25" s="3"/>
    </row>
    <row r="26" spans="1:35" x14ac:dyDescent="0.25">
      <c r="A26" s="3">
        <v>1</v>
      </c>
      <c r="B26" s="4" t="s">
        <v>9</v>
      </c>
      <c r="C26" s="17">
        <v>15</v>
      </c>
      <c r="D26" s="3" t="s">
        <v>10</v>
      </c>
      <c r="E26" s="5" t="s">
        <v>11</v>
      </c>
      <c r="F26" s="32">
        <v>0.3</v>
      </c>
      <c r="G26" s="32">
        <v>0</v>
      </c>
      <c r="H26" s="3">
        <v>10</v>
      </c>
      <c r="I26" s="3">
        <v>0</v>
      </c>
      <c r="J26" s="3">
        <v>30</v>
      </c>
      <c r="K26" s="3">
        <v>0</v>
      </c>
      <c r="L26" s="3">
        <v>0</v>
      </c>
      <c r="M26" s="3" t="s">
        <v>12</v>
      </c>
      <c r="N26" s="3" t="s">
        <v>12</v>
      </c>
      <c r="O26" s="3" t="s">
        <v>12</v>
      </c>
      <c r="P26" s="3" t="s">
        <v>12</v>
      </c>
      <c r="Q26" s="16" t="s">
        <v>106</v>
      </c>
      <c r="R26" s="3"/>
      <c r="S26" s="3"/>
      <c r="V26" s="3"/>
      <c r="W26" s="3"/>
      <c r="X26" s="3"/>
      <c r="AC26" s="3"/>
      <c r="AD26" s="3"/>
    </row>
    <row r="27" spans="1:35" x14ac:dyDescent="0.25">
      <c r="A27" s="3">
        <v>2</v>
      </c>
      <c r="B27" s="4" t="s">
        <v>172</v>
      </c>
      <c r="C27" s="18">
        <v>30</v>
      </c>
      <c r="D27" s="7" t="s">
        <v>13</v>
      </c>
      <c r="E27" s="4" t="s">
        <v>14</v>
      </c>
      <c r="F27" s="33">
        <v>0.5</v>
      </c>
      <c r="G27" s="33">
        <v>0</v>
      </c>
      <c r="H27" s="7">
        <v>20</v>
      </c>
      <c r="I27" s="7">
        <v>0</v>
      </c>
      <c r="J27" s="7">
        <v>100</v>
      </c>
      <c r="K27" s="7">
        <v>30</v>
      </c>
      <c r="L27" s="7">
        <v>0</v>
      </c>
      <c r="M27" s="7">
        <v>1</v>
      </c>
      <c r="N27" s="7" t="s">
        <v>12</v>
      </c>
      <c r="O27" s="7" t="s">
        <v>12</v>
      </c>
      <c r="P27" s="7" t="s">
        <v>12</v>
      </c>
      <c r="Q27" s="16"/>
      <c r="R27" s="3"/>
      <c r="S27" s="3"/>
      <c r="V27" s="3"/>
      <c r="W27" s="3"/>
      <c r="X27" s="3"/>
      <c r="AC27" s="3"/>
      <c r="AD27" s="3"/>
    </row>
    <row r="28" spans="1:35" x14ac:dyDescent="0.25">
      <c r="A28" s="3">
        <v>3</v>
      </c>
      <c r="B28" s="4" t="s">
        <v>173</v>
      </c>
      <c r="C28" s="18">
        <v>20</v>
      </c>
      <c r="D28" s="7" t="s">
        <v>15</v>
      </c>
      <c r="E28" s="4" t="s">
        <v>16</v>
      </c>
      <c r="F28" s="33">
        <v>0.3</v>
      </c>
      <c r="G28" s="33">
        <v>0.2</v>
      </c>
      <c r="H28" s="7">
        <v>30</v>
      </c>
      <c r="I28" s="7">
        <v>30</v>
      </c>
      <c r="J28" s="7">
        <v>30</v>
      </c>
      <c r="K28" s="7">
        <v>40</v>
      </c>
      <c r="L28" s="7">
        <v>0</v>
      </c>
      <c r="M28" s="7" t="s">
        <v>12</v>
      </c>
      <c r="N28" s="7" t="s">
        <v>12</v>
      </c>
      <c r="O28" s="7" t="s">
        <v>12</v>
      </c>
      <c r="P28" s="7" t="s">
        <v>12</v>
      </c>
      <c r="Q28" s="14"/>
      <c r="R28" s="3"/>
      <c r="S28" s="3"/>
      <c r="V28" s="3"/>
      <c r="W28" s="3"/>
      <c r="X28" s="3"/>
      <c r="Z28" s="1"/>
      <c r="AA28" s="1"/>
      <c r="AB28" s="1"/>
      <c r="AC28" s="3"/>
      <c r="AD28" s="3"/>
    </row>
    <row r="29" spans="1:35" x14ac:dyDescent="0.25">
      <c r="A29" s="3">
        <v>4</v>
      </c>
      <c r="B29" s="4" t="s">
        <v>17</v>
      </c>
      <c r="C29" s="18">
        <v>50</v>
      </c>
      <c r="D29" s="7" t="s">
        <v>15</v>
      </c>
      <c r="E29" s="4" t="s">
        <v>62</v>
      </c>
      <c r="F29" s="33">
        <v>0.5</v>
      </c>
      <c r="G29" s="33">
        <v>0</v>
      </c>
      <c r="H29" s="7">
        <v>30</v>
      </c>
      <c r="I29" s="7">
        <v>0</v>
      </c>
      <c r="J29" s="7">
        <v>60</v>
      </c>
      <c r="K29" s="7">
        <v>0</v>
      </c>
      <c r="L29" s="7">
        <v>0</v>
      </c>
      <c r="M29" s="7">
        <v>1</v>
      </c>
      <c r="N29" s="7" t="s">
        <v>12</v>
      </c>
      <c r="O29" s="7" t="s">
        <v>12</v>
      </c>
      <c r="P29" s="2" t="s">
        <v>18</v>
      </c>
      <c r="Q29" s="14"/>
      <c r="R29" s="3"/>
      <c r="S29" s="3"/>
      <c r="V29" s="3"/>
      <c r="W29" s="3"/>
      <c r="X29" s="3"/>
      <c r="Z29" s="1"/>
      <c r="AA29" s="1"/>
      <c r="AB29" s="1"/>
      <c r="AC29" s="3"/>
      <c r="AD29" s="3"/>
    </row>
    <row r="30" spans="1:35" x14ac:dyDescent="0.25">
      <c r="A30" s="3">
        <v>5</v>
      </c>
      <c r="B30" s="4" t="s">
        <v>174</v>
      </c>
      <c r="C30" s="18">
        <v>90</v>
      </c>
      <c r="D30" s="7" t="s">
        <v>15</v>
      </c>
      <c r="E30" s="4" t="s">
        <v>19</v>
      </c>
      <c r="F30" s="33">
        <v>0.5</v>
      </c>
      <c r="G30" s="33">
        <v>0</v>
      </c>
      <c r="H30" s="7">
        <v>40</v>
      </c>
      <c r="I30" s="7">
        <v>200</v>
      </c>
      <c r="J30" s="7">
        <v>200</v>
      </c>
      <c r="K30" s="7">
        <v>20</v>
      </c>
      <c r="L30" s="7">
        <v>20</v>
      </c>
      <c r="M30" s="7" t="s">
        <v>12</v>
      </c>
      <c r="N30" s="7" t="s">
        <v>12</v>
      </c>
      <c r="O30" s="7" t="s">
        <v>12</v>
      </c>
      <c r="P30" s="7" t="s">
        <v>12</v>
      </c>
      <c r="Q30" s="16"/>
      <c r="R30" s="3"/>
      <c r="S30" s="3"/>
      <c r="V30" s="3"/>
      <c r="W30" s="3"/>
      <c r="X30" s="3"/>
      <c r="AC30" s="3"/>
      <c r="AD30" s="3"/>
    </row>
    <row r="31" spans="1:35" x14ac:dyDescent="0.25">
      <c r="A31" s="3">
        <v>6</v>
      </c>
      <c r="B31" s="4" t="s">
        <v>175</v>
      </c>
      <c r="C31" s="18">
        <v>40</v>
      </c>
      <c r="D31" s="7" t="s">
        <v>20</v>
      </c>
      <c r="E31" s="4" t="s">
        <v>14</v>
      </c>
      <c r="F31" s="33">
        <v>0.3</v>
      </c>
      <c r="G31" s="33">
        <v>0.2</v>
      </c>
      <c r="H31" s="7">
        <v>30</v>
      </c>
      <c r="I31" s="7">
        <v>0</v>
      </c>
      <c r="J31" s="7">
        <v>0</v>
      </c>
      <c r="K31" s="7">
        <v>0</v>
      </c>
      <c r="L31" s="7">
        <v>80</v>
      </c>
      <c r="M31" s="7" t="s">
        <v>12</v>
      </c>
      <c r="N31" s="7" t="s">
        <v>12</v>
      </c>
      <c r="O31" s="7" t="s">
        <v>12</v>
      </c>
      <c r="P31" s="2" t="s">
        <v>18</v>
      </c>
      <c r="Q31" s="16"/>
      <c r="R31" s="3"/>
      <c r="S31" s="3"/>
      <c r="V31" s="3"/>
      <c r="W31" s="3"/>
      <c r="X31" s="3"/>
      <c r="AC31" s="3"/>
      <c r="AD31" s="3"/>
    </row>
    <row r="32" spans="1:35" x14ac:dyDescent="0.25">
      <c r="A32" s="3">
        <v>7</v>
      </c>
      <c r="B32" s="4" t="s">
        <v>107</v>
      </c>
      <c r="C32" s="18">
        <v>60</v>
      </c>
      <c r="D32" s="7" t="s">
        <v>21</v>
      </c>
      <c r="E32" s="4" t="s">
        <v>63</v>
      </c>
      <c r="F32" s="33">
        <v>0.5</v>
      </c>
      <c r="G32" s="33">
        <v>0</v>
      </c>
      <c r="H32" s="7">
        <v>60</v>
      </c>
      <c r="I32" s="7">
        <v>0</v>
      </c>
      <c r="J32" s="7">
        <v>0</v>
      </c>
      <c r="K32" s="7">
        <v>50</v>
      </c>
      <c r="L32" s="7">
        <v>30</v>
      </c>
      <c r="M32" s="7" t="s">
        <v>12</v>
      </c>
      <c r="N32" s="7">
        <v>1</v>
      </c>
      <c r="O32" s="7" t="s">
        <v>12</v>
      </c>
      <c r="P32" s="7" t="s">
        <v>12</v>
      </c>
      <c r="Q32" s="16"/>
      <c r="R32" s="3"/>
      <c r="S32" s="3"/>
      <c r="V32" s="3"/>
      <c r="W32" s="3"/>
      <c r="X32" s="3"/>
      <c r="AC32" s="3"/>
      <c r="AD32" s="3"/>
    </row>
    <row r="33" spans="1:30" x14ac:dyDescent="0.25">
      <c r="A33" s="3">
        <v>8</v>
      </c>
      <c r="B33" s="4" t="s">
        <v>108</v>
      </c>
      <c r="C33" s="18">
        <v>180</v>
      </c>
      <c r="D33" s="7" t="s">
        <v>22</v>
      </c>
      <c r="E33" s="4" t="s">
        <v>63</v>
      </c>
      <c r="F33" s="33">
        <v>0.5</v>
      </c>
      <c r="G33" s="33">
        <v>0.2</v>
      </c>
      <c r="H33" s="7">
        <v>120</v>
      </c>
      <c r="I33" s="7">
        <v>50</v>
      </c>
      <c r="J33" s="7">
        <v>100</v>
      </c>
      <c r="K33" s="7">
        <v>50</v>
      </c>
      <c r="L33" s="7">
        <v>50</v>
      </c>
      <c r="M33" s="7" t="s">
        <v>12</v>
      </c>
      <c r="N33" s="7">
        <v>2</v>
      </c>
      <c r="O33" s="7">
        <v>1</v>
      </c>
      <c r="P33" s="7" t="s">
        <v>12</v>
      </c>
      <c r="Q33" s="16"/>
      <c r="R33" s="3"/>
      <c r="S33" s="3"/>
      <c r="V33" s="3"/>
      <c r="W33" s="3"/>
      <c r="X33" s="3"/>
      <c r="AC33" s="3"/>
      <c r="AD33" s="3"/>
    </row>
    <row r="34" spans="1:30" x14ac:dyDescent="0.25">
      <c r="A34" s="3">
        <v>9</v>
      </c>
      <c r="B34" s="4" t="s">
        <v>109</v>
      </c>
      <c r="C34" s="18">
        <v>240</v>
      </c>
      <c r="D34" s="7" t="s">
        <v>15</v>
      </c>
      <c r="E34" s="4" t="s">
        <v>19</v>
      </c>
      <c r="F34" s="33">
        <v>0.5</v>
      </c>
      <c r="G34" s="33">
        <v>0</v>
      </c>
      <c r="H34" s="7">
        <v>60</v>
      </c>
      <c r="I34" s="7">
        <v>350</v>
      </c>
      <c r="J34" s="7">
        <v>0</v>
      </c>
      <c r="K34" s="7">
        <v>0</v>
      </c>
      <c r="L34" s="7">
        <v>0</v>
      </c>
      <c r="M34" s="7">
        <v>2</v>
      </c>
      <c r="N34" s="7" t="s">
        <v>12</v>
      </c>
      <c r="O34" s="7" t="s">
        <v>12</v>
      </c>
      <c r="P34" s="7" t="s">
        <v>18</v>
      </c>
      <c r="Q34" s="16"/>
      <c r="R34" s="3"/>
      <c r="S34" s="3"/>
      <c r="V34" s="3"/>
      <c r="W34" s="3"/>
      <c r="X34" s="3"/>
      <c r="AC34" s="3"/>
      <c r="AD34" s="3"/>
    </row>
    <row r="35" spans="1:30" x14ac:dyDescent="0.25">
      <c r="A35" s="3">
        <v>10</v>
      </c>
      <c r="B35" s="4" t="s">
        <v>110</v>
      </c>
      <c r="C35" s="18">
        <v>90</v>
      </c>
      <c r="D35" s="7" t="s">
        <v>15</v>
      </c>
      <c r="E35" s="4" t="s">
        <v>64</v>
      </c>
      <c r="F35" s="33">
        <v>0.3</v>
      </c>
      <c r="G35" s="33">
        <v>0</v>
      </c>
      <c r="H35" s="7">
        <v>40</v>
      </c>
      <c r="I35" s="7">
        <v>0</v>
      </c>
      <c r="J35" s="7">
        <v>50</v>
      </c>
      <c r="K35" s="7">
        <v>0</v>
      </c>
      <c r="L35" s="7">
        <v>30</v>
      </c>
      <c r="M35" s="7">
        <v>1</v>
      </c>
      <c r="N35" s="2">
        <v>1</v>
      </c>
      <c r="O35" s="7" t="s">
        <v>12</v>
      </c>
      <c r="P35" s="7" t="s">
        <v>12</v>
      </c>
      <c r="Q35" s="16"/>
      <c r="R35" s="3"/>
      <c r="S35" s="3"/>
      <c r="V35" s="3"/>
      <c r="W35" s="3"/>
      <c r="X35" s="3"/>
      <c r="AC35" s="3"/>
      <c r="AD35" s="3"/>
    </row>
    <row r="36" spans="1:30" ht="26.4" x14ac:dyDescent="0.25">
      <c r="A36" s="3">
        <v>11</v>
      </c>
      <c r="B36" s="4" t="s">
        <v>111</v>
      </c>
      <c r="C36" s="18">
        <v>300</v>
      </c>
      <c r="D36" s="7" t="s">
        <v>22</v>
      </c>
      <c r="E36" s="4" t="s">
        <v>65</v>
      </c>
      <c r="F36" s="33">
        <v>0.5</v>
      </c>
      <c r="G36" s="33">
        <v>0</v>
      </c>
      <c r="H36" s="7">
        <v>40</v>
      </c>
      <c r="I36" s="7">
        <v>0</v>
      </c>
      <c r="J36" s="7">
        <v>0</v>
      </c>
      <c r="K36" s="7">
        <v>0</v>
      </c>
      <c r="L36" s="7">
        <v>250</v>
      </c>
      <c r="M36" s="7">
        <v>1</v>
      </c>
      <c r="N36" s="7" t="s">
        <v>12</v>
      </c>
      <c r="O36" s="7" t="s">
        <v>12</v>
      </c>
      <c r="P36" s="7" t="s">
        <v>18</v>
      </c>
      <c r="Q36" s="16"/>
      <c r="R36" s="3"/>
      <c r="S36" s="3"/>
      <c r="V36" s="3"/>
      <c r="W36" s="3"/>
      <c r="X36" s="3"/>
      <c r="AC36" s="3"/>
      <c r="AD36" s="3"/>
    </row>
    <row r="37" spans="1:30" x14ac:dyDescent="0.25">
      <c r="A37" s="3">
        <v>12</v>
      </c>
      <c r="B37" s="4" t="s">
        <v>112</v>
      </c>
      <c r="C37" s="18">
        <v>480</v>
      </c>
      <c r="D37" s="7" t="s">
        <v>20</v>
      </c>
      <c r="E37" s="4" t="s">
        <v>65</v>
      </c>
      <c r="F37" s="33">
        <v>0.5</v>
      </c>
      <c r="G37" s="33">
        <v>0</v>
      </c>
      <c r="H37" s="7">
        <v>60</v>
      </c>
      <c r="I37" s="7">
        <v>50</v>
      </c>
      <c r="J37" s="7">
        <v>250</v>
      </c>
      <c r="K37" s="7">
        <v>200</v>
      </c>
      <c r="L37" s="7">
        <v>50</v>
      </c>
      <c r="M37" s="7" t="s">
        <v>12</v>
      </c>
      <c r="N37" s="7" t="s">
        <v>12</v>
      </c>
      <c r="O37" s="2">
        <v>1</v>
      </c>
      <c r="P37" s="7" t="s">
        <v>113</v>
      </c>
      <c r="Q37" s="16"/>
      <c r="R37" s="3"/>
      <c r="S37" s="3"/>
      <c r="V37" s="3"/>
      <c r="W37" s="3"/>
      <c r="X37" s="3"/>
      <c r="AC37" s="3"/>
      <c r="AD37" s="3"/>
    </row>
    <row r="38" spans="1:30" x14ac:dyDescent="0.25">
      <c r="A38" s="3">
        <v>13</v>
      </c>
      <c r="B38" s="4" t="s">
        <v>114</v>
      </c>
      <c r="C38" s="18">
        <v>240</v>
      </c>
      <c r="D38" s="7" t="s">
        <v>21</v>
      </c>
      <c r="E38" s="4" t="s">
        <v>66</v>
      </c>
      <c r="F38" s="33">
        <v>0.5</v>
      </c>
      <c r="G38" s="33">
        <v>0.4</v>
      </c>
      <c r="H38" s="7">
        <v>70</v>
      </c>
      <c r="I38" s="7">
        <v>240</v>
      </c>
      <c r="J38" s="7">
        <v>300</v>
      </c>
      <c r="K38" s="7">
        <v>0</v>
      </c>
      <c r="L38" s="7">
        <v>0</v>
      </c>
      <c r="M38" s="7">
        <v>2</v>
      </c>
      <c r="N38" s="7" t="s">
        <v>12</v>
      </c>
      <c r="O38" s="7" t="s">
        <v>12</v>
      </c>
      <c r="P38" s="7" t="s">
        <v>18</v>
      </c>
      <c r="Q38" s="16"/>
      <c r="R38" s="3"/>
      <c r="S38" s="3"/>
      <c r="V38" s="3"/>
      <c r="W38" s="3"/>
      <c r="X38" s="3"/>
      <c r="AC38" s="3"/>
      <c r="AD38" s="3"/>
    </row>
    <row r="39" spans="1:30" x14ac:dyDescent="0.25">
      <c r="A39" s="3">
        <v>14</v>
      </c>
      <c r="B39" s="4" t="s">
        <v>115</v>
      </c>
      <c r="C39" s="18">
        <v>360</v>
      </c>
      <c r="D39" s="7" t="s">
        <v>22</v>
      </c>
      <c r="E39" s="4" t="s">
        <v>67</v>
      </c>
      <c r="F39" s="33">
        <v>0.5</v>
      </c>
      <c r="G39" s="33">
        <v>0</v>
      </c>
      <c r="H39" s="7">
        <v>90</v>
      </c>
      <c r="I39" s="7">
        <v>0</v>
      </c>
      <c r="J39" s="7">
        <v>240</v>
      </c>
      <c r="K39" s="7">
        <v>200</v>
      </c>
      <c r="L39" s="7">
        <v>0</v>
      </c>
      <c r="M39" s="7">
        <v>1</v>
      </c>
      <c r="N39" s="7" t="s">
        <v>12</v>
      </c>
      <c r="O39" s="2">
        <v>1</v>
      </c>
      <c r="P39" s="7" t="s">
        <v>12</v>
      </c>
      <c r="Q39" s="16"/>
      <c r="R39" s="3"/>
      <c r="S39" s="3"/>
      <c r="V39" s="3"/>
      <c r="W39" s="3"/>
      <c r="X39" s="3"/>
      <c r="AC39" s="3"/>
      <c r="AD39" s="3"/>
    </row>
    <row r="40" spans="1:30" x14ac:dyDescent="0.25">
      <c r="A40" s="3">
        <v>15</v>
      </c>
      <c r="B40" s="4" t="s">
        <v>116</v>
      </c>
      <c r="C40" s="18">
        <v>720</v>
      </c>
      <c r="D40" s="7" t="s">
        <v>23</v>
      </c>
      <c r="E40" s="4" t="s">
        <v>68</v>
      </c>
      <c r="F40" s="33">
        <v>0.5</v>
      </c>
      <c r="G40" s="33">
        <v>0.4</v>
      </c>
      <c r="H40" s="7">
        <v>100</v>
      </c>
      <c r="I40" s="7">
        <v>0</v>
      </c>
      <c r="J40" s="7">
        <v>0</v>
      </c>
      <c r="K40" s="7">
        <v>300</v>
      </c>
      <c r="L40" s="7">
        <v>400</v>
      </c>
      <c r="M40" s="7" t="s">
        <v>12</v>
      </c>
      <c r="N40" s="7" t="s">
        <v>12</v>
      </c>
      <c r="O40" s="2">
        <v>1</v>
      </c>
      <c r="P40" s="7" t="s">
        <v>117</v>
      </c>
      <c r="Q40" s="14" t="s">
        <v>25</v>
      </c>
      <c r="R40" s="3"/>
      <c r="S40" s="3"/>
      <c r="V40" s="3"/>
      <c r="W40" s="3"/>
      <c r="X40" s="3"/>
      <c r="AC40" s="3"/>
      <c r="AD40" s="3"/>
    </row>
    <row r="41" spans="1:30" x14ac:dyDescent="0.25">
      <c r="A41" s="3">
        <v>16</v>
      </c>
      <c r="B41" s="4" t="s">
        <v>118</v>
      </c>
      <c r="C41" s="18">
        <v>900</v>
      </c>
      <c r="D41" s="7" t="s">
        <v>24</v>
      </c>
      <c r="E41" s="4" t="s">
        <v>69</v>
      </c>
      <c r="F41" s="33">
        <v>0.5</v>
      </c>
      <c r="G41" s="33">
        <v>0.4</v>
      </c>
      <c r="H41" s="7">
        <v>120</v>
      </c>
      <c r="I41" s="7">
        <v>500</v>
      </c>
      <c r="J41" s="7">
        <v>500</v>
      </c>
      <c r="K41" s="7">
        <v>200</v>
      </c>
      <c r="L41" s="7">
        <v>200</v>
      </c>
      <c r="M41" s="7" t="s">
        <v>12</v>
      </c>
      <c r="N41" s="7">
        <v>2</v>
      </c>
      <c r="O41" s="7">
        <v>2</v>
      </c>
      <c r="P41" s="7" t="s">
        <v>12</v>
      </c>
      <c r="Q41" s="14" t="s">
        <v>25</v>
      </c>
      <c r="R41" s="3"/>
      <c r="S41" s="3"/>
      <c r="V41" s="3"/>
      <c r="W41" s="3"/>
      <c r="X41" s="3"/>
      <c r="AC41" s="3"/>
      <c r="AD41" s="3"/>
    </row>
    <row r="42" spans="1:30" x14ac:dyDescent="0.25">
      <c r="A42" s="3">
        <v>17</v>
      </c>
      <c r="B42" s="4" t="s">
        <v>119</v>
      </c>
      <c r="C42" s="18">
        <v>45</v>
      </c>
      <c r="D42" s="7" t="s">
        <v>26</v>
      </c>
      <c r="E42" s="4" t="s">
        <v>67</v>
      </c>
      <c r="F42" s="33">
        <v>0.3</v>
      </c>
      <c r="G42" s="33">
        <v>0.4</v>
      </c>
      <c r="H42" s="7">
        <v>30</v>
      </c>
      <c r="I42" s="7">
        <v>70</v>
      </c>
      <c r="J42" s="7">
        <v>70</v>
      </c>
      <c r="K42" s="7">
        <v>50</v>
      </c>
      <c r="L42" s="7">
        <v>0</v>
      </c>
      <c r="M42" s="7" t="s">
        <v>12</v>
      </c>
      <c r="N42" s="7" t="s">
        <v>12</v>
      </c>
      <c r="O42" s="7" t="s">
        <v>12</v>
      </c>
      <c r="P42" s="7" t="s">
        <v>12</v>
      </c>
      <c r="Q42" s="16"/>
      <c r="R42" s="3"/>
      <c r="S42" s="3"/>
      <c r="V42" s="3"/>
      <c r="W42" s="3"/>
      <c r="X42" s="3"/>
      <c r="AC42" s="3"/>
      <c r="AD42" s="3"/>
    </row>
    <row r="43" spans="1:30" x14ac:dyDescent="0.25">
      <c r="A43" s="3">
        <v>18</v>
      </c>
      <c r="B43" s="4" t="s">
        <v>120</v>
      </c>
      <c r="C43" s="18">
        <v>300</v>
      </c>
      <c r="D43" s="7" t="s">
        <v>27</v>
      </c>
      <c r="E43" s="4" t="s">
        <v>121</v>
      </c>
      <c r="F43" s="33">
        <v>0.5</v>
      </c>
      <c r="G43" s="33">
        <v>0.2</v>
      </c>
      <c r="H43" s="7">
        <v>60</v>
      </c>
      <c r="I43" s="7">
        <v>0</v>
      </c>
      <c r="J43" s="7">
        <v>0</v>
      </c>
      <c r="K43" s="7">
        <v>300</v>
      </c>
      <c r="L43" s="7">
        <v>100</v>
      </c>
      <c r="M43" s="7" t="s">
        <v>12</v>
      </c>
      <c r="N43" s="7">
        <v>1</v>
      </c>
      <c r="O43" s="7" t="s">
        <v>12</v>
      </c>
      <c r="P43" s="7" t="s">
        <v>12</v>
      </c>
      <c r="Q43" s="16" t="s">
        <v>25</v>
      </c>
      <c r="R43" s="3"/>
      <c r="S43" s="3"/>
      <c r="V43" s="3"/>
      <c r="W43" s="3"/>
      <c r="X43" s="3"/>
      <c r="AC43" s="3"/>
      <c r="AD43" s="3"/>
    </row>
    <row r="44" spans="1:30" x14ac:dyDescent="0.25">
      <c r="A44" s="3">
        <v>19</v>
      </c>
      <c r="B44" s="4" t="s">
        <v>28</v>
      </c>
      <c r="C44" s="18">
        <v>360</v>
      </c>
      <c r="D44" s="7" t="s">
        <v>26</v>
      </c>
      <c r="E44" s="4" t="s">
        <v>70</v>
      </c>
      <c r="F44" s="33">
        <v>0.5</v>
      </c>
      <c r="G44" s="33">
        <v>0.4</v>
      </c>
      <c r="H44" s="7">
        <v>60</v>
      </c>
      <c r="I44" s="7">
        <v>400</v>
      </c>
      <c r="J44" s="7">
        <v>0</v>
      </c>
      <c r="K44" s="7">
        <v>50</v>
      </c>
      <c r="L44" s="7">
        <v>30</v>
      </c>
      <c r="M44" s="7" t="s">
        <v>12</v>
      </c>
      <c r="N44" s="7" t="s">
        <v>12</v>
      </c>
      <c r="O44" s="2">
        <v>1</v>
      </c>
      <c r="P44" s="7" t="s">
        <v>18</v>
      </c>
      <c r="Q44" s="16"/>
      <c r="R44" s="3"/>
      <c r="S44" s="3"/>
      <c r="V44" s="3"/>
      <c r="W44" s="3"/>
      <c r="X44" s="3"/>
      <c r="AC44" s="3"/>
      <c r="AD44" s="3"/>
    </row>
    <row r="45" spans="1:30" x14ac:dyDescent="0.25">
      <c r="A45" s="3">
        <v>20</v>
      </c>
      <c r="B45" s="4" t="s">
        <v>122</v>
      </c>
      <c r="C45" s="18">
        <v>120</v>
      </c>
      <c r="D45" s="7" t="s">
        <v>10</v>
      </c>
      <c r="E45" s="4" t="s">
        <v>71</v>
      </c>
      <c r="F45" s="33">
        <v>0.5</v>
      </c>
      <c r="G45" s="33">
        <v>0.4</v>
      </c>
      <c r="H45" s="7">
        <v>40</v>
      </c>
      <c r="I45" s="7">
        <v>0</v>
      </c>
      <c r="J45" s="7">
        <v>0</v>
      </c>
      <c r="K45" s="7">
        <v>150</v>
      </c>
      <c r="L45" s="7">
        <v>0</v>
      </c>
      <c r="M45" s="7" t="s">
        <v>12</v>
      </c>
      <c r="N45" s="7" t="s">
        <v>12</v>
      </c>
      <c r="O45" s="7">
        <v>1</v>
      </c>
      <c r="P45" s="2" t="s">
        <v>18</v>
      </c>
      <c r="Q45" s="16" t="s">
        <v>88</v>
      </c>
      <c r="R45" s="3"/>
      <c r="S45" s="3"/>
      <c r="V45" s="3"/>
      <c r="W45" s="3"/>
      <c r="X45" s="3"/>
      <c r="AC45" s="3"/>
      <c r="AD45" s="3"/>
    </row>
    <row r="46" spans="1:30" ht="26.4" x14ac:dyDescent="0.25">
      <c r="A46" s="3">
        <v>21</v>
      </c>
      <c r="B46" s="4" t="s">
        <v>123</v>
      </c>
      <c r="C46" s="18">
        <v>140</v>
      </c>
      <c r="D46" s="7" t="s">
        <v>29</v>
      </c>
      <c r="E46" s="4" t="s">
        <v>72</v>
      </c>
      <c r="F46" s="33">
        <v>0.8</v>
      </c>
      <c r="G46" s="33">
        <v>0.7</v>
      </c>
      <c r="H46" s="7">
        <v>45</v>
      </c>
      <c r="I46" s="7">
        <v>320</v>
      </c>
      <c r="J46" s="7">
        <v>270</v>
      </c>
      <c r="K46" s="7">
        <v>0</v>
      </c>
      <c r="L46" s="7">
        <v>0</v>
      </c>
      <c r="M46" s="7" t="s">
        <v>12</v>
      </c>
      <c r="N46" s="7" t="s">
        <v>12</v>
      </c>
      <c r="O46" s="7" t="s">
        <v>12</v>
      </c>
      <c r="P46" s="7" t="s">
        <v>18</v>
      </c>
      <c r="Q46" s="16" t="s">
        <v>84</v>
      </c>
      <c r="R46" s="3"/>
      <c r="S46" s="3"/>
      <c r="V46" s="3"/>
      <c r="W46" s="3"/>
      <c r="X46" s="3"/>
      <c r="AC46" s="3"/>
      <c r="AD46" s="3"/>
    </row>
    <row r="47" spans="1:30" ht="26.4" x14ac:dyDescent="0.25">
      <c r="A47" s="3">
        <v>22</v>
      </c>
      <c r="B47" s="5" t="s">
        <v>124</v>
      </c>
      <c r="C47" s="17">
        <v>180</v>
      </c>
      <c r="D47" s="3" t="s">
        <v>30</v>
      </c>
      <c r="E47" s="5" t="s">
        <v>125</v>
      </c>
      <c r="F47" s="32">
        <v>0.8</v>
      </c>
      <c r="G47" s="32">
        <v>0.7</v>
      </c>
      <c r="H47" s="3">
        <v>45</v>
      </c>
      <c r="I47" s="3">
        <v>0</v>
      </c>
      <c r="J47" s="3">
        <v>10</v>
      </c>
      <c r="K47" s="3">
        <v>0</v>
      </c>
      <c r="L47" s="3">
        <v>0</v>
      </c>
      <c r="M47" s="3" t="s">
        <v>12</v>
      </c>
      <c r="N47" s="3" t="s">
        <v>12</v>
      </c>
      <c r="O47" s="3" t="s">
        <v>12</v>
      </c>
      <c r="P47" s="3" t="s">
        <v>12</v>
      </c>
      <c r="Q47" s="16" t="s">
        <v>85</v>
      </c>
      <c r="R47" s="3"/>
      <c r="S47" s="3"/>
      <c r="V47" s="3"/>
      <c r="W47" s="3"/>
      <c r="X47" s="3"/>
      <c r="AC47" s="3"/>
      <c r="AD47" s="3"/>
    </row>
    <row r="48" spans="1:30" s="7" customFormat="1" ht="26.4" x14ac:dyDescent="0.25">
      <c r="A48" s="7">
        <v>23</v>
      </c>
      <c r="B48" s="4" t="s">
        <v>126</v>
      </c>
      <c r="C48" s="18">
        <v>240</v>
      </c>
      <c r="D48" s="7" t="s">
        <v>31</v>
      </c>
      <c r="E48" s="4" t="s">
        <v>73</v>
      </c>
      <c r="F48" s="33">
        <v>0.8</v>
      </c>
      <c r="G48" s="33">
        <v>0.8</v>
      </c>
      <c r="H48" s="7">
        <v>70</v>
      </c>
      <c r="I48" s="7">
        <v>0</v>
      </c>
      <c r="J48" s="7">
        <v>20</v>
      </c>
      <c r="K48" s="7">
        <v>0</v>
      </c>
      <c r="L48" s="7">
        <v>100</v>
      </c>
      <c r="M48" s="7" t="s">
        <v>12</v>
      </c>
      <c r="N48" s="7" t="s">
        <v>12</v>
      </c>
      <c r="O48" s="7" t="s">
        <v>12</v>
      </c>
      <c r="P48" s="7" t="s">
        <v>12</v>
      </c>
      <c r="Q48" s="22" t="s">
        <v>127</v>
      </c>
      <c r="Z48" s="3"/>
      <c r="AA48" s="3"/>
      <c r="AB48" s="3"/>
    </row>
    <row r="49" spans="1:30" s="7" customFormat="1" ht="26.4" x14ac:dyDescent="0.25">
      <c r="A49" s="7">
        <v>24</v>
      </c>
      <c r="B49" s="4" t="s">
        <v>32</v>
      </c>
      <c r="C49" s="18">
        <v>500</v>
      </c>
      <c r="D49" s="7" t="s">
        <v>31</v>
      </c>
      <c r="E49" s="4" t="s">
        <v>55</v>
      </c>
      <c r="F49" s="33">
        <v>0.8</v>
      </c>
      <c r="G49" s="33">
        <v>0.6</v>
      </c>
      <c r="H49" s="7">
        <v>80</v>
      </c>
      <c r="I49" s="7">
        <v>500</v>
      </c>
      <c r="J49" s="7">
        <v>0</v>
      </c>
      <c r="K49" s="7">
        <v>0</v>
      </c>
      <c r="L49" s="7">
        <v>150</v>
      </c>
      <c r="M49" s="7">
        <v>1</v>
      </c>
      <c r="N49" s="7" t="s">
        <v>128</v>
      </c>
      <c r="O49" s="2">
        <v>2</v>
      </c>
      <c r="P49" s="7" t="s">
        <v>59</v>
      </c>
      <c r="Q49" s="22" t="s">
        <v>86</v>
      </c>
      <c r="Z49" s="3"/>
      <c r="AA49" s="3"/>
      <c r="AB49" s="3"/>
    </row>
    <row r="50" spans="1:30" x14ac:dyDescent="0.25">
      <c r="A50" s="3">
        <v>25</v>
      </c>
      <c r="B50" s="5" t="s">
        <v>33</v>
      </c>
      <c r="C50" s="18">
        <v>2400</v>
      </c>
      <c r="D50" s="3" t="s">
        <v>34</v>
      </c>
      <c r="E50" s="5" t="s">
        <v>74</v>
      </c>
      <c r="F50" s="32">
        <v>0.5</v>
      </c>
      <c r="G50" s="32">
        <v>0.8</v>
      </c>
      <c r="H50" s="3">
        <v>80</v>
      </c>
      <c r="I50" s="3">
        <v>900</v>
      </c>
      <c r="J50" s="3">
        <v>0</v>
      </c>
      <c r="K50" s="3">
        <v>500</v>
      </c>
      <c r="L50" s="3">
        <v>0</v>
      </c>
      <c r="M50" s="3" t="s">
        <v>12</v>
      </c>
      <c r="N50" s="3" t="s">
        <v>12</v>
      </c>
      <c r="O50" s="3" t="s">
        <v>12</v>
      </c>
      <c r="P50" s="3" t="s">
        <v>12</v>
      </c>
      <c r="Q50" s="16" t="s">
        <v>87</v>
      </c>
      <c r="R50" s="3"/>
      <c r="S50" s="3"/>
      <c r="V50" s="3"/>
      <c r="W50" s="3"/>
      <c r="X50" s="3"/>
      <c r="AC50" s="3"/>
      <c r="AD50" s="3"/>
    </row>
    <row r="51" spans="1:30" s="7" customFormat="1" x14ac:dyDescent="0.25">
      <c r="A51" s="7">
        <v>26</v>
      </c>
      <c r="B51" s="4" t="s">
        <v>129</v>
      </c>
      <c r="C51" s="18">
        <v>4800</v>
      </c>
      <c r="D51" s="7" t="s">
        <v>35</v>
      </c>
      <c r="E51" s="4" t="s">
        <v>130</v>
      </c>
      <c r="F51" s="33">
        <v>0.8</v>
      </c>
      <c r="G51" s="33">
        <v>0.8</v>
      </c>
      <c r="H51" s="7">
        <v>150</v>
      </c>
      <c r="I51" s="7">
        <v>0</v>
      </c>
      <c r="J51" s="7">
        <v>0</v>
      </c>
      <c r="K51" s="7">
        <v>0</v>
      </c>
      <c r="L51" s="7">
        <v>900</v>
      </c>
      <c r="M51" s="7">
        <v>3</v>
      </c>
      <c r="N51" s="7" t="s">
        <v>12</v>
      </c>
      <c r="O51" s="7" t="s">
        <v>12</v>
      </c>
      <c r="P51" s="7" t="s">
        <v>12</v>
      </c>
      <c r="Q51" s="22" t="s">
        <v>25</v>
      </c>
      <c r="Z51" s="3"/>
      <c r="AA51" s="3"/>
      <c r="AB51" s="3"/>
    </row>
    <row r="52" spans="1:30" s="7" customFormat="1" ht="24" x14ac:dyDescent="0.25">
      <c r="A52" s="7">
        <v>27</v>
      </c>
      <c r="B52" s="4" t="s">
        <v>131</v>
      </c>
      <c r="C52" s="18">
        <v>1200</v>
      </c>
      <c r="D52" s="7" t="s">
        <v>10</v>
      </c>
      <c r="E52" s="4" t="s">
        <v>132</v>
      </c>
      <c r="F52" s="33">
        <v>0.8</v>
      </c>
      <c r="G52" s="33">
        <v>0.8</v>
      </c>
      <c r="H52" s="7">
        <v>80</v>
      </c>
      <c r="I52" s="7">
        <v>0</v>
      </c>
      <c r="J52" s="7">
        <v>0</v>
      </c>
      <c r="K52" s="7">
        <v>800</v>
      </c>
      <c r="L52" s="7">
        <v>0</v>
      </c>
      <c r="M52" s="7" t="s">
        <v>12</v>
      </c>
      <c r="N52" s="7" t="s">
        <v>12</v>
      </c>
      <c r="O52" s="7">
        <v>1</v>
      </c>
      <c r="P52" s="2" t="s">
        <v>133</v>
      </c>
      <c r="Q52" s="22" t="s">
        <v>88</v>
      </c>
    </row>
    <row r="53" spans="1:30" s="7" customFormat="1" ht="24" x14ac:dyDescent="0.25">
      <c r="A53" s="7">
        <v>28</v>
      </c>
      <c r="B53" s="4" t="s">
        <v>134</v>
      </c>
      <c r="C53" s="18">
        <v>1500</v>
      </c>
      <c r="D53" s="7" t="s">
        <v>35</v>
      </c>
      <c r="E53" s="4" t="s">
        <v>75</v>
      </c>
      <c r="F53" s="33">
        <v>0.8</v>
      </c>
      <c r="G53" s="33">
        <v>0.8</v>
      </c>
      <c r="H53" s="7">
        <v>100</v>
      </c>
      <c r="I53" s="7">
        <v>0</v>
      </c>
      <c r="J53" s="7">
        <v>0</v>
      </c>
      <c r="K53" s="7">
        <v>900</v>
      </c>
      <c r="L53" s="7">
        <v>350</v>
      </c>
      <c r="M53" s="7" t="s">
        <v>12</v>
      </c>
      <c r="N53" s="7" t="s">
        <v>12</v>
      </c>
      <c r="O53" s="7">
        <v>2</v>
      </c>
      <c r="P53" s="2" t="s">
        <v>135</v>
      </c>
      <c r="Q53" s="22" t="s">
        <v>88</v>
      </c>
    </row>
    <row r="54" spans="1:30" s="7" customFormat="1" x14ac:dyDescent="0.25">
      <c r="A54" s="7">
        <v>29</v>
      </c>
      <c r="B54" s="4" t="s">
        <v>136</v>
      </c>
      <c r="C54" s="18">
        <v>1440</v>
      </c>
      <c r="D54" s="7" t="s">
        <v>36</v>
      </c>
      <c r="E54" s="4" t="s">
        <v>75</v>
      </c>
      <c r="F54" s="33">
        <v>0.9</v>
      </c>
      <c r="G54" s="33">
        <v>0.4</v>
      </c>
      <c r="H54" s="7">
        <v>100</v>
      </c>
      <c r="I54" s="7">
        <v>0</v>
      </c>
      <c r="J54" s="7">
        <v>0</v>
      </c>
      <c r="K54" s="7">
        <v>0</v>
      </c>
      <c r="L54" s="7">
        <v>100</v>
      </c>
      <c r="M54" s="7" t="s">
        <v>12</v>
      </c>
      <c r="N54" s="7" t="s">
        <v>12</v>
      </c>
      <c r="O54" s="7">
        <v>1</v>
      </c>
      <c r="P54" s="2" t="s">
        <v>18</v>
      </c>
      <c r="Q54" s="22" t="s">
        <v>88</v>
      </c>
      <c r="Z54" s="3"/>
      <c r="AA54" s="3"/>
      <c r="AB54" s="3"/>
    </row>
    <row r="55" spans="1:30" s="7" customFormat="1" x14ac:dyDescent="0.25">
      <c r="A55" s="7">
        <v>30</v>
      </c>
      <c r="B55" s="4" t="s">
        <v>137</v>
      </c>
      <c r="C55" s="18">
        <v>2880</v>
      </c>
      <c r="D55" s="7" t="s">
        <v>37</v>
      </c>
      <c r="E55" s="4" t="s">
        <v>76</v>
      </c>
      <c r="F55" s="33">
        <v>0.9</v>
      </c>
      <c r="G55" s="33">
        <v>0.7</v>
      </c>
      <c r="H55" s="7">
        <v>100</v>
      </c>
      <c r="I55" s="7">
        <v>0</v>
      </c>
      <c r="J55" s="7">
        <v>0</v>
      </c>
      <c r="K55" s="7">
        <v>0</v>
      </c>
      <c r="L55" s="7">
        <v>100</v>
      </c>
      <c r="M55" s="7" t="s">
        <v>12</v>
      </c>
      <c r="N55" s="7" t="s">
        <v>12</v>
      </c>
      <c r="O55" s="7">
        <v>3</v>
      </c>
      <c r="P55" s="7" t="s">
        <v>12</v>
      </c>
      <c r="Q55" s="22" t="s">
        <v>88</v>
      </c>
    </row>
    <row r="56" spans="1:30" s="7" customFormat="1" ht="26.4" x14ac:dyDescent="0.25">
      <c r="A56" s="7">
        <v>31</v>
      </c>
      <c r="B56" s="4" t="s">
        <v>138</v>
      </c>
      <c r="C56" s="18">
        <v>120</v>
      </c>
      <c r="D56" s="7" t="s">
        <v>38</v>
      </c>
      <c r="E56" s="4" t="s">
        <v>76</v>
      </c>
      <c r="F56" s="33">
        <v>0.5</v>
      </c>
      <c r="G56" s="33">
        <v>0</v>
      </c>
      <c r="H56" s="7">
        <v>50</v>
      </c>
      <c r="I56" s="7">
        <v>0</v>
      </c>
      <c r="J56" s="7">
        <v>30</v>
      </c>
      <c r="K56" s="7">
        <v>0</v>
      </c>
      <c r="L56" s="7">
        <v>0</v>
      </c>
      <c r="M56" s="7" t="s">
        <v>12</v>
      </c>
      <c r="N56" s="7" t="s">
        <v>12</v>
      </c>
      <c r="O56" s="7" t="s">
        <v>12</v>
      </c>
      <c r="P56" s="7" t="s">
        <v>18</v>
      </c>
      <c r="Q56" s="22" t="s">
        <v>88</v>
      </c>
    </row>
    <row r="57" spans="1:30" s="7" customFormat="1" x14ac:dyDescent="0.25">
      <c r="A57" s="7">
        <v>32</v>
      </c>
      <c r="B57" s="4" t="s">
        <v>139</v>
      </c>
      <c r="C57" s="18">
        <v>1440</v>
      </c>
      <c r="D57" s="7" t="s">
        <v>140</v>
      </c>
      <c r="E57" s="4" t="s">
        <v>77</v>
      </c>
      <c r="F57" s="33">
        <v>0.9</v>
      </c>
      <c r="G57" s="33">
        <v>0.3</v>
      </c>
      <c r="I57" s="7">
        <v>50</v>
      </c>
      <c r="J57" s="7">
        <v>50</v>
      </c>
      <c r="K57" s="7">
        <v>50</v>
      </c>
      <c r="L57" s="7">
        <v>50</v>
      </c>
      <c r="M57" s="7" t="s">
        <v>59</v>
      </c>
      <c r="N57" s="7" t="s">
        <v>59</v>
      </c>
      <c r="O57" s="2">
        <v>3</v>
      </c>
      <c r="P57" s="7" t="s">
        <v>117</v>
      </c>
      <c r="Q57" s="22" t="s">
        <v>89</v>
      </c>
    </row>
    <row r="58" spans="1:30" s="8" customFormat="1" ht="14.25" customHeight="1" x14ac:dyDescent="0.25">
      <c r="A58" s="8">
        <v>33</v>
      </c>
      <c r="B58" s="10" t="s">
        <v>141</v>
      </c>
      <c r="C58" s="18">
        <v>15</v>
      </c>
      <c r="D58" s="8" t="s">
        <v>59</v>
      </c>
      <c r="E58" s="4" t="s">
        <v>78</v>
      </c>
      <c r="F58" s="34"/>
      <c r="G58" s="34"/>
      <c r="H58" s="7" t="s">
        <v>59</v>
      </c>
      <c r="I58" s="7">
        <v>0</v>
      </c>
      <c r="J58" s="7">
        <v>0</v>
      </c>
      <c r="K58" s="7">
        <v>0</v>
      </c>
      <c r="L58" s="7">
        <v>0</v>
      </c>
      <c r="M58" s="7" t="s">
        <v>59</v>
      </c>
      <c r="N58" s="7" t="s">
        <v>59</v>
      </c>
      <c r="O58" s="7" t="s">
        <v>59</v>
      </c>
      <c r="P58" s="2" t="s">
        <v>59</v>
      </c>
      <c r="Q58" s="22" t="s">
        <v>90</v>
      </c>
      <c r="Z58" s="7"/>
      <c r="AA58" s="7"/>
      <c r="AB58" s="7"/>
    </row>
    <row r="59" spans="1:30" s="8" customFormat="1" x14ac:dyDescent="0.25">
      <c r="A59" s="8">
        <v>34</v>
      </c>
      <c r="B59" s="10" t="s">
        <v>142</v>
      </c>
      <c r="C59" s="18">
        <v>30</v>
      </c>
      <c r="D59" s="8" t="s">
        <v>59</v>
      </c>
      <c r="E59" s="4" t="s">
        <v>78</v>
      </c>
      <c r="F59" s="34"/>
      <c r="G59" s="34"/>
      <c r="H59" s="7" t="s">
        <v>59</v>
      </c>
      <c r="I59" s="7">
        <v>0</v>
      </c>
      <c r="J59" s="7">
        <v>0</v>
      </c>
      <c r="K59" s="7">
        <v>0</v>
      </c>
      <c r="L59" s="7">
        <v>0</v>
      </c>
      <c r="M59" s="7" t="s">
        <v>59</v>
      </c>
      <c r="N59" s="7" t="s">
        <v>59</v>
      </c>
      <c r="O59" s="7" t="s">
        <v>59</v>
      </c>
      <c r="P59" s="7" t="s">
        <v>59</v>
      </c>
      <c r="Q59" s="22" t="s">
        <v>91</v>
      </c>
      <c r="Z59" s="7"/>
      <c r="AA59" s="7"/>
      <c r="AB59" s="7"/>
    </row>
    <row r="60" spans="1:30" s="7" customFormat="1" ht="26.4" x14ac:dyDescent="0.25">
      <c r="A60" s="7">
        <v>35</v>
      </c>
      <c r="B60" s="4" t="s">
        <v>39</v>
      </c>
      <c r="C60" s="18">
        <v>420</v>
      </c>
      <c r="D60" s="7" t="s">
        <v>143</v>
      </c>
      <c r="E60" s="4" t="s">
        <v>79</v>
      </c>
      <c r="F60" s="33">
        <v>0.8</v>
      </c>
      <c r="G60" s="33">
        <v>0.8</v>
      </c>
      <c r="H60" s="7">
        <v>100</v>
      </c>
      <c r="I60" s="7">
        <v>0</v>
      </c>
      <c r="J60" s="7">
        <v>0</v>
      </c>
      <c r="K60" s="7">
        <v>240</v>
      </c>
      <c r="L60" s="7">
        <v>280</v>
      </c>
      <c r="M60" s="7" t="s">
        <v>12</v>
      </c>
      <c r="N60" s="7" t="s">
        <v>12</v>
      </c>
      <c r="O60" s="2">
        <v>1</v>
      </c>
      <c r="P60" s="7" t="s">
        <v>133</v>
      </c>
      <c r="Q60" s="22" t="s">
        <v>25</v>
      </c>
    </row>
    <row r="61" spans="1:30" s="7" customFormat="1" ht="26.4" x14ac:dyDescent="0.25">
      <c r="A61" s="7">
        <v>36</v>
      </c>
      <c r="B61" s="4" t="s">
        <v>144</v>
      </c>
      <c r="C61" s="18">
        <v>540</v>
      </c>
      <c r="D61" s="7" t="s">
        <v>35</v>
      </c>
      <c r="E61" s="4" t="s">
        <v>80</v>
      </c>
      <c r="F61" s="33">
        <v>0.8</v>
      </c>
      <c r="G61" s="33">
        <v>0.8</v>
      </c>
      <c r="H61" s="7">
        <v>100</v>
      </c>
      <c r="I61" s="7">
        <v>480</v>
      </c>
      <c r="J61" s="7">
        <v>0</v>
      </c>
      <c r="K61" s="7">
        <v>200</v>
      </c>
      <c r="L61" s="7">
        <v>200</v>
      </c>
      <c r="M61" s="2">
        <v>1</v>
      </c>
      <c r="N61" s="7" t="s">
        <v>12</v>
      </c>
      <c r="O61" s="7" t="s">
        <v>12</v>
      </c>
      <c r="P61" s="7" t="s">
        <v>135</v>
      </c>
      <c r="Q61" s="22" t="s">
        <v>92</v>
      </c>
    </row>
    <row r="62" spans="1:30" s="7" customFormat="1" ht="26.4" x14ac:dyDescent="0.25">
      <c r="A62" s="7">
        <v>37</v>
      </c>
      <c r="B62" s="4" t="s">
        <v>145</v>
      </c>
      <c r="C62" s="18">
        <v>165</v>
      </c>
      <c r="D62" s="7" t="s">
        <v>31</v>
      </c>
      <c r="E62" s="4" t="s">
        <v>146</v>
      </c>
      <c r="F62" s="33">
        <v>0.8</v>
      </c>
      <c r="G62" s="33">
        <v>0.8</v>
      </c>
      <c r="H62" s="7">
        <v>50</v>
      </c>
      <c r="I62" s="7">
        <v>0</v>
      </c>
      <c r="J62" s="7">
        <v>380</v>
      </c>
      <c r="K62" s="7">
        <v>270</v>
      </c>
      <c r="L62" s="7">
        <v>0</v>
      </c>
      <c r="M62" s="2" t="s">
        <v>12</v>
      </c>
      <c r="N62" s="7" t="s">
        <v>12</v>
      </c>
      <c r="O62" s="7" t="s">
        <v>12</v>
      </c>
      <c r="P62" s="7" t="s">
        <v>18</v>
      </c>
      <c r="Q62" s="28" t="s">
        <v>93</v>
      </c>
      <c r="Z62" s="8"/>
      <c r="AA62" s="8"/>
      <c r="AB62" s="8"/>
    </row>
    <row r="63" spans="1:30" s="7" customFormat="1" ht="26.4" x14ac:dyDescent="0.25">
      <c r="A63" s="7">
        <v>38</v>
      </c>
      <c r="B63" s="4" t="s">
        <v>147</v>
      </c>
      <c r="C63" s="18">
        <v>175</v>
      </c>
      <c r="D63" s="7" t="s">
        <v>40</v>
      </c>
      <c r="E63" s="4" t="s">
        <v>81</v>
      </c>
      <c r="F63" s="33">
        <v>0.8</v>
      </c>
      <c r="G63" s="33">
        <v>0.8</v>
      </c>
      <c r="H63" s="7">
        <v>50</v>
      </c>
      <c r="I63" s="7">
        <v>420</v>
      </c>
      <c r="J63" s="7">
        <v>0</v>
      </c>
      <c r="K63" s="7">
        <v>200</v>
      </c>
      <c r="L63" s="7">
        <v>0</v>
      </c>
      <c r="M63" s="2" t="s">
        <v>12</v>
      </c>
      <c r="N63" s="7" t="s">
        <v>12</v>
      </c>
      <c r="O63" s="7" t="s">
        <v>12</v>
      </c>
      <c r="P63" s="7" t="s">
        <v>148</v>
      </c>
      <c r="Q63" s="28" t="s">
        <v>94</v>
      </c>
      <c r="Z63" s="8"/>
      <c r="AA63" s="8"/>
      <c r="AB63" s="8"/>
    </row>
    <row r="64" spans="1:30" s="7" customFormat="1" ht="26.4" x14ac:dyDescent="0.25">
      <c r="A64" s="7">
        <v>39</v>
      </c>
      <c r="B64" s="4" t="s">
        <v>149</v>
      </c>
      <c r="C64" s="18">
        <v>1800</v>
      </c>
      <c r="D64" s="7" t="s">
        <v>41</v>
      </c>
      <c r="E64" s="4" t="s">
        <v>82</v>
      </c>
      <c r="F64" s="33">
        <v>0.9</v>
      </c>
      <c r="G64" s="33">
        <v>0.9</v>
      </c>
      <c r="H64" s="7">
        <v>130</v>
      </c>
      <c r="I64" s="7">
        <v>0</v>
      </c>
      <c r="J64" s="7">
        <v>0</v>
      </c>
      <c r="K64" s="7">
        <v>300</v>
      </c>
      <c r="L64" s="7">
        <v>0</v>
      </c>
      <c r="M64" s="2">
        <v>2</v>
      </c>
      <c r="N64" s="7" t="s">
        <v>12</v>
      </c>
      <c r="O64" s="7" t="s">
        <v>12</v>
      </c>
      <c r="P64" s="7" t="s">
        <v>150</v>
      </c>
      <c r="Q64" s="22"/>
    </row>
    <row r="65" spans="1:28" s="7" customFormat="1" ht="26.4" x14ac:dyDescent="0.25">
      <c r="A65" s="7">
        <v>40</v>
      </c>
      <c r="B65" s="4" t="s">
        <v>42</v>
      </c>
      <c r="C65" s="18">
        <v>410</v>
      </c>
      <c r="D65" s="7" t="s">
        <v>60</v>
      </c>
      <c r="E65" s="4" t="s">
        <v>83</v>
      </c>
      <c r="F65" s="33">
        <v>0.8</v>
      </c>
      <c r="G65" s="33">
        <v>0.7</v>
      </c>
      <c r="H65" s="7">
        <v>140</v>
      </c>
      <c r="I65" s="7">
        <v>300</v>
      </c>
      <c r="J65" s="7">
        <v>300</v>
      </c>
      <c r="K65" s="7">
        <v>0</v>
      </c>
      <c r="L65" s="7">
        <v>100</v>
      </c>
      <c r="M65" s="7">
        <v>1</v>
      </c>
      <c r="N65" s="7" t="s">
        <v>59</v>
      </c>
      <c r="O65" s="7" t="s">
        <v>59</v>
      </c>
      <c r="P65" s="2" t="s">
        <v>43</v>
      </c>
      <c r="Q65" s="22"/>
    </row>
    <row r="66" spans="1:28" s="5" customFormat="1" x14ac:dyDescent="0.25">
      <c r="C66" s="11"/>
      <c r="E66" s="12"/>
      <c r="R66" s="6"/>
      <c r="Z66" s="7"/>
      <c r="AA66" s="7"/>
      <c r="AB66" s="7"/>
    </row>
    <row r="67" spans="1:28" s="9" customFormat="1" x14ac:dyDescent="0.25">
      <c r="A67" s="46" t="s">
        <v>151</v>
      </c>
      <c r="B67" s="46"/>
      <c r="C67" s="13"/>
      <c r="E67" s="12"/>
      <c r="Q67" s="5"/>
      <c r="R67" s="6"/>
      <c r="Z67" s="7"/>
      <c r="AA67" s="7"/>
      <c r="AB67" s="7"/>
    </row>
    <row r="68" spans="1:28" s="5" customFormat="1" ht="14.25" customHeight="1" x14ac:dyDescent="0.25">
      <c r="A68" s="14" t="s">
        <v>152</v>
      </c>
      <c r="B68" s="14"/>
      <c r="C68" s="14"/>
      <c r="D68" s="14"/>
      <c r="E68" s="12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R68" s="6"/>
      <c r="Z68" s="7"/>
      <c r="AA68" s="7"/>
      <c r="AB68" s="7"/>
    </row>
    <row r="69" spans="1:28" s="5" customFormat="1" ht="14.25" customHeight="1" x14ac:dyDescent="0.25">
      <c r="A69" s="14" t="s">
        <v>153</v>
      </c>
      <c r="B69" s="14"/>
      <c r="C69" s="14"/>
      <c r="D69" s="14"/>
      <c r="E69" s="12"/>
      <c r="F69" s="14"/>
      <c r="G69" s="14"/>
      <c r="H69" s="14"/>
      <c r="I69" s="14"/>
      <c r="J69" s="14"/>
      <c r="K69" s="14"/>
      <c r="L69" s="14"/>
      <c r="M69" s="14"/>
      <c r="N69" s="14"/>
      <c r="R69" s="6"/>
      <c r="Z69" s="7"/>
      <c r="AA69" s="7"/>
      <c r="AB69" s="7"/>
    </row>
    <row r="70" spans="1:28" s="5" customFormat="1" ht="14.25" customHeight="1" x14ac:dyDescent="0.25">
      <c r="A70" s="14" t="s">
        <v>154</v>
      </c>
      <c r="B70" s="14"/>
      <c r="C70" s="14"/>
      <c r="D70" s="14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R70" s="6"/>
    </row>
    <row r="71" spans="1:28" s="5" customFormat="1" ht="14.25" customHeight="1" x14ac:dyDescent="0.25">
      <c r="A71" s="14" t="s">
        <v>155</v>
      </c>
      <c r="B71" s="14"/>
      <c r="C71" s="14"/>
      <c r="D71" s="14"/>
      <c r="E71" s="12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R71" s="6"/>
      <c r="Z71" s="9"/>
      <c r="AA71" s="9"/>
      <c r="AB71" s="9"/>
    </row>
    <row r="72" spans="1:28" s="5" customFormat="1" ht="14.25" customHeight="1" x14ac:dyDescent="0.25">
      <c r="A72" s="14" t="s">
        <v>156</v>
      </c>
      <c r="B72" s="14"/>
      <c r="C72" s="14"/>
      <c r="D72" s="14"/>
      <c r="E72" s="12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R72" s="6"/>
    </row>
    <row r="73" spans="1:28" s="5" customFormat="1" ht="14.25" customHeight="1" x14ac:dyDescent="0.25">
      <c r="A73" s="14" t="s">
        <v>157</v>
      </c>
      <c r="B73" s="14"/>
      <c r="C73" s="14"/>
      <c r="D73" s="14"/>
      <c r="E73" s="12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R73" s="6"/>
    </row>
    <row r="74" spans="1:28" s="5" customFormat="1" x14ac:dyDescent="0.25">
      <c r="A74" s="14" t="s">
        <v>158</v>
      </c>
      <c r="B74" s="14"/>
      <c r="C74" s="14"/>
      <c r="D74" s="14"/>
      <c r="E74" s="12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R74" s="6"/>
    </row>
    <row r="75" spans="1:28" s="5" customFormat="1" x14ac:dyDescent="0.25">
      <c r="A75" s="16"/>
      <c r="C75" s="11"/>
      <c r="E75" s="12"/>
      <c r="R75" s="6"/>
    </row>
    <row r="76" spans="1:28" s="5" customFormat="1" x14ac:dyDescent="0.25">
      <c r="A76" s="16" t="s">
        <v>159</v>
      </c>
      <c r="C76" s="11"/>
      <c r="E76" s="12"/>
      <c r="R76" s="6"/>
    </row>
    <row r="77" spans="1:28" s="5" customFormat="1" x14ac:dyDescent="0.25">
      <c r="A77" s="16" t="s">
        <v>160</v>
      </c>
      <c r="C77" s="11"/>
      <c r="E77" s="12"/>
      <c r="R77" s="6"/>
    </row>
    <row r="78" spans="1:28" s="5" customFormat="1" x14ac:dyDescent="0.25">
      <c r="A78" s="16" t="s">
        <v>161</v>
      </c>
      <c r="C78" s="11"/>
      <c r="E78" s="12"/>
      <c r="R78" s="6"/>
    </row>
    <row r="79" spans="1:28" s="5" customFormat="1" x14ac:dyDescent="0.25">
      <c r="A79" s="16" t="s">
        <v>162</v>
      </c>
      <c r="C79" s="11"/>
      <c r="E79" s="12"/>
      <c r="R79" s="6"/>
    </row>
    <row r="80" spans="1:28" s="5" customFormat="1" x14ac:dyDescent="0.25">
      <c r="A80" s="16" t="s">
        <v>163</v>
      </c>
      <c r="C80" s="11"/>
      <c r="E80" s="12"/>
      <c r="R80" s="6"/>
    </row>
    <row r="81" spans="1:30" s="5" customFormat="1" x14ac:dyDescent="0.25">
      <c r="A81" s="16" t="s">
        <v>164</v>
      </c>
      <c r="C81" s="11"/>
      <c r="E81" s="12"/>
      <c r="R81" s="6"/>
    </row>
    <row r="82" spans="1:30" s="5" customFormat="1" x14ac:dyDescent="0.25">
      <c r="A82" s="16" t="s">
        <v>165</v>
      </c>
      <c r="C82" s="11"/>
      <c r="E82" s="12"/>
      <c r="F82" s="16"/>
      <c r="R82" s="6"/>
    </row>
    <row r="83" spans="1:30" x14ac:dyDescent="0.25">
      <c r="B83" s="16"/>
      <c r="C83" s="26"/>
      <c r="Q83" s="24"/>
      <c r="R83" s="24"/>
      <c r="T83" s="19"/>
      <c r="U83" s="19"/>
      <c r="V83" s="19"/>
      <c r="W83" s="5"/>
      <c r="X83" s="20"/>
      <c r="Z83" s="5"/>
      <c r="AA83" s="5"/>
      <c r="AB83" s="5"/>
      <c r="AC83" s="3"/>
      <c r="AD83" s="3"/>
    </row>
    <row r="84" spans="1:30" x14ac:dyDescent="0.25">
      <c r="B84" s="16"/>
      <c r="C84" s="26"/>
      <c r="Q84" s="24"/>
      <c r="R84" s="24"/>
      <c r="T84" s="19"/>
      <c r="U84" s="19"/>
      <c r="V84" s="19"/>
      <c r="W84" s="5"/>
      <c r="X84" s="20"/>
      <c r="Z84" s="5"/>
      <c r="AA84" s="5"/>
      <c r="AB84" s="5"/>
      <c r="AC84" s="3"/>
      <c r="AD84" s="3"/>
    </row>
    <row r="85" spans="1:30" x14ac:dyDescent="0.25">
      <c r="B85" s="16"/>
      <c r="C85" s="26"/>
      <c r="Q85" s="24"/>
      <c r="R85" s="24"/>
      <c r="T85" s="19"/>
      <c r="U85" s="19"/>
      <c r="V85" s="19"/>
      <c r="W85" s="5"/>
      <c r="X85" s="20"/>
      <c r="Z85" s="5"/>
      <c r="AA85" s="5"/>
      <c r="AB85" s="5"/>
      <c r="AC85" s="3"/>
      <c r="AD85" s="3"/>
    </row>
    <row r="86" spans="1:30" x14ac:dyDescent="0.25">
      <c r="B86" s="16"/>
      <c r="C86" s="26"/>
      <c r="Q86" s="24"/>
      <c r="R86" s="24"/>
      <c r="T86" s="19"/>
      <c r="U86" s="19"/>
      <c r="V86" s="19"/>
      <c r="W86" s="5"/>
      <c r="X86" s="20"/>
      <c r="Z86" s="5"/>
      <c r="AA86" s="5"/>
      <c r="AB86" s="5"/>
      <c r="AC86" s="3"/>
      <c r="AD86" s="3"/>
    </row>
    <row r="87" spans="1:30" x14ac:dyDescent="0.25">
      <c r="B87" s="16"/>
      <c r="C87" s="26"/>
      <c r="Q87" s="24"/>
      <c r="R87" s="24"/>
      <c r="T87" s="19"/>
      <c r="U87" s="19"/>
      <c r="V87" s="19"/>
      <c r="W87" s="5"/>
      <c r="X87" s="20"/>
      <c r="AC87" s="3"/>
      <c r="AD87" s="3"/>
    </row>
    <row r="88" spans="1:30" x14ac:dyDescent="0.25">
      <c r="B88" s="16"/>
      <c r="C88" s="26"/>
      <c r="Q88" s="24"/>
      <c r="R88" s="24"/>
      <c r="T88" s="19"/>
      <c r="U88" s="19"/>
      <c r="V88" s="19"/>
      <c r="W88" s="5"/>
      <c r="X88" s="20"/>
      <c r="AC88" s="3"/>
      <c r="AD88" s="3"/>
    </row>
    <row r="89" spans="1:30" x14ac:dyDescent="0.25">
      <c r="B89" s="16"/>
      <c r="C89" s="26"/>
      <c r="Q89" s="24"/>
      <c r="R89" s="24"/>
      <c r="T89" s="19"/>
      <c r="U89" s="19"/>
      <c r="V89" s="19"/>
      <c r="W89" s="5"/>
      <c r="X89" s="20"/>
      <c r="AC89" s="3"/>
      <c r="AD89" s="3"/>
    </row>
    <row r="90" spans="1:30" x14ac:dyDescent="0.25">
      <c r="B90" s="16"/>
      <c r="C90" s="26"/>
      <c r="Q90" s="24"/>
      <c r="R90" s="24"/>
      <c r="T90" s="19"/>
      <c r="U90" s="19"/>
      <c r="V90" s="19"/>
      <c r="W90" s="5"/>
      <c r="X90" s="20"/>
      <c r="AC90" s="3"/>
      <c r="AD90" s="3"/>
    </row>
    <row r="91" spans="1:30" x14ac:dyDescent="0.25">
      <c r="B91" s="16"/>
      <c r="C91" s="26"/>
      <c r="Q91" s="24"/>
      <c r="R91" s="24"/>
      <c r="T91" s="19"/>
      <c r="U91" s="19"/>
      <c r="V91" s="19"/>
      <c r="W91" s="5"/>
      <c r="X91" s="20"/>
      <c r="AC91" s="3"/>
      <c r="AD91" s="3"/>
    </row>
    <row r="92" spans="1:30" x14ac:dyDescent="0.25">
      <c r="B92" s="16"/>
      <c r="C92" s="26"/>
      <c r="Q92" s="24"/>
      <c r="R92" s="24"/>
      <c r="T92" s="19"/>
      <c r="U92" s="19"/>
      <c r="V92" s="19"/>
      <c r="W92" s="5"/>
      <c r="X92" s="20"/>
      <c r="AC92" s="3"/>
      <c r="AD92" s="3"/>
    </row>
    <row r="93" spans="1:30" x14ac:dyDescent="0.25">
      <c r="B93" s="16"/>
      <c r="C93" s="26"/>
      <c r="Q93" s="24"/>
      <c r="R93" s="24"/>
      <c r="T93" s="19"/>
      <c r="U93" s="19"/>
      <c r="V93" s="19"/>
      <c r="W93" s="5"/>
      <c r="X93" s="20"/>
      <c r="AC93" s="3"/>
      <c r="AD93" s="3"/>
    </row>
    <row r="94" spans="1:30" x14ac:dyDescent="0.25">
      <c r="B94" s="16"/>
      <c r="C94" s="26"/>
      <c r="Q94" s="24"/>
      <c r="R94" s="24"/>
      <c r="T94" s="19"/>
      <c r="U94" s="19"/>
      <c r="V94" s="19"/>
      <c r="W94" s="5"/>
      <c r="X94" s="20"/>
      <c r="AC94" s="3"/>
      <c r="AD94" s="3"/>
    </row>
    <row r="95" spans="1:30" x14ac:dyDescent="0.25">
      <c r="B95" s="16"/>
      <c r="C95" s="26"/>
      <c r="Q95" s="24"/>
      <c r="R95" s="24"/>
      <c r="T95" s="19"/>
      <c r="U95" s="19"/>
      <c r="V95" s="19"/>
      <c r="W95" s="5"/>
      <c r="X95" s="20"/>
      <c r="AC95" s="3"/>
      <c r="AD95" s="3"/>
    </row>
    <row r="96" spans="1:30" x14ac:dyDescent="0.25">
      <c r="B96" s="16"/>
      <c r="C96" s="26"/>
      <c r="Q96" s="24"/>
      <c r="R96" s="24"/>
      <c r="T96" s="19"/>
      <c r="U96" s="19"/>
      <c r="V96" s="19"/>
      <c r="W96" s="5"/>
      <c r="X96" s="20"/>
      <c r="AC96" s="3"/>
      <c r="AD96" s="3"/>
    </row>
    <row r="97" spans="2:30" x14ac:dyDescent="0.25">
      <c r="B97" s="16"/>
      <c r="C97" s="26"/>
      <c r="Q97" s="24"/>
      <c r="R97" s="24"/>
      <c r="T97" s="19"/>
      <c r="U97" s="19"/>
      <c r="V97" s="19"/>
      <c r="W97" s="5"/>
      <c r="X97" s="20"/>
      <c r="AC97" s="3"/>
      <c r="AD97" s="3"/>
    </row>
    <row r="98" spans="2:30" x14ac:dyDescent="0.25">
      <c r="B98" s="16"/>
      <c r="C98" s="26"/>
      <c r="Q98" s="24"/>
      <c r="R98" s="24"/>
      <c r="T98" s="19"/>
      <c r="U98" s="19"/>
      <c r="V98" s="19"/>
      <c r="W98" s="5"/>
      <c r="X98" s="20"/>
      <c r="AC98" s="3"/>
      <c r="AD98" s="3"/>
    </row>
    <row r="99" spans="2:30" x14ac:dyDescent="0.25">
      <c r="B99" s="16"/>
      <c r="C99" s="26"/>
      <c r="Q99" s="24"/>
      <c r="R99" s="24"/>
      <c r="T99" s="19"/>
      <c r="U99" s="19"/>
      <c r="V99" s="19"/>
      <c r="W99" s="5"/>
      <c r="X99" s="20"/>
      <c r="AC99" s="3"/>
      <c r="AD99" s="3"/>
    </row>
    <row r="100" spans="2:30" x14ac:dyDescent="0.25">
      <c r="B100" s="16"/>
      <c r="C100" s="26"/>
      <c r="Q100" s="24"/>
      <c r="R100" s="24"/>
      <c r="T100" s="19"/>
      <c r="U100" s="19"/>
      <c r="V100" s="19"/>
      <c r="W100" s="5"/>
      <c r="X100" s="20"/>
      <c r="AC100" s="3"/>
      <c r="AD100" s="3"/>
    </row>
    <row r="101" spans="2:30" x14ac:dyDescent="0.25">
      <c r="B101" s="16"/>
      <c r="C101" s="26"/>
      <c r="Q101" s="24"/>
      <c r="R101" s="24"/>
      <c r="T101" s="19"/>
      <c r="U101" s="19"/>
      <c r="V101" s="19"/>
      <c r="W101" s="5"/>
      <c r="X101" s="20"/>
      <c r="AC101" s="3"/>
      <c r="AD101" s="3"/>
    </row>
    <row r="102" spans="2:30" x14ac:dyDescent="0.25">
      <c r="B102" s="16"/>
      <c r="C102" s="26"/>
      <c r="Q102" s="24"/>
      <c r="R102" s="24"/>
      <c r="T102" s="19"/>
      <c r="U102" s="19"/>
      <c r="V102" s="19"/>
      <c r="W102" s="5"/>
      <c r="X102" s="20"/>
      <c r="AC102" s="3"/>
      <c r="AD102" s="3"/>
    </row>
    <row r="103" spans="2:30" x14ac:dyDescent="0.25">
      <c r="B103" s="16"/>
      <c r="C103" s="26"/>
      <c r="Q103" s="24"/>
      <c r="R103" s="24"/>
      <c r="T103" s="19"/>
      <c r="U103" s="19"/>
      <c r="V103" s="19"/>
      <c r="W103" s="5"/>
      <c r="X103" s="20"/>
      <c r="AC103" s="3"/>
      <c r="AD103" s="3"/>
    </row>
    <row r="104" spans="2:30" x14ac:dyDescent="0.25">
      <c r="B104" s="16"/>
      <c r="C104" s="26"/>
      <c r="Q104" s="24"/>
      <c r="R104" s="24"/>
      <c r="T104" s="19"/>
      <c r="U104" s="19"/>
      <c r="V104" s="19"/>
      <c r="W104" s="5"/>
      <c r="X104" s="20"/>
      <c r="AC104" s="3"/>
      <c r="AD104" s="3"/>
    </row>
    <row r="105" spans="2:30" x14ac:dyDescent="0.25">
      <c r="B105" s="16"/>
      <c r="C105" s="26"/>
      <c r="Q105" s="24"/>
      <c r="R105" s="24"/>
      <c r="T105" s="19"/>
      <c r="U105" s="19"/>
      <c r="V105" s="19"/>
      <c r="W105" s="5"/>
      <c r="X105" s="20"/>
      <c r="AC105" s="3"/>
      <c r="AD105" s="3"/>
    </row>
    <row r="106" spans="2:30" x14ac:dyDescent="0.25">
      <c r="B106" s="16"/>
      <c r="C106" s="26"/>
      <c r="Q106" s="24"/>
      <c r="R106" s="24"/>
      <c r="T106" s="19"/>
      <c r="U106" s="19"/>
      <c r="V106" s="19"/>
      <c r="W106" s="5"/>
      <c r="X106" s="20"/>
      <c r="AC106" s="3"/>
      <c r="AD106" s="3"/>
    </row>
    <row r="107" spans="2:30" x14ac:dyDescent="0.25">
      <c r="B107" s="16"/>
      <c r="C107" s="26"/>
      <c r="Q107" s="24"/>
      <c r="R107" s="24"/>
      <c r="T107" s="19"/>
      <c r="U107" s="19"/>
      <c r="V107" s="19"/>
      <c r="W107" s="5"/>
      <c r="X107" s="20"/>
      <c r="AC107" s="3"/>
      <c r="AD107" s="3"/>
    </row>
    <row r="108" spans="2:30" x14ac:dyDescent="0.25">
      <c r="B108" s="16"/>
      <c r="C108" s="26"/>
      <c r="Q108" s="24"/>
      <c r="R108" s="24"/>
      <c r="T108" s="19"/>
      <c r="U108" s="19"/>
      <c r="V108" s="19"/>
      <c r="W108" s="5"/>
      <c r="X108" s="20"/>
      <c r="AC108" s="3"/>
      <c r="AD108" s="3"/>
    </row>
    <row r="109" spans="2:30" x14ac:dyDescent="0.25">
      <c r="B109" s="16"/>
      <c r="C109" s="26"/>
      <c r="Q109" s="24"/>
      <c r="R109" s="24"/>
      <c r="T109" s="19"/>
      <c r="U109" s="19"/>
      <c r="V109" s="19"/>
      <c r="W109" s="5"/>
      <c r="X109" s="20"/>
      <c r="AC109" s="3"/>
      <c r="AD109" s="3"/>
    </row>
    <row r="110" spans="2:30" x14ac:dyDescent="0.25">
      <c r="B110" s="16"/>
      <c r="C110" s="26"/>
      <c r="Q110" s="24"/>
      <c r="R110" s="24"/>
      <c r="T110" s="19"/>
      <c r="U110" s="19"/>
      <c r="V110" s="19"/>
      <c r="W110" s="5"/>
      <c r="X110" s="20"/>
      <c r="AC110" s="3"/>
      <c r="AD110" s="3"/>
    </row>
    <row r="111" spans="2:30" x14ac:dyDescent="0.25">
      <c r="B111" s="16"/>
      <c r="C111" s="26"/>
      <c r="Q111" s="24"/>
      <c r="R111" s="24"/>
      <c r="T111" s="19"/>
      <c r="U111" s="19"/>
      <c r="V111" s="19"/>
      <c r="W111" s="5"/>
      <c r="X111" s="20"/>
      <c r="AC111" s="3"/>
      <c r="AD111" s="3"/>
    </row>
    <row r="112" spans="2:30" x14ac:dyDescent="0.25">
      <c r="B112" s="16"/>
      <c r="C112" s="26"/>
      <c r="Q112" s="24"/>
      <c r="R112" s="24"/>
      <c r="T112" s="19"/>
      <c r="U112" s="19"/>
      <c r="V112" s="19"/>
      <c r="W112" s="5"/>
      <c r="X112" s="20"/>
      <c r="AC112" s="3"/>
      <c r="AD112" s="3"/>
    </row>
    <row r="113" spans="2:30" x14ac:dyDescent="0.25">
      <c r="B113" s="16"/>
      <c r="C113" s="26"/>
      <c r="Q113" s="24"/>
      <c r="R113" s="24"/>
      <c r="T113" s="19"/>
      <c r="U113" s="19"/>
      <c r="V113" s="19"/>
      <c r="W113" s="5"/>
      <c r="X113" s="20"/>
      <c r="AC113" s="3"/>
      <c r="AD113" s="3"/>
    </row>
    <row r="114" spans="2:30" x14ac:dyDescent="0.25">
      <c r="B114" s="16"/>
      <c r="C114" s="26"/>
      <c r="Q114" s="24"/>
      <c r="R114" s="24"/>
      <c r="T114" s="19"/>
      <c r="U114" s="19"/>
      <c r="V114" s="19"/>
      <c r="W114" s="5"/>
      <c r="X114" s="20"/>
      <c r="AC114" s="3"/>
      <c r="AD114" s="3"/>
    </row>
    <row r="115" spans="2:30" x14ac:dyDescent="0.25">
      <c r="B115" s="16"/>
      <c r="C115" s="26"/>
      <c r="Q115" s="24"/>
      <c r="R115" s="24"/>
      <c r="T115" s="19"/>
      <c r="U115" s="19"/>
      <c r="V115" s="19"/>
      <c r="W115" s="5"/>
      <c r="X115" s="20"/>
      <c r="AC115" s="3"/>
      <c r="AD115" s="3"/>
    </row>
    <row r="116" spans="2:30" x14ac:dyDescent="0.25">
      <c r="B116" s="16"/>
      <c r="C116" s="26"/>
      <c r="Q116" s="24"/>
      <c r="R116" s="24"/>
      <c r="T116" s="19"/>
      <c r="U116" s="19"/>
      <c r="V116" s="19"/>
      <c r="W116" s="5"/>
      <c r="X116" s="20"/>
      <c r="AC116" s="3"/>
      <c r="AD116" s="3"/>
    </row>
    <row r="117" spans="2:30" x14ac:dyDescent="0.25">
      <c r="B117" s="16"/>
      <c r="C117" s="26"/>
      <c r="Q117" s="24"/>
      <c r="R117" s="24"/>
      <c r="T117" s="19"/>
      <c r="U117" s="19"/>
      <c r="V117" s="19"/>
      <c r="W117" s="5"/>
      <c r="X117" s="20"/>
      <c r="AC117" s="3"/>
      <c r="AD117" s="3"/>
    </row>
    <row r="118" spans="2:30" x14ac:dyDescent="0.25">
      <c r="B118" s="16"/>
      <c r="C118" s="26"/>
      <c r="Q118" s="24"/>
      <c r="R118" s="24"/>
      <c r="T118" s="19"/>
      <c r="U118" s="19"/>
      <c r="V118" s="19"/>
      <c r="W118" s="5"/>
      <c r="X118" s="20"/>
      <c r="AC118" s="3"/>
      <c r="AD118" s="3"/>
    </row>
    <row r="119" spans="2:30" x14ac:dyDescent="0.25">
      <c r="B119" s="16"/>
      <c r="C119" s="26"/>
      <c r="Q119" s="24"/>
      <c r="R119" s="24"/>
      <c r="T119" s="19"/>
      <c r="U119" s="19"/>
      <c r="V119" s="19"/>
      <c r="W119" s="5"/>
      <c r="X119" s="20"/>
      <c r="AC119" s="3"/>
      <c r="AD119" s="3"/>
    </row>
    <row r="120" spans="2:30" x14ac:dyDescent="0.25">
      <c r="B120" s="16"/>
      <c r="C120" s="26"/>
      <c r="Q120" s="24"/>
      <c r="R120" s="24"/>
      <c r="T120" s="19"/>
      <c r="U120" s="19"/>
      <c r="V120" s="19"/>
      <c r="W120" s="5"/>
      <c r="X120" s="20"/>
      <c r="AC120" s="3"/>
      <c r="AD120" s="3"/>
    </row>
    <row r="121" spans="2:30" x14ac:dyDescent="0.25">
      <c r="B121" s="16"/>
      <c r="C121" s="26"/>
      <c r="Q121" s="24"/>
      <c r="R121" s="24"/>
      <c r="T121" s="19"/>
      <c r="U121" s="19"/>
      <c r="V121" s="19"/>
      <c r="W121" s="5"/>
      <c r="X121" s="20"/>
      <c r="AC121" s="3"/>
      <c r="AD121" s="3"/>
    </row>
    <row r="122" spans="2:30" x14ac:dyDescent="0.25">
      <c r="B122" s="16"/>
      <c r="C122" s="26"/>
      <c r="Q122" s="24"/>
      <c r="R122" s="24"/>
      <c r="T122" s="19"/>
      <c r="U122" s="19"/>
      <c r="V122" s="19"/>
      <c r="W122" s="5"/>
      <c r="X122" s="20"/>
      <c r="AC122" s="3"/>
      <c r="AD122" s="3"/>
    </row>
    <row r="123" spans="2:30" x14ac:dyDescent="0.25">
      <c r="B123" s="16"/>
      <c r="C123" s="26"/>
      <c r="Q123" s="24"/>
      <c r="R123" s="24"/>
      <c r="T123" s="19"/>
      <c r="U123" s="19"/>
      <c r="V123" s="19"/>
      <c r="W123" s="5"/>
      <c r="X123" s="20"/>
      <c r="AC123" s="3"/>
      <c r="AD123" s="3"/>
    </row>
    <row r="124" spans="2:30" x14ac:dyDescent="0.25">
      <c r="B124" s="16"/>
      <c r="C124" s="26"/>
      <c r="Q124" s="24"/>
      <c r="R124" s="24"/>
      <c r="T124" s="19"/>
      <c r="U124" s="19"/>
      <c r="V124" s="19"/>
      <c r="W124" s="5"/>
      <c r="X124" s="20"/>
      <c r="AC124" s="3"/>
      <c r="AD124" s="3"/>
    </row>
    <row r="125" spans="2:30" x14ac:dyDescent="0.25">
      <c r="B125" s="16"/>
      <c r="C125" s="26"/>
      <c r="Q125" s="24"/>
      <c r="R125" s="24"/>
      <c r="T125" s="19"/>
      <c r="U125" s="19"/>
      <c r="V125" s="19"/>
      <c r="W125" s="5"/>
      <c r="X125" s="20"/>
      <c r="AC125" s="3"/>
      <c r="AD125" s="3"/>
    </row>
    <row r="126" spans="2:30" x14ac:dyDescent="0.25">
      <c r="B126" s="16"/>
      <c r="C126" s="26"/>
      <c r="Q126" s="24"/>
      <c r="R126" s="24"/>
      <c r="T126" s="19"/>
      <c r="U126" s="19"/>
      <c r="V126" s="19"/>
      <c r="W126" s="5"/>
      <c r="X126" s="20"/>
      <c r="AC126" s="3"/>
      <c r="AD126" s="3"/>
    </row>
    <row r="127" spans="2:30" x14ac:dyDescent="0.25">
      <c r="B127" s="16"/>
      <c r="C127" s="26"/>
      <c r="Q127" s="24"/>
      <c r="R127" s="24"/>
      <c r="T127" s="19"/>
      <c r="U127" s="19"/>
      <c r="V127" s="19"/>
      <c r="W127" s="5"/>
      <c r="X127" s="20"/>
      <c r="AC127" s="3"/>
      <c r="AD127" s="3"/>
    </row>
    <row r="128" spans="2:30" x14ac:dyDescent="0.25">
      <c r="B128" s="16"/>
      <c r="C128" s="26"/>
      <c r="Q128" s="24"/>
      <c r="R128" s="24"/>
      <c r="T128" s="19"/>
      <c r="U128" s="19"/>
      <c r="V128" s="19"/>
      <c r="W128" s="5"/>
      <c r="X128" s="20"/>
      <c r="AC128" s="3"/>
      <c r="AD128" s="3"/>
    </row>
    <row r="129" spans="2:30" x14ac:dyDescent="0.25">
      <c r="B129" s="16"/>
      <c r="C129" s="26"/>
      <c r="Q129" s="24"/>
      <c r="R129" s="24"/>
      <c r="T129" s="19"/>
      <c r="U129" s="19"/>
      <c r="V129" s="19"/>
      <c r="W129" s="5"/>
      <c r="X129" s="20"/>
      <c r="AC129" s="3"/>
      <c r="AD129" s="3"/>
    </row>
    <row r="130" spans="2:30" x14ac:dyDescent="0.25">
      <c r="B130" s="16"/>
      <c r="C130" s="26"/>
      <c r="Q130" s="24"/>
      <c r="R130" s="24"/>
      <c r="T130" s="19"/>
      <c r="U130" s="19"/>
      <c r="V130" s="19"/>
      <c r="W130" s="5"/>
      <c r="X130" s="20"/>
      <c r="AC130" s="3"/>
      <c r="AD130" s="3"/>
    </row>
    <row r="131" spans="2:30" x14ac:dyDescent="0.25">
      <c r="B131" s="16"/>
      <c r="C131" s="26"/>
      <c r="Q131" s="24"/>
      <c r="R131" s="24"/>
      <c r="T131" s="19"/>
      <c r="U131" s="19"/>
      <c r="V131" s="19"/>
      <c r="W131" s="5"/>
      <c r="X131" s="20"/>
      <c r="AC131" s="3"/>
      <c r="AD131" s="3"/>
    </row>
    <row r="132" spans="2:30" x14ac:dyDescent="0.25">
      <c r="B132" s="16"/>
      <c r="C132" s="26"/>
      <c r="Q132" s="24"/>
      <c r="R132" s="24"/>
      <c r="T132" s="19"/>
      <c r="U132" s="19"/>
      <c r="V132" s="19"/>
      <c r="W132" s="5"/>
      <c r="X132" s="20"/>
      <c r="AC132" s="3"/>
      <c r="AD132" s="3"/>
    </row>
    <row r="133" spans="2:30" x14ac:dyDescent="0.25">
      <c r="B133" s="16"/>
      <c r="C133" s="26"/>
      <c r="Q133" s="24"/>
      <c r="R133" s="24"/>
      <c r="T133" s="19"/>
      <c r="U133" s="19"/>
      <c r="V133" s="19"/>
      <c r="W133" s="5"/>
      <c r="X133" s="20"/>
      <c r="AC133" s="3"/>
      <c r="AD133" s="3"/>
    </row>
    <row r="134" spans="2:30" x14ac:dyDescent="0.25">
      <c r="B134" s="16"/>
      <c r="C134" s="26"/>
      <c r="Q134" s="24"/>
      <c r="R134" s="24"/>
      <c r="T134" s="19"/>
      <c r="U134" s="19"/>
      <c r="V134" s="19"/>
      <c r="W134" s="5"/>
      <c r="X134" s="20"/>
      <c r="AC134" s="3"/>
      <c r="AD134" s="3"/>
    </row>
    <row r="135" spans="2:30" x14ac:dyDescent="0.25">
      <c r="B135" s="16"/>
      <c r="C135" s="26"/>
      <c r="Q135" s="24"/>
      <c r="R135" s="24"/>
      <c r="T135" s="19"/>
      <c r="U135" s="19"/>
      <c r="V135" s="19"/>
      <c r="W135" s="5"/>
      <c r="X135" s="20"/>
      <c r="AC135" s="3"/>
      <c r="AD135" s="3"/>
    </row>
    <row r="136" spans="2:30" x14ac:dyDescent="0.25">
      <c r="B136" s="16"/>
      <c r="C136" s="26"/>
      <c r="Q136" s="24"/>
      <c r="R136" s="24"/>
      <c r="T136" s="19"/>
      <c r="U136" s="19"/>
      <c r="V136" s="19"/>
      <c r="W136" s="5"/>
      <c r="X136" s="20"/>
      <c r="AC136" s="3"/>
      <c r="AD136" s="3"/>
    </row>
    <row r="137" spans="2:30" x14ac:dyDescent="0.25">
      <c r="B137" s="16"/>
      <c r="C137" s="26"/>
      <c r="Q137" s="24"/>
      <c r="R137" s="24"/>
      <c r="T137" s="19"/>
      <c r="U137" s="19"/>
      <c r="V137" s="19"/>
      <c r="W137" s="5"/>
      <c r="X137" s="20"/>
      <c r="AC137" s="3"/>
      <c r="AD137" s="3"/>
    </row>
    <row r="138" spans="2:30" x14ac:dyDescent="0.25">
      <c r="B138" s="16"/>
      <c r="C138" s="26"/>
      <c r="Q138" s="24"/>
      <c r="R138" s="24"/>
      <c r="T138" s="19"/>
      <c r="U138" s="19"/>
      <c r="V138" s="19"/>
      <c r="W138" s="5"/>
      <c r="X138" s="20"/>
      <c r="AC138" s="3"/>
      <c r="AD138" s="3"/>
    </row>
    <row r="139" spans="2:30" x14ac:dyDescent="0.25">
      <c r="B139" s="16"/>
      <c r="C139" s="26"/>
      <c r="Q139" s="24"/>
      <c r="R139" s="24"/>
      <c r="T139" s="19"/>
      <c r="U139" s="19"/>
      <c r="V139" s="19"/>
      <c r="W139" s="5"/>
      <c r="X139" s="20"/>
      <c r="AC139" s="3"/>
      <c r="AD139" s="3"/>
    </row>
    <row r="140" spans="2:30" x14ac:dyDescent="0.25">
      <c r="B140" s="16"/>
      <c r="C140" s="26"/>
      <c r="Q140" s="24"/>
      <c r="R140" s="24"/>
      <c r="T140" s="19"/>
      <c r="U140" s="19"/>
      <c r="V140" s="19"/>
      <c r="W140" s="5"/>
      <c r="X140" s="20"/>
      <c r="AC140" s="3"/>
      <c r="AD140" s="3"/>
    </row>
    <row r="141" spans="2:30" x14ac:dyDescent="0.25">
      <c r="B141" s="16"/>
      <c r="C141" s="26"/>
    </row>
    <row r="142" spans="2:30" x14ac:dyDescent="0.25">
      <c r="B142" s="16"/>
      <c r="C142" s="26"/>
    </row>
    <row r="143" spans="2:30" x14ac:dyDescent="0.25">
      <c r="B143" s="16"/>
      <c r="C143" s="26"/>
    </row>
    <row r="144" spans="2:30" x14ac:dyDescent="0.25">
      <c r="B144" s="16"/>
      <c r="C144" s="26"/>
    </row>
    <row r="145" spans="2:3" x14ac:dyDescent="0.25">
      <c r="B145" s="16"/>
      <c r="C145" s="26"/>
    </row>
    <row r="146" spans="2:3" x14ac:dyDescent="0.25">
      <c r="B146" s="16"/>
      <c r="C146" s="26"/>
    </row>
    <row r="147" spans="2:3" x14ac:dyDescent="0.25">
      <c r="C147" s="26"/>
    </row>
    <row r="148" spans="2:3" x14ac:dyDescent="0.25">
      <c r="C148" s="26"/>
    </row>
    <row r="149" spans="2:3" x14ac:dyDescent="0.25">
      <c r="C149" s="26"/>
    </row>
    <row r="150" spans="2:3" x14ac:dyDescent="0.25">
      <c r="C150" s="26"/>
    </row>
    <row r="151" spans="2:3" x14ac:dyDescent="0.25">
      <c r="C151" s="26"/>
    </row>
    <row r="152" spans="2:3" x14ac:dyDescent="0.25">
      <c r="C152" s="26"/>
    </row>
    <row r="153" spans="2:3" x14ac:dyDescent="0.25">
      <c r="C153" s="26"/>
    </row>
    <row r="154" spans="2:3" x14ac:dyDescent="0.25">
      <c r="C154" s="26"/>
    </row>
    <row r="155" spans="2:3" x14ac:dyDescent="0.25">
      <c r="C155" s="26"/>
    </row>
    <row r="156" spans="2:3" x14ac:dyDescent="0.25">
      <c r="C156" s="26"/>
    </row>
    <row r="157" spans="2:3" x14ac:dyDescent="0.25">
      <c r="C157" s="26"/>
    </row>
    <row r="158" spans="2:3" x14ac:dyDescent="0.25">
      <c r="C158" s="26"/>
    </row>
    <row r="159" spans="2:3" x14ac:dyDescent="0.25">
      <c r="C159" s="26"/>
    </row>
    <row r="160" spans="2:3" x14ac:dyDescent="0.25">
      <c r="C160" s="26"/>
    </row>
    <row r="161" spans="3:3" x14ac:dyDescent="0.25">
      <c r="C161" s="26"/>
    </row>
  </sheetData>
  <mergeCells count="47">
    <mergeCell ref="A67:B67"/>
    <mergeCell ref="T2:W2"/>
    <mergeCell ref="AC2:AF2"/>
    <mergeCell ref="U9:V9"/>
    <mergeCell ref="U10:V10"/>
    <mergeCell ref="F9:S9"/>
    <mergeCell ref="F14:W14"/>
    <mergeCell ref="Z2:Z3"/>
    <mergeCell ref="AA2:AA3"/>
    <mergeCell ref="Y2:Y3"/>
    <mergeCell ref="J15:K15"/>
    <mergeCell ref="L15:M15"/>
    <mergeCell ref="R2:R3"/>
    <mergeCell ref="S2:S3"/>
    <mergeCell ref="H24:P24"/>
    <mergeCell ref="Q24:Q25"/>
    <mergeCell ref="R15:S15"/>
    <mergeCell ref="H15:I15"/>
    <mergeCell ref="T15:U15"/>
    <mergeCell ref="V15:W15"/>
    <mergeCell ref="F10:G10"/>
    <mergeCell ref="L10:M10"/>
    <mergeCell ref="N10:O10"/>
    <mergeCell ref="P10:Q10"/>
    <mergeCell ref="R10:S10"/>
    <mergeCell ref="H10:I10"/>
    <mergeCell ref="J10:K10"/>
    <mergeCell ref="F15:G15"/>
    <mergeCell ref="N15:O15"/>
    <mergeCell ref="P15:Q15"/>
    <mergeCell ref="H2:I2"/>
    <mergeCell ref="J2:K2"/>
    <mergeCell ref="L2:M2"/>
    <mergeCell ref="N2:O2"/>
    <mergeCell ref="P2:Q2"/>
    <mergeCell ref="F2:G2"/>
    <mergeCell ref="A24:A25"/>
    <mergeCell ref="B24:B25"/>
    <mergeCell ref="C24:C25"/>
    <mergeCell ref="D24:D25"/>
    <mergeCell ref="E24:E25"/>
    <mergeCell ref="F24:G24"/>
    <mergeCell ref="A2:A3"/>
    <mergeCell ref="B2:B3"/>
    <mergeCell ref="C2:C3"/>
    <mergeCell ref="D2:D3"/>
    <mergeCell ref="E2:E3"/>
  </mergeCells>
  <phoneticPr fontId="3" type="noConversion"/>
  <dataValidations count="1">
    <dataValidation type="list" allowBlank="1" showInputMessage="1" showErrorMessage="1" errorTitle="输入错误" error="请填入您将要执行的远征编号" sqref="A4:A6" xr:uid="{00000000-0002-0000-0000-000000000000}">
      <formula1>$A$26:$A$65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远征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2019-09-28T05:02:34Z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e6e13488-5d6a-452d-b0a8-49c9d63c7f90</vt:lpwstr>
  </property>
</Properties>
</file>