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D:\Project_Files2\CN PMR\百多邦\Feb06_2017\"/>
    </mc:Choice>
  </mc:AlternateContent>
  <bookViews>
    <workbookView xWindow="6630" yWindow="750" windowWidth="20190" windowHeight="13170" firstSheet="2" activeTab="8"/>
  </bookViews>
  <sheets>
    <sheet name="test3 updated" sheetId="5" state="hidden" r:id="rId1"/>
    <sheet name="test4" sheetId="4" state="hidden" r:id="rId2"/>
    <sheet name="test5" sheetId="7" r:id="rId3"/>
    <sheet name="test6 (include competitor sale)" sheetId="8" state="hidden" r:id="rId4"/>
    <sheet name="validation" sheetId="12" r:id="rId5"/>
    <sheet name="all_combos" sheetId="9" r:id="rId6"/>
    <sheet name="coeff for calculation" sheetId="10" r:id="rId7"/>
    <sheet name="大排位" sheetId="13" r:id="rId8"/>
    <sheet name="小排位" sheetId="14" r:id="rId9"/>
  </sheets>
  <definedNames>
    <definedName name="all_combos">all_combos!$A$1:$L$65</definedName>
  </definedNames>
  <calcPr calcId="152511"/>
  <pivotCaches>
    <pivotCache cacheId="71" r:id="rId10"/>
    <pivotCache cacheId="72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14" l="1"/>
  <c r="R33" i="14"/>
  <c r="R32" i="14"/>
  <c r="R37" i="14"/>
  <c r="R36" i="14"/>
  <c r="R29" i="14"/>
  <c r="R28" i="14"/>
  <c r="R43" i="14"/>
  <c r="R42" i="14"/>
  <c r="R35" i="14"/>
  <c r="R34" i="14"/>
  <c r="R39" i="14"/>
  <c r="R38" i="14"/>
  <c r="R31" i="14"/>
  <c r="R30" i="14"/>
  <c r="R41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3" i="14"/>
  <c r="P3" i="9" l="1"/>
  <c r="Q3" i="9"/>
  <c r="R3" i="9"/>
  <c r="S3" i="9"/>
  <c r="T3" i="9"/>
  <c r="U3" i="9"/>
  <c r="P4" i="9"/>
  <c r="Q4" i="9"/>
  <c r="R4" i="9"/>
  <c r="S4" i="9"/>
  <c r="T4" i="9"/>
  <c r="U4" i="9"/>
  <c r="P5" i="9"/>
  <c r="Q5" i="9"/>
  <c r="R5" i="9"/>
  <c r="S5" i="9"/>
  <c r="T5" i="9"/>
  <c r="U5" i="9"/>
  <c r="P6" i="9"/>
  <c r="Q6" i="9"/>
  <c r="R6" i="9"/>
  <c r="S6" i="9"/>
  <c r="T6" i="9"/>
  <c r="U6" i="9"/>
  <c r="P7" i="9"/>
  <c r="Q7" i="9"/>
  <c r="R7" i="9"/>
  <c r="S7" i="9"/>
  <c r="T7" i="9"/>
  <c r="U7" i="9"/>
  <c r="P8" i="9"/>
  <c r="Q8" i="9"/>
  <c r="R8" i="9"/>
  <c r="S8" i="9"/>
  <c r="T8" i="9"/>
  <c r="U8" i="9"/>
  <c r="P9" i="9"/>
  <c r="Q9" i="9"/>
  <c r="R9" i="9"/>
  <c r="S9" i="9"/>
  <c r="T9" i="9"/>
  <c r="U9" i="9"/>
  <c r="P10" i="9"/>
  <c r="Q10" i="9"/>
  <c r="R10" i="9"/>
  <c r="S10" i="9"/>
  <c r="T10" i="9"/>
  <c r="U10" i="9"/>
  <c r="P11" i="9"/>
  <c r="Q11" i="9"/>
  <c r="R11" i="9"/>
  <c r="S11" i="9"/>
  <c r="T11" i="9"/>
  <c r="U11" i="9"/>
  <c r="P12" i="9"/>
  <c r="Q12" i="9"/>
  <c r="R12" i="9"/>
  <c r="S12" i="9"/>
  <c r="T12" i="9"/>
  <c r="U12" i="9"/>
  <c r="P13" i="9"/>
  <c r="Q13" i="9"/>
  <c r="R13" i="9"/>
  <c r="S13" i="9"/>
  <c r="T13" i="9"/>
  <c r="U13" i="9"/>
  <c r="P14" i="9"/>
  <c r="Q14" i="9"/>
  <c r="R14" i="9"/>
  <c r="S14" i="9"/>
  <c r="T14" i="9"/>
  <c r="U14" i="9"/>
  <c r="P15" i="9"/>
  <c r="Q15" i="9"/>
  <c r="R15" i="9"/>
  <c r="S15" i="9"/>
  <c r="T15" i="9"/>
  <c r="U15" i="9"/>
  <c r="P16" i="9"/>
  <c r="Q16" i="9"/>
  <c r="R16" i="9"/>
  <c r="S16" i="9"/>
  <c r="T16" i="9"/>
  <c r="U16" i="9"/>
  <c r="P17" i="9"/>
  <c r="Q17" i="9"/>
  <c r="R17" i="9"/>
  <c r="S17" i="9"/>
  <c r="T17" i="9"/>
  <c r="U17" i="9"/>
  <c r="P18" i="9"/>
  <c r="Q18" i="9"/>
  <c r="R18" i="9"/>
  <c r="S18" i="9"/>
  <c r="T18" i="9"/>
  <c r="U18" i="9"/>
  <c r="P19" i="9"/>
  <c r="Q19" i="9"/>
  <c r="R19" i="9"/>
  <c r="S19" i="9"/>
  <c r="T19" i="9"/>
  <c r="U19" i="9"/>
  <c r="P20" i="9"/>
  <c r="Q20" i="9"/>
  <c r="R20" i="9"/>
  <c r="S20" i="9"/>
  <c r="T20" i="9"/>
  <c r="U20" i="9"/>
  <c r="P21" i="9"/>
  <c r="Q21" i="9"/>
  <c r="R21" i="9"/>
  <c r="S21" i="9"/>
  <c r="T21" i="9"/>
  <c r="U21" i="9"/>
  <c r="P22" i="9"/>
  <c r="Q22" i="9"/>
  <c r="R22" i="9"/>
  <c r="S22" i="9"/>
  <c r="T22" i="9"/>
  <c r="U22" i="9"/>
  <c r="P23" i="9"/>
  <c r="Q23" i="9"/>
  <c r="R23" i="9"/>
  <c r="S23" i="9"/>
  <c r="T23" i="9"/>
  <c r="U23" i="9"/>
  <c r="P24" i="9"/>
  <c r="Q24" i="9"/>
  <c r="R24" i="9"/>
  <c r="S24" i="9"/>
  <c r="T24" i="9"/>
  <c r="U24" i="9"/>
  <c r="P25" i="9"/>
  <c r="Q25" i="9"/>
  <c r="R25" i="9"/>
  <c r="S25" i="9"/>
  <c r="T25" i="9"/>
  <c r="U25" i="9"/>
  <c r="P26" i="9"/>
  <c r="Q26" i="9"/>
  <c r="R26" i="9"/>
  <c r="S26" i="9"/>
  <c r="T26" i="9"/>
  <c r="U26" i="9"/>
  <c r="P27" i="9"/>
  <c r="Q27" i="9"/>
  <c r="R27" i="9"/>
  <c r="S27" i="9"/>
  <c r="T27" i="9"/>
  <c r="U27" i="9"/>
  <c r="P28" i="9"/>
  <c r="Q28" i="9"/>
  <c r="R28" i="9"/>
  <c r="S28" i="9"/>
  <c r="T28" i="9"/>
  <c r="U28" i="9"/>
  <c r="P29" i="9"/>
  <c r="Q29" i="9"/>
  <c r="R29" i="9"/>
  <c r="S29" i="9"/>
  <c r="T29" i="9"/>
  <c r="U29" i="9"/>
  <c r="P30" i="9"/>
  <c r="Q30" i="9"/>
  <c r="R30" i="9"/>
  <c r="S30" i="9"/>
  <c r="T30" i="9"/>
  <c r="U30" i="9"/>
  <c r="P31" i="9"/>
  <c r="Q31" i="9"/>
  <c r="R31" i="9"/>
  <c r="S31" i="9"/>
  <c r="T31" i="9"/>
  <c r="U31" i="9"/>
  <c r="P32" i="9"/>
  <c r="Q32" i="9"/>
  <c r="R32" i="9"/>
  <c r="S32" i="9"/>
  <c r="T32" i="9"/>
  <c r="U32" i="9"/>
  <c r="P33" i="9"/>
  <c r="Q33" i="9"/>
  <c r="R33" i="9"/>
  <c r="S33" i="9"/>
  <c r="T33" i="9"/>
  <c r="U33" i="9"/>
  <c r="P34" i="9"/>
  <c r="Q34" i="9"/>
  <c r="R34" i="9"/>
  <c r="S34" i="9"/>
  <c r="T34" i="9"/>
  <c r="U34" i="9"/>
  <c r="P35" i="9"/>
  <c r="Q35" i="9"/>
  <c r="R35" i="9"/>
  <c r="S35" i="9"/>
  <c r="T35" i="9"/>
  <c r="U35" i="9"/>
  <c r="P36" i="9"/>
  <c r="Q36" i="9"/>
  <c r="R36" i="9"/>
  <c r="S36" i="9"/>
  <c r="T36" i="9"/>
  <c r="U36" i="9"/>
  <c r="P37" i="9"/>
  <c r="Q37" i="9"/>
  <c r="R37" i="9"/>
  <c r="S37" i="9"/>
  <c r="T37" i="9"/>
  <c r="U37" i="9"/>
  <c r="P38" i="9"/>
  <c r="Q38" i="9"/>
  <c r="R38" i="9"/>
  <c r="S38" i="9"/>
  <c r="T38" i="9"/>
  <c r="U38" i="9"/>
  <c r="P39" i="9"/>
  <c r="Q39" i="9"/>
  <c r="R39" i="9"/>
  <c r="S39" i="9"/>
  <c r="T39" i="9"/>
  <c r="U39" i="9"/>
  <c r="P40" i="9"/>
  <c r="Q40" i="9"/>
  <c r="R40" i="9"/>
  <c r="S40" i="9"/>
  <c r="T40" i="9"/>
  <c r="U40" i="9"/>
  <c r="P41" i="9"/>
  <c r="Q41" i="9"/>
  <c r="R41" i="9"/>
  <c r="S41" i="9"/>
  <c r="T41" i="9"/>
  <c r="U41" i="9"/>
  <c r="P42" i="9"/>
  <c r="Q42" i="9"/>
  <c r="R42" i="9"/>
  <c r="S42" i="9"/>
  <c r="T42" i="9"/>
  <c r="U42" i="9"/>
  <c r="P43" i="9"/>
  <c r="Q43" i="9"/>
  <c r="R43" i="9"/>
  <c r="S43" i="9"/>
  <c r="T43" i="9"/>
  <c r="U43" i="9"/>
  <c r="P44" i="9"/>
  <c r="Q44" i="9"/>
  <c r="R44" i="9"/>
  <c r="S44" i="9"/>
  <c r="T44" i="9"/>
  <c r="U44" i="9"/>
  <c r="P45" i="9"/>
  <c r="Q45" i="9"/>
  <c r="R45" i="9"/>
  <c r="S45" i="9"/>
  <c r="T45" i="9"/>
  <c r="U45" i="9"/>
  <c r="P46" i="9"/>
  <c r="Q46" i="9"/>
  <c r="R46" i="9"/>
  <c r="S46" i="9"/>
  <c r="T46" i="9"/>
  <c r="U46" i="9"/>
  <c r="P47" i="9"/>
  <c r="Q47" i="9"/>
  <c r="R47" i="9"/>
  <c r="S47" i="9"/>
  <c r="T47" i="9"/>
  <c r="U47" i="9"/>
  <c r="P48" i="9"/>
  <c r="Q48" i="9"/>
  <c r="R48" i="9"/>
  <c r="S48" i="9"/>
  <c r="T48" i="9"/>
  <c r="U48" i="9"/>
  <c r="P49" i="9"/>
  <c r="Q49" i="9"/>
  <c r="R49" i="9"/>
  <c r="S49" i="9"/>
  <c r="T49" i="9"/>
  <c r="U49" i="9"/>
  <c r="P50" i="9"/>
  <c r="Q50" i="9"/>
  <c r="R50" i="9"/>
  <c r="S50" i="9"/>
  <c r="T50" i="9"/>
  <c r="U50" i="9"/>
  <c r="P51" i="9"/>
  <c r="Q51" i="9"/>
  <c r="R51" i="9"/>
  <c r="S51" i="9"/>
  <c r="T51" i="9"/>
  <c r="U51" i="9"/>
  <c r="P52" i="9"/>
  <c r="Q52" i="9"/>
  <c r="R52" i="9"/>
  <c r="S52" i="9"/>
  <c r="T52" i="9"/>
  <c r="U52" i="9"/>
  <c r="P53" i="9"/>
  <c r="Q53" i="9"/>
  <c r="R53" i="9"/>
  <c r="S53" i="9"/>
  <c r="T53" i="9"/>
  <c r="U53" i="9"/>
  <c r="P54" i="9"/>
  <c r="Q54" i="9"/>
  <c r="R54" i="9"/>
  <c r="S54" i="9"/>
  <c r="T54" i="9"/>
  <c r="U54" i="9"/>
  <c r="P55" i="9"/>
  <c r="Q55" i="9"/>
  <c r="R55" i="9"/>
  <c r="S55" i="9"/>
  <c r="T55" i="9"/>
  <c r="U55" i="9"/>
  <c r="P56" i="9"/>
  <c r="Q56" i="9"/>
  <c r="R56" i="9"/>
  <c r="S56" i="9"/>
  <c r="T56" i="9"/>
  <c r="U56" i="9"/>
  <c r="P57" i="9"/>
  <c r="Q57" i="9"/>
  <c r="R57" i="9"/>
  <c r="S57" i="9"/>
  <c r="T57" i="9"/>
  <c r="U57" i="9"/>
  <c r="P58" i="9"/>
  <c r="Q58" i="9"/>
  <c r="R58" i="9"/>
  <c r="S58" i="9"/>
  <c r="T58" i="9"/>
  <c r="U58" i="9"/>
  <c r="P59" i="9"/>
  <c r="Q59" i="9"/>
  <c r="R59" i="9"/>
  <c r="S59" i="9"/>
  <c r="T59" i="9"/>
  <c r="U59" i="9"/>
  <c r="P60" i="9"/>
  <c r="Q60" i="9"/>
  <c r="R60" i="9"/>
  <c r="S60" i="9"/>
  <c r="T60" i="9"/>
  <c r="U60" i="9"/>
  <c r="P61" i="9"/>
  <c r="Q61" i="9"/>
  <c r="R61" i="9"/>
  <c r="S61" i="9"/>
  <c r="T61" i="9"/>
  <c r="U61" i="9"/>
  <c r="P62" i="9"/>
  <c r="Q62" i="9"/>
  <c r="R62" i="9"/>
  <c r="S62" i="9"/>
  <c r="T62" i="9"/>
  <c r="U62" i="9"/>
  <c r="P63" i="9"/>
  <c r="Q63" i="9"/>
  <c r="R63" i="9"/>
  <c r="S63" i="9"/>
  <c r="T63" i="9"/>
  <c r="U63" i="9"/>
  <c r="P64" i="9"/>
  <c r="Q64" i="9"/>
  <c r="R64" i="9"/>
  <c r="S64" i="9"/>
  <c r="T64" i="9"/>
  <c r="U64" i="9"/>
  <c r="P65" i="9"/>
  <c r="Q65" i="9"/>
  <c r="R65" i="9"/>
  <c r="S65" i="9"/>
  <c r="T65" i="9"/>
  <c r="U65" i="9"/>
  <c r="U2" i="9"/>
  <c r="T2" i="9"/>
  <c r="S2" i="9"/>
  <c r="R2" i="9"/>
  <c r="Q2" i="9"/>
  <c r="P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2" i="9"/>
  <c r="O63" i="9" l="1"/>
  <c r="N63" i="9"/>
  <c r="O59" i="9"/>
  <c r="N59" i="9"/>
  <c r="O55" i="9"/>
  <c r="N55" i="9"/>
  <c r="O51" i="9"/>
  <c r="N51" i="9"/>
  <c r="O47" i="9"/>
  <c r="N47" i="9"/>
  <c r="O43" i="9"/>
  <c r="N43" i="9"/>
  <c r="O39" i="9"/>
  <c r="N39" i="9"/>
  <c r="O35" i="9"/>
  <c r="N35" i="9"/>
  <c r="O31" i="9"/>
  <c r="O27" i="9"/>
  <c r="O23" i="9"/>
  <c r="N23" i="9"/>
  <c r="O19" i="9"/>
  <c r="N19" i="9"/>
  <c r="O15" i="9"/>
  <c r="N15" i="9"/>
  <c r="O11" i="9"/>
  <c r="O7" i="9"/>
  <c r="N7" i="9"/>
  <c r="O8" i="9"/>
  <c r="O16" i="9"/>
  <c r="O24" i="9"/>
  <c r="O32" i="9"/>
  <c r="O40" i="9"/>
  <c r="O48" i="9"/>
  <c r="O56" i="9"/>
  <c r="O64" i="9"/>
  <c r="N8" i="9"/>
  <c r="N16" i="9"/>
  <c r="O3" i="9"/>
  <c r="N27" i="9"/>
  <c r="N62" i="9"/>
  <c r="N58" i="9"/>
  <c r="N54" i="9"/>
  <c r="N50" i="9"/>
  <c r="N46" i="9"/>
  <c r="N42" i="9"/>
  <c r="N38" i="9"/>
  <c r="N34" i="9"/>
  <c r="N30" i="9"/>
  <c r="N26" i="9"/>
  <c r="N22" i="9"/>
  <c r="N18" i="9"/>
  <c r="N11" i="9"/>
  <c r="N65" i="9"/>
  <c r="N61" i="9"/>
  <c r="N57" i="9"/>
  <c r="N53" i="9"/>
  <c r="N49" i="9"/>
  <c r="N45" i="9"/>
  <c r="N41" i="9"/>
  <c r="N37" i="9"/>
  <c r="N33" i="9"/>
  <c r="N29" i="9"/>
  <c r="N25" i="9"/>
  <c r="N21" i="9"/>
  <c r="N3" i="9"/>
  <c r="N64" i="9"/>
  <c r="O60" i="9"/>
  <c r="N56" i="9"/>
  <c r="O52" i="9"/>
  <c r="N48" i="9"/>
  <c r="O44" i="9"/>
  <c r="N40" i="9"/>
  <c r="O36" i="9"/>
  <c r="N32" i="9"/>
  <c r="O28" i="9"/>
  <c r="N24" i="9"/>
  <c r="O20" i="9"/>
  <c r="O12" i="9"/>
  <c r="O4" i="9"/>
  <c r="N31" i="9"/>
  <c r="O5" i="9"/>
  <c r="N12" i="9"/>
  <c r="N4" i="9"/>
  <c r="N28" i="9"/>
  <c r="N20" i="9"/>
  <c r="N44" i="9"/>
  <c r="N36" i="9"/>
  <c r="N60" i="9"/>
  <c r="N52" i="9"/>
  <c r="N2" i="9"/>
  <c r="N14" i="9"/>
  <c r="N10" i="9"/>
  <c r="N6" i="9"/>
  <c r="O2" i="9"/>
  <c r="O62" i="9"/>
  <c r="O58" i="9"/>
  <c r="O54" i="9"/>
  <c r="O50" i="9"/>
  <c r="O46" i="9"/>
  <c r="O42" i="9"/>
  <c r="O38" i="9"/>
  <c r="O34" i="9"/>
  <c r="O30" i="9"/>
  <c r="O26" i="9"/>
  <c r="O22" i="9"/>
  <c r="O18" i="9"/>
  <c r="O14" i="9"/>
  <c r="O10" i="9"/>
  <c r="O6" i="9"/>
  <c r="N17" i="9"/>
  <c r="N13" i="9"/>
  <c r="N9" i="9"/>
  <c r="N5" i="9"/>
  <c r="O65" i="9"/>
  <c r="O61" i="9"/>
  <c r="O57" i="9"/>
  <c r="O53" i="9"/>
  <c r="O49" i="9"/>
  <c r="O45" i="9"/>
  <c r="O41" i="9"/>
  <c r="O37" i="9"/>
  <c r="O33" i="9"/>
  <c r="O29" i="9"/>
  <c r="O25" i="9"/>
  <c r="O21" i="9"/>
  <c r="O17" i="9"/>
  <c r="O13" i="9"/>
  <c r="O9" i="9"/>
  <c r="Q129" i="8"/>
  <c r="P129" i="8"/>
  <c r="Q123" i="8"/>
  <c r="P123" i="8"/>
  <c r="Q117" i="8"/>
  <c r="P117" i="8"/>
  <c r="Q111" i="8"/>
  <c r="P111" i="8"/>
  <c r="Q105" i="8"/>
  <c r="P105" i="8"/>
  <c r="Q99" i="8"/>
  <c r="P99" i="8"/>
  <c r="W47" i="8"/>
  <c r="S47" i="8"/>
  <c r="O47" i="8"/>
  <c r="W40" i="8"/>
  <c r="S40" i="8"/>
  <c r="O40" i="8"/>
  <c r="W14" i="8"/>
  <c r="S14" i="8"/>
  <c r="O14" i="8"/>
  <c r="W6" i="8"/>
  <c r="S6" i="8"/>
  <c r="O6" i="8"/>
  <c r="Q129" i="7" l="1"/>
  <c r="P129" i="7"/>
  <c r="Q123" i="7"/>
  <c r="P123" i="7"/>
  <c r="Q117" i="7"/>
  <c r="P117" i="7"/>
  <c r="Q111" i="7"/>
  <c r="P111" i="7"/>
  <c r="Q105" i="7"/>
  <c r="P105" i="7"/>
  <c r="Q99" i="7"/>
  <c r="P99" i="7"/>
  <c r="W47" i="7"/>
  <c r="S47" i="7"/>
  <c r="O47" i="7"/>
  <c r="W40" i="7"/>
  <c r="S40" i="7"/>
  <c r="O40" i="7"/>
  <c r="W14" i="7"/>
  <c r="S14" i="7"/>
  <c r="O14" i="7"/>
  <c r="W6" i="7"/>
  <c r="S6" i="7"/>
  <c r="O6" i="7"/>
  <c r="O129" i="5" l="1"/>
  <c r="N129" i="5"/>
  <c r="O123" i="5"/>
  <c r="N123" i="5"/>
  <c r="O117" i="5"/>
  <c r="N117" i="5"/>
  <c r="O111" i="5"/>
  <c r="N111" i="5"/>
  <c r="O105" i="5"/>
  <c r="N105" i="5"/>
  <c r="O99" i="5"/>
  <c r="N99" i="5"/>
  <c r="U47" i="5"/>
  <c r="Q47" i="5"/>
  <c r="M47" i="5"/>
  <c r="U40" i="5"/>
  <c r="Q40" i="5"/>
  <c r="M40" i="5"/>
  <c r="U14" i="5"/>
  <c r="Q14" i="5"/>
  <c r="M14" i="5"/>
  <c r="U6" i="5"/>
  <c r="Q6" i="5"/>
  <c r="M6" i="5"/>
  <c r="N111" i="4" l="1"/>
  <c r="O129" i="4" l="1"/>
  <c r="N129" i="4"/>
  <c r="O123" i="4"/>
  <c r="N123" i="4"/>
  <c r="O117" i="4"/>
  <c r="N117" i="4"/>
  <c r="O111" i="4"/>
  <c r="O105" i="4"/>
  <c r="N105" i="4"/>
  <c r="O99" i="4"/>
  <c r="N99" i="4"/>
  <c r="U47" i="4"/>
  <c r="U40" i="4"/>
  <c r="Q47" i="4"/>
  <c r="Q40" i="4"/>
  <c r="M47" i="4"/>
  <c r="M40" i="4"/>
  <c r="U14" i="4" l="1"/>
  <c r="U6" i="4"/>
  <c r="Q14" i="4"/>
  <c r="Q6" i="4"/>
  <c r="M14" i="4"/>
  <c r="M6" i="4"/>
</calcChain>
</file>

<file path=xl/sharedStrings.xml><?xml version="1.0" encoding="utf-8"?>
<sst xmlns="http://schemas.openxmlformats.org/spreadsheetml/2006/main" count="2160" uniqueCount="127">
  <si>
    <t>参数</t>
  </si>
  <si>
    <t>估计值</t>
  </si>
  <si>
    <t>标准误差</t>
  </si>
  <si>
    <t>t 值</t>
  </si>
  <si>
    <t>Pr &gt; |t|</t>
  </si>
  <si>
    <t>截距</t>
  </si>
  <si>
    <t>Option_Position A类位置</t>
  </si>
  <si>
    <t>Option_Position B类位置</t>
  </si>
  <si>
    <t>.</t>
  </si>
  <si>
    <t>Option_Product_Range 5g</t>
  </si>
  <si>
    <t>Option_Product_Range 5g+10g</t>
  </si>
  <si>
    <t>Option_Shining 1 个陈列面</t>
  </si>
  <si>
    <t>Option_Shining 2 个陈列面</t>
  </si>
  <si>
    <t>Option_POSM 无</t>
  </si>
  <si>
    <t>Option_POSM 有</t>
  </si>
  <si>
    <t>Chai_or_Single_Combi 非连锁</t>
  </si>
  <si>
    <t>Chai_or_Single_Combi 连锁</t>
  </si>
  <si>
    <t>&lt;.0001</t>
  </si>
  <si>
    <t>sales_value_pre_test</t>
  </si>
  <si>
    <t>Option_Product_Range</t>
  </si>
  <si>
    <t>sales_volume_post_test</t>
  </si>
  <si>
    <t>5g</t>
  </si>
  <si>
    <t>5g+10g</t>
  </si>
  <si>
    <t>Option_Shining</t>
  </si>
  <si>
    <t>1 个陈列面</t>
  </si>
  <si>
    <t>2 个陈列面</t>
  </si>
  <si>
    <t>Option_POSM</t>
  </si>
  <si>
    <t>无</t>
  </si>
  <si>
    <t>有</t>
  </si>
  <si>
    <t>Chai_or_Single_Combined</t>
  </si>
  <si>
    <t>非连锁</t>
  </si>
  <si>
    <t>连锁</t>
  </si>
  <si>
    <t>Option_Position</t>
  </si>
  <si>
    <t>A类位置</t>
  </si>
  <si>
    <t>B类位置</t>
  </si>
  <si>
    <t>B</t>
  </si>
  <si>
    <t>sales_volume_pre_tes</t>
  </si>
  <si>
    <t>sales_vol*Chai_or_Si 非连锁</t>
  </si>
  <si>
    <t>sales_vol*Chai_or_Si 连锁</t>
  </si>
  <si>
    <t>Option_PO*Chai_or_Si 无 非连锁</t>
  </si>
  <si>
    <t>Option_PO*Chai_or_Si 无 连锁</t>
  </si>
  <si>
    <t>Option_PO*Chai_or_Si 有 非连锁</t>
  </si>
  <si>
    <t>Option_PO*Chai_or_Si 有 连锁</t>
  </si>
  <si>
    <t>LSMEAN</t>
  </si>
  <si>
    <t>Store_Promo 无促销</t>
  </si>
  <si>
    <t>Store_Promo 有促销</t>
  </si>
  <si>
    <t>Chai_or_S*Store_Prom 非连锁 无促销</t>
  </si>
  <si>
    <t>Chai_or_S*Store_Prom 非连锁 有促销</t>
  </si>
  <si>
    <t>Chai_or_S*Store_Prom 连锁 无促销</t>
  </si>
  <si>
    <t>Chai_or_S*Store_Prom 连锁 有促销</t>
  </si>
  <si>
    <t>Store_Promo</t>
  </si>
  <si>
    <t>无促销</t>
  </si>
  <si>
    <t>有促销</t>
  </si>
  <si>
    <t>Chai_or_Single_Combined</t>
    <phoneticPr fontId="3" type="noConversion"/>
  </si>
  <si>
    <t>Sales Volume</t>
    <phoneticPr fontId="3" type="noConversion"/>
  </si>
  <si>
    <t>Sales Value</t>
    <phoneticPr fontId="3" type="noConversion"/>
  </si>
  <si>
    <r>
      <t>A</t>
    </r>
    <r>
      <rPr>
        <b/>
        <sz val="11"/>
        <color rgb="FF000000"/>
        <rFont val="宋体"/>
        <family val="3"/>
        <charset val="134"/>
      </rPr>
      <t>类位置</t>
    </r>
    <phoneticPr fontId="3" type="noConversion"/>
  </si>
  <si>
    <t>建模前的原始数据</t>
    <phoneticPr fontId="3" type="noConversion"/>
  </si>
  <si>
    <t>sales_value_pre_test_Mean</t>
  </si>
  <si>
    <t>sales_value_post_test_Mean</t>
  </si>
  <si>
    <r>
      <t xml:space="preserve">Chai_or_Single_Combined </t>
    </r>
    <r>
      <rPr>
        <b/>
        <sz val="11"/>
        <color rgb="FF000000"/>
        <rFont val="宋体"/>
        <family val="3"/>
        <charset val="134"/>
      </rPr>
      <t>非连锁</t>
    </r>
    <phoneticPr fontId="3" type="noConversion"/>
  </si>
  <si>
    <r>
      <t xml:space="preserve">Chai_or_Single_Combined*Store_Promo </t>
    </r>
    <r>
      <rPr>
        <b/>
        <sz val="11"/>
        <color rgb="FF000000"/>
        <rFont val="宋体"/>
        <family val="3"/>
        <charset val="134"/>
      </rPr>
      <t>非连锁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宋体"/>
        <family val="3"/>
        <charset val="134"/>
      </rPr>
      <t>无促销</t>
    </r>
    <phoneticPr fontId="3" type="noConversion"/>
  </si>
  <si>
    <r>
      <t xml:space="preserve">Option_POSM*Chai_or_Single_Combined </t>
    </r>
    <r>
      <rPr>
        <b/>
        <sz val="11"/>
        <color rgb="FF000000"/>
        <rFont val="宋体"/>
        <family val="3"/>
        <charset val="134"/>
      </rPr>
      <t>无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宋体"/>
        <family val="3"/>
        <charset val="134"/>
      </rPr>
      <t>非连锁</t>
    </r>
    <phoneticPr fontId="3" type="noConversion"/>
  </si>
  <si>
    <r>
      <t>Option_Position*Store_Promo A</t>
    </r>
    <r>
      <rPr>
        <b/>
        <sz val="11"/>
        <color rgb="FF000000"/>
        <rFont val="宋体"/>
        <family val="3"/>
        <charset val="134"/>
      </rPr>
      <t>类位置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宋体"/>
        <family val="3"/>
        <charset val="134"/>
      </rPr>
      <t>无促销</t>
    </r>
    <phoneticPr fontId="3" type="noConversion"/>
  </si>
  <si>
    <r>
      <t>Chai_or_Single_Combined</t>
    </r>
    <r>
      <rPr>
        <b/>
        <sz val="11"/>
        <color theme="0" tint="-0.249977111117893"/>
        <rFont val="宋体"/>
        <family val="3"/>
        <charset val="134"/>
      </rPr>
      <t>连锁</t>
    </r>
    <phoneticPr fontId="3" type="noConversion"/>
  </si>
  <si>
    <r>
      <t xml:space="preserve">Chai_or_Single_Combined*Store_Promo  </t>
    </r>
    <r>
      <rPr>
        <b/>
        <sz val="11"/>
        <color theme="0" tint="-0.249977111117893"/>
        <rFont val="宋体"/>
        <family val="3"/>
        <charset val="134"/>
      </rPr>
      <t>非连锁</t>
    </r>
    <r>
      <rPr>
        <b/>
        <sz val="11"/>
        <color theme="0" tint="-0.249977111117893"/>
        <rFont val="Arial"/>
        <family val="2"/>
      </rPr>
      <t xml:space="preserve"> </t>
    </r>
    <r>
      <rPr>
        <b/>
        <sz val="11"/>
        <color theme="0" tint="-0.249977111117893"/>
        <rFont val="宋体"/>
        <family val="3"/>
        <charset val="134"/>
      </rPr>
      <t>有促销</t>
    </r>
    <phoneticPr fontId="3" type="noConversion"/>
  </si>
  <si>
    <r>
      <t xml:space="preserve">Chai_or_Single_Combined*Store_Promo  </t>
    </r>
    <r>
      <rPr>
        <b/>
        <sz val="11"/>
        <color theme="0" tint="-0.249977111117893"/>
        <rFont val="宋体"/>
        <family val="3"/>
        <charset val="134"/>
      </rPr>
      <t>连锁</t>
    </r>
    <r>
      <rPr>
        <b/>
        <sz val="11"/>
        <color theme="0" tint="-0.249977111117893"/>
        <rFont val="Arial"/>
        <family val="2"/>
      </rPr>
      <t xml:space="preserve"> </t>
    </r>
    <r>
      <rPr>
        <b/>
        <sz val="11"/>
        <color theme="0" tint="-0.249977111117893"/>
        <rFont val="宋体"/>
        <family val="3"/>
        <charset val="134"/>
      </rPr>
      <t>无促销</t>
    </r>
    <phoneticPr fontId="3" type="noConversion"/>
  </si>
  <si>
    <r>
      <t xml:space="preserve">Chai_or_Single_Combined*Store_Promo  </t>
    </r>
    <r>
      <rPr>
        <b/>
        <sz val="11"/>
        <color theme="0" tint="-0.249977111117893"/>
        <rFont val="宋体"/>
        <family val="3"/>
        <charset val="134"/>
      </rPr>
      <t>连锁</t>
    </r>
    <r>
      <rPr>
        <b/>
        <sz val="11"/>
        <color theme="0" tint="-0.249977111117893"/>
        <rFont val="Arial"/>
        <family val="2"/>
      </rPr>
      <t xml:space="preserve"> </t>
    </r>
    <r>
      <rPr>
        <b/>
        <sz val="11"/>
        <color theme="0" tint="-0.249977111117893"/>
        <rFont val="宋体"/>
        <family val="3"/>
        <charset val="134"/>
      </rPr>
      <t>有促销</t>
    </r>
    <phoneticPr fontId="3" type="noConversion"/>
  </si>
  <si>
    <r>
      <t xml:space="preserve">Option_POSM*Chai_or_Single_Combined </t>
    </r>
    <r>
      <rPr>
        <b/>
        <sz val="11"/>
        <color theme="0" tint="-0.249977111117893"/>
        <rFont val="宋体"/>
        <family val="3"/>
        <charset val="134"/>
      </rPr>
      <t>无</t>
    </r>
    <r>
      <rPr>
        <b/>
        <sz val="11"/>
        <color theme="0" tint="-0.249977111117893"/>
        <rFont val="Arial"/>
        <family val="2"/>
      </rPr>
      <t xml:space="preserve"> </t>
    </r>
    <r>
      <rPr>
        <b/>
        <sz val="11"/>
        <color theme="0" tint="-0.249977111117893"/>
        <rFont val="宋体"/>
        <family val="3"/>
        <charset val="134"/>
      </rPr>
      <t>连锁</t>
    </r>
    <phoneticPr fontId="3" type="noConversion"/>
  </si>
  <si>
    <r>
      <t xml:space="preserve">Option_POSM*Chai_or_Single_Combined </t>
    </r>
    <r>
      <rPr>
        <b/>
        <sz val="11"/>
        <color theme="0" tint="-0.249977111117893"/>
        <rFont val="宋体"/>
        <family val="3"/>
        <charset val="134"/>
      </rPr>
      <t>有</t>
    </r>
    <r>
      <rPr>
        <b/>
        <sz val="11"/>
        <color theme="0" tint="-0.249977111117893"/>
        <rFont val="Arial"/>
        <family val="2"/>
      </rPr>
      <t xml:space="preserve"> </t>
    </r>
    <r>
      <rPr>
        <b/>
        <sz val="11"/>
        <color theme="0" tint="-0.249977111117893"/>
        <rFont val="宋体"/>
        <family val="3"/>
        <charset val="134"/>
      </rPr>
      <t>非连锁</t>
    </r>
    <phoneticPr fontId="3" type="noConversion"/>
  </si>
  <si>
    <r>
      <t xml:space="preserve">Option_POSM*Chai_or_Single_Combined </t>
    </r>
    <r>
      <rPr>
        <b/>
        <sz val="11"/>
        <color theme="0" tint="-0.249977111117893"/>
        <rFont val="宋体"/>
        <family val="3"/>
        <charset val="134"/>
      </rPr>
      <t>有</t>
    </r>
    <r>
      <rPr>
        <b/>
        <sz val="11"/>
        <color theme="0" tint="-0.249977111117893"/>
        <rFont val="Arial"/>
        <family val="2"/>
      </rPr>
      <t xml:space="preserve"> </t>
    </r>
    <r>
      <rPr>
        <b/>
        <sz val="11"/>
        <color theme="0" tint="-0.249977111117893"/>
        <rFont val="宋体"/>
        <family val="3"/>
        <charset val="134"/>
      </rPr>
      <t>连锁</t>
    </r>
    <phoneticPr fontId="3" type="noConversion"/>
  </si>
  <si>
    <r>
      <t>Option_Position*Store_Promo A</t>
    </r>
    <r>
      <rPr>
        <b/>
        <sz val="11"/>
        <color theme="0" tint="-0.249977111117893"/>
        <rFont val="宋体"/>
        <family val="3"/>
        <charset val="134"/>
      </rPr>
      <t>类位置</t>
    </r>
    <r>
      <rPr>
        <b/>
        <sz val="11"/>
        <color theme="0" tint="-0.249977111117893"/>
        <rFont val="Arial"/>
        <family val="2"/>
      </rPr>
      <t xml:space="preserve"> </t>
    </r>
    <r>
      <rPr>
        <b/>
        <sz val="11"/>
        <color theme="0" tint="-0.249977111117893"/>
        <rFont val="宋体"/>
        <family val="3"/>
        <charset val="134"/>
      </rPr>
      <t>有促销</t>
    </r>
    <phoneticPr fontId="3" type="noConversion"/>
  </si>
  <si>
    <r>
      <t>Option_Position*Store_Promo B</t>
    </r>
    <r>
      <rPr>
        <b/>
        <sz val="11"/>
        <color theme="0" tint="-0.249977111117893"/>
        <rFont val="宋体"/>
        <family val="3"/>
        <charset val="134"/>
      </rPr>
      <t>类位置</t>
    </r>
    <r>
      <rPr>
        <b/>
        <sz val="11"/>
        <color theme="0" tint="-0.249977111117893"/>
        <rFont val="Arial"/>
        <family val="2"/>
      </rPr>
      <t xml:space="preserve"> </t>
    </r>
    <r>
      <rPr>
        <b/>
        <sz val="11"/>
        <color theme="0" tint="-0.249977111117893"/>
        <rFont val="宋体"/>
        <family val="3"/>
        <charset val="134"/>
      </rPr>
      <t>无促销</t>
    </r>
    <phoneticPr fontId="3" type="noConversion"/>
  </si>
  <si>
    <r>
      <t>Option_Position*Store_Promo B</t>
    </r>
    <r>
      <rPr>
        <b/>
        <sz val="11"/>
        <color theme="0" tint="-0.249977111117893"/>
        <rFont val="宋体"/>
        <family val="3"/>
        <charset val="134"/>
      </rPr>
      <t>类位置</t>
    </r>
    <r>
      <rPr>
        <b/>
        <sz val="11"/>
        <color theme="0" tint="-0.249977111117893"/>
        <rFont val="Arial"/>
        <family val="2"/>
      </rPr>
      <t xml:space="preserve"> </t>
    </r>
    <r>
      <rPr>
        <b/>
        <sz val="11"/>
        <color theme="0" tint="-0.249977111117893"/>
        <rFont val="宋体"/>
        <family val="3"/>
        <charset val="134"/>
      </rPr>
      <t>有促销</t>
    </r>
    <phoneticPr fontId="3" type="noConversion"/>
  </si>
  <si>
    <r>
      <t xml:space="preserve">sales_value_pre_test*Chai_or_Single_Combined </t>
    </r>
    <r>
      <rPr>
        <b/>
        <sz val="11"/>
        <color rgb="FF000000"/>
        <rFont val="宋体"/>
        <family val="3"/>
        <charset val="134"/>
      </rPr>
      <t>非连锁</t>
    </r>
    <phoneticPr fontId="3" type="noConversion"/>
  </si>
  <si>
    <r>
      <t xml:space="preserve">sales_value_pre_test*Chai_or_Single_Combined </t>
    </r>
    <r>
      <rPr>
        <b/>
        <sz val="11"/>
        <color theme="0" tint="-0.249977111117893"/>
        <rFont val="宋体"/>
        <family val="3"/>
        <charset val="134"/>
      </rPr>
      <t>连锁</t>
    </r>
    <phoneticPr fontId="3" type="noConversion"/>
  </si>
  <si>
    <t>Obs</t>
  </si>
  <si>
    <t>Pharma_Store_ID</t>
  </si>
  <si>
    <r>
      <rPr>
        <sz val="11"/>
        <color rgb="FFFF0000"/>
        <rFont val="宋体"/>
        <family val="3"/>
        <charset val="134"/>
      </rPr>
      <t>除了先前指定的</t>
    </r>
    <r>
      <rPr>
        <sz val="11"/>
        <color rgb="FFFF0000"/>
        <rFont val="Arial"/>
        <family val="2"/>
      </rPr>
      <t>4</t>
    </r>
    <r>
      <rPr>
        <sz val="11"/>
        <color rgb="FFFF0000"/>
        <rFont val="宋体"/>
        <family val="3"/>
        <charset val="134"/>
      </rPr>
      <t>家药店被删除外，还有如下药店被删除</t>
    </r>
    <phoneticPr fontId="3" type="noConversion"/>
  </si>
  <si>
    <t>sales_val*Chai_or_Si 连锁</t>
  </si>
  <si>
    <t>Option_Po*Chai_or_Si A类位置 连锁</t>
  </si>
  <si>
    <t>Option_Po*Chai_or_Si B类位置 非连锁</t>
  </si>
  <si>
    <t>Option_Po*Chai_or_Si B类位置 连锁</t>
  </si>
  <si>
    <r>
      <t xml:space="preserve">Chai_or_Single_Combined </t>
    </r>
    <r>
      <rPr>
        <b/>
        <sz val="11"/>
        <color rgb="FF000000"/>
        <rFont val="宋体"/>
        <family val="3"/>
        <charset val="134"/>
      </rPr>
      <t>非连锁</t>
    </r>
    <phoneticPr fontId="3" type="noConversion"/>
  </si>
  <si>
    <r>
      <t xml:space="preserve">Chai_or_Single_Combi </t>
    </r>
    <r>
      <rPr>
        <b/>
        <sz val="11"/>
        <color theme="0" tint="-0.249977111117893"/>
        <rFont val="宋体"/>
        <family val="3"/>
        <charset val="134"/>
      </rPr>
      <t>连锁</t>
    </r>
    <phoneticPr fontId="3" type="noConversion"/>
  </si>
  <si>
    <r>
      <t xml:space="preserve">Option_POSM*Chai_or_Single_Combined </t>
    </r>
    <r>
      <rPr>
        <b/>
        <sz val="11"/>
        <color rgb="FF000000"/>
        <rFont val="宋体"/>
        <family val="3"/>
        <charset val="134"/>
      </rPr>
      <t>无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宋体"/>
        <family val="3"/>
        <charset val="134"/>
      </rPr>
      <t>非连锁</t>
    </r>
    <phoneticPr fontId="3" type="noConversion"/>
  </si>
  <si>
    <r>
      <t>Option_Position*Chai_or_Single_Combined A</t>
    </r>
    <r>
      <rPr>
        <b/>
        <sz val="11"/>
        <color rgb="FF000000"/>
        <rFont val="宋体"/>
        <family val="3"/>
        <charset val="134"/>
      </rPr>
      <t>类位置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宋体"/>
        <family val="3"/>
        <charset val="134"/>
      </rPr>
      <t>非连锁</t>
    </r>
    <phoneticPr fontId="3" type="noConversion"/>
  </si>
  <si>
    <t>sales_value_pre_test</t>
    <phoneticPr fontId="3" type="noConversion"/>
  </si>
  <si>
    <t>piji_sales_value_post_sales</t>
    <phoneticPr fontId="3" type="noConversion"/>
  </si>
  <si>
    <t>Intercept</t>
  </si>
  <si>
    <t>Chain_Sing_INT_Store_Promo</t>
  </si>
  <si>
    <t>sales_value_pre</t>
  </si>
  <si>
    <t>sales_value_INT_Chain_Sing</t>
  </si>
  <si>
    <t>Option_POSM_INT_Chai_Sing</t>
  </si>
  <si>
    <t>Option_Position_INT_Chai_Sing</t>
  </si>
  <si>
    <t>score</t>
  </si>
  <si>
    <t>score</t>
    <phoneticPr fontId="0" type="noConversion"/>
  </si>
  <si>
    <t>Chai_or_Single_Combined 非连锁</t>
  </si>
  <si>
    <t>Chai_or_Single_Combined*Store_Promo 非连锁 无促销</t>
  </si>
  <si>
    <t>sales_value_pre_test*Chai_or_Single_Combined 非连锁</t>
  </si>
  <si>
    <t>Option_POSM*Chai_or_Single_Combined 无 非连锁</t>
  </si>
  <si>
    <t>Option_Position*Chai_or_Single_Combined A类位置 非连锁</t>
  </si>
  <si>
    <t>rank winthin the same chai_single and store_promo group</t>
  </si>
  <si>
    <t>rank winthin the same chai_single and store_promo group</t>
    <phoneticPr fontId="0" type="noConversion"/>
  </si>
  <si>
    <t>level lookup table</t>
    <phoneticPr fontId="3" type="noConversion"/>
  </si>
  <si>
    <t>无促销</t>
    <phoneticPr fontId="3" type="noConversion"/>
  </si>
  <si>
    <t>有促销</t>
    <phoneticPr fontId="3" type="noConversion"/>
  </si>
  <si>
    <t>非连锁</t>
    <phoneticPr fontId="3" type="noConversion"/>
  </si>
  <si>
    <t>连锁</t>
    <phoneticPr fontId="3" type="noConversion"/>
  </si>
  <si>
    <t>A类位置</t>
    <phoneticPr fontId="3" type="noConversion"/>
  </si>
  <si>
    <t>B类位置</t>
    <phoneticPr fontId="3" type="noConversion"/>
  </si>
  <si>
    <t>5g</t>
    <phoneticPr fontId="3" type="noConversion"/>
  </si>
  <si>
    <t>5g+10g</t>
    <phoneticPr fontId="3" type="noConversion"/>
  </si>
  <si>
    <t>1个陈列面</t>
  </si>
  <si>
    <t>1个陈列面</t>
    <phoneticPr fontId="3" type="noConversion"/>
  </si>
  <si>
    <t>2个陈列面</t>
  </si>
  <si>
    <t>2个陈列面</t>
    <phoneticPr fontId="3" type="noConversion"/>
  </si>
  <si>
    <t>无</t>
    <phoneticPr fontId="3" type="noConversion"/>
  </si>
  <si>
    <t>有</t>
    <phoneticPr fontId="3" type="noConversion"/>
  </si>
  <si>
    <t>rank for all situations</t>
  </si>
  <si>
    <t>rank for all situations</t>
    <phoneticPr fontId="0" type="noConversion"/>
  </si>
  <si>
    <t>Row Labels</t>
  </si>
  <si>
    <t>Grand Total</t>
  </si>
  <si>
    <t>Average of score</t>
  </si>
  <si>
    <t>group</t>
    <phoneticPr fontId="3" type="noConversion"/>
  </si>
  <si>
    <t>Total</t>
  </si>
  <si>
    <t>Rank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</si>
</sst>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name val="黑体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9"/>
      <name val="黑体"/>
      <family val="3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0" tint="-0.14999847407452621"/>
      <name val="Arial"/>
      <family val="2"/>
    </font>
    <font>
      <sz val="11"/>
      <color rgb="FFFF0000"/>
      <name val="Arial"/>
      <family val="2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theme="0" tint="-0.14999847407452621"/>
      <name val="Arial"/>
      <family val="2"/>
    </font>
    <font>
      <b/>
      <sz val="11"/>
      <name val="黑体"/>
      <family val="3"/>
      <charset val="134"/>
      <scheme val="minor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b/>
      <sz val="11"/>
      <color theme="0" tint="-0.249977111117893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theme="1"/>
      <name val="黑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C1C1C1"/>
      </top>
      <bottom/>
      <diagonal/>
    </border>
    <border>
      <left style="medium">
        <color indexed="64"/>
      </left>
      <right/>
      <top style="medium">
        <color rgb="FFC1C1C1"/>
      </top>
      <bottom style="medium">
        <color indexed="64"/>
      </bottom>
      <diagonal/>
    </border>
    <border>
      <left style="medium">
        <color rgb="FFC1C1C1"/>
      </left>
      <right/>
      <top/>
      <bottom/>
      <diagonal/>
    </border>
    <border>
      <left style="medium">
        <color rgb="FFC1C1C1"/>
      </left>
      <right style="medium">
        <color indexed="64"/>
      </right>
      <top/>
      <bottom/>
      <diagonal/>
    </border>
    <border>
      <left style="medium">
        <color rgb="FFC1C1C1"/>
      </left>
      <right/>
      <top/>
      <bottom style="medium">
        <color indexed="64"/>
      </bottom>
      <diagonal/>
    </border>
    <border>
      <left style="medium">
        <color rgb="FFC1C1C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2" fillId="0" borderId="0" xfId="0" applyFont="1"/>
    <xf numFmtId="0" fontId="8" fillId="0" borderId="0" xfId="0" applyFont="1"/>
    <xf numFmtId="10" fontId="2" fillId="0" borderId="0" xfId="0" applyNumberFormat="1" applyFont="1"/>
    <xf numFmtId="10" fontId="7" fillId="0" borderId="0" xfId="0" applyNumberFormat="1" applyFont="1"/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4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10" fillId="0" borderId="8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9" xfId="0" applyFont="1" applyFill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0" fillId="0" borderId="1" xfId="0" applyBorder="1"/>
    <xf numFmtId="0" fontId="11" fillId="0" borderId="1" xfId="0" applyFont="1" applyBorder="1"/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3" fillId="0" borderId="0" xfId="0" applyFont="1" applyBorder="1" applyAlignment="1">
      <alignment vertical="top" wrapText="1"/>
    </xf>
    <xf numFmtId="0" fontId="13" fillId="0" borderId="7" xfId="0" applyFont="1" applyBorder="1" applyAlignment="1">
      <alignment vertical="top" wrapText="1"/>
    </xf>
    <xf numFmtId="0" fontId="12" fillId="0" borderId="8" xfId="0" applyFont="1" applyBorder="1" applyAlignment="1">
      <alignment horizontal="center" vertical="top" wrapText="1"/>
    </xf>
    <xf numFmtId="0" fontId="13" fillId="0" borderId="2" xfId="0" applyFont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5" fillId="0" borderId="0" xfId="0" applyFont="1"/>
    <xf numFmtId="10" fontId="2" fillId="2" borderId="0" xfId="0" applyNumberFormat="1" applyFont="1" applyFill="1"/>
    <xf numFmtId="0" fontId="4" fillId="0" borderId="0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7" fillId="2" borderId="0" xfId="0" applyFont="1" applyFill="1"/>
    <xf numFmtId="0" fontId="12" fillId="0" borderId="12" xfId="0" applyFont="1" applyBorder="1" applyAlignment="1">
      <alignment horizontal="center" vertical="top" wrapText="1"/>
    </xf>
    <xf numFmtId="0" fontId="12" fillId="0" borderId="13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0" fontId="5" fillId="0" borderId="7" xfId="0" applyFont="1" applyBorder="1"/>
    <xf numFmtId="0" fontId="5" fillId="0" borderId="9" xfId="0" applyFont="1" applyBorder="1"/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16" fillId="0" borderId="8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2" fillId="0" borderId="1" xfId="0" applyFont="1" applyBorder="1"/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2" borderId="0" xfId="0" applyFill="1"/>
    <xf numFmtId="0" fontId="2" fillId="3" borderId="1" xfId="0" applyFont="1" applyFill="1" applyBorder="1"/>
    <xf numFmtId="0" fontId="2" fillId="3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2" fillId="5" borderId="1" xfId="0" applyFont="1" applyFill="1" applyBorder="1"/>
    <xf numFmtId="0" fontId="2" fillId="5" borderId="0" xfId="0" applyFont="1" applyFill="1"/>
    <xf numFmtId="0" fontId="2" fillId="6" borderId="1" xfId="0" applyFont="1" applyFill="1" applyBorder="1"/>
    <xf numFmtId="0" fontId="2" fillId="6" borderId="0" xfId="0" applyFont="1" applyFill="1"/>
    <xf numFmtId="0" fontId="17" fillId="2" borderId="1" xfId="0" applyFont="1" applyFill="1" applyBorder="1"/>
    <xf numFmtId="0" fontId="2" fillId="4" borderId="0" xfId="0" applyFont="1" applyFill="1" applyAlignment="1">
      <alignment horizontal="center"/>
    </xf>
    <xf numFmtId="0" fontId="2" fillId="3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2" fillId="5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6" borderId="16" xfId="0" applyFont="1" applyFill="1" applyBorder="1"/>
    <xf numFmtId="0" fontId="2" fillId="5" borderId="17" xfId="0" applyFont="1" applyFill="1" applyBorder="1"/>
    <xf numFmtId="0" fontId="2" fillId="5" borderId="18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4" borderId="1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4" borderId="0" xfId="0" applyFont="1" applyFill="1"/>
    <xf numFmtId="0" fontId="7" fillId="4" borderId="18" xfId="0" applyFont="1" applyFill="1" applyBorder="1"/>
    <xf numFmtId="0" fontId="7" fillId="3" borderId="0" xfId="0" applyFont="1" applyFill="1"/>
    <xf numFmtId="0" fontId="7" fillId="3" borderId="18" xfId="0" applyFont="1" applyFill="1" applyBorder="1"/>
    <xf numFmtId="0" fontId="7" fillId="5" borderId="0" xfId="0" applyFont="1" applyFill="1"/>
    <xf numFmtId="0" fontId="7" fillId="5" borderId="18" xfId="0" applyFont="1" applyFill="1" applyBorder="1"/>
    <xf numFmtId="0" fontId="7" fillId="6" borderId="0" xfId="0" applyFont="1" applyFill="1"/>
    <xf numFmtId="0" fontId="7" fillId="6" borderId="18" xfId="0" applyFont="1" applyFill="1" applyBorder="1"/>
    <xf numFmtId="176" fontId="2" fillId="4" borderId="1" xfId="0" applyNumberFormat="1" applyFont="1" applyFill="1" applyBorder="1"/>
    <xf numFmtId="176" fontId="2" fillId="4" borderId="17" xfId="0" applyNumberFormat="1" applyFont="1" applyFill="1" applyBorder="1"/>
    <xf numFmtId="176" fontId="2" fillId="3" borderId="16" xfId="0" applyNumberFormat="1" applyFont="1" applyFill="1" applyBorder="1"/>
    <xf numFmtId="176" fontId="2" fillId="3" borderId="1" xfId="0" applyNumberFormat="1" applyFont="1" applyFill="1" applyBorder="1"/>
    <xf numFmtId="176" fontId="2" fillId="3" borderId="17" xfId="0" applyNumberFormat="1" applyFont="1" applyFill="1" applyBorder="1"/>
    <xf numFmtId="176" fontId="2" fillId="5" borderId="16" xfId="0" applyNumberFormat="1" applyFont="1" applyFill="1" applyBorder="1"/>
    <xf numFmtId="176" fontId="2" fillId="5" borderId="1" xfId="0" applyNumberFormat="1" applyFont="1" applyFill="1" applyBorder="1"/>
    <xf numFmtId="176" fontId="2" fillId="5" borderId="17" xfId="0" applyNumberFormat="1" applyFont="1" applyFill="1" applyBorder="1"/>
    <xf numFmtId="176" fontId="2" fillId="6" borderId="16" xfId="0" applyNumberFormat="1" applyFont="1" applyFill="1" applyBorder="1"/>
    <xf numFmtId="176" fontId="2" fillId="6" borderId="1" xfId="0" applyNumberFormat="1" applyFont="1" applyFill="1" applyBorder="1"/>
    <xf numFmtId="176" fontId="2" fillId="6" borderId="17" xfId="0" applyNumberFormat="1" applyFont="1" applyFill="1" applyBorder="1"/>
    <xf numFmtId="0" fontId="0" fillId="0" borderId="18" xfId="0" applyBorder="1"/>
    <xf numFmtId="0" fontId="0" fillId="0" borderId="0" xfId="0" applyBorder="1"/>
    <xf numFmtId="0" fontId="18" fillId="7" borderId="19" xfId="0" applyFont="1" applyFill="1" applyBorder="1"/>
    <xf numFmtId="0" fontId="18" fillId="0" borderId="0" xfId="0" applyFont="1"/>
    <xf numFmtId="0" fontId="18" fillId="7" borderId="0" xfId="0" applyFont="1" applyFill="1" applyBorder="1"/>
    <xf numFmtId="0" fontId="4" fillId="0" borderId="3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</cellXfs>
  <cellStyles count="3">
    <cellStyle name="Normal" xfId="0" builtinId="0" customBuiltin="1"/>
    <cellStyle name="Normal 2" xfId="1"/>
    <cellStyle name="Style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Results: 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updated'!$L$39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updated'!$K$40:$K$41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'test3 updated'!$L$40:$L$41</c:f>
              <c:numCache>
                <c:formatCode>General</c:formatCode>
                <c:ptCount val="2"/>
                <c:pt idx="0">
                  <c:v>319.88367499999998</c:v>
                </c:pt>
                <c:pt idx="1">
                  <c:v>307.82772399999999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98224"/>
        <c:axId val="441297832"/>
      </c:barChart>
      <c:catAx>
        <c:axId val="4412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297832"/>
        <c:crosses val="autoZero"/>
        <c:auto val="1"/>
        <c:lblAlgn val="ctr"/>
        <c:lblOffset val="100"/>
        <c:noMultiLvlLbl val="0"/>
      </c:catAx>
      <c:valAx>
        <c:axId val="441297832"/>
        <c:scaling>
          <c:orientation val="minMax"/>
          <c:max val="36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29822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</a:t>
            </a:r>
            <a:r>
              <a:rPr lang="en-US" altLang="zh-CN" baseline="0"/>
              <a:t> Pre-test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updated'!$L$116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'test3 updated'!$K$117:$K$118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'test3 updated'!$L$117:$L$118</c:f>
              <c:numCache>
                <c:formatCode>General</c:formatCode>
                <c:ptCount val="2"/>
                <c:pt idx="0">
                  <c:v>607.56497619047605</c:v>
                </c:pt>
                <c:pt idx="1">
                  <c:v>315.698976190476</c:v>
                </c:pt>
              </c:numCache>
            </c:numRef>
          </c:val>
        </c:ser>
        <c:ser>
          <c:idx val="1"/>
          <c:order val="1"/>
          <c:tx>
            <c:strRef>
              <c:f>'test3 updated'!$M$116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updated'!$K$117:$K$118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'test3 updated'!$M$117:$M$118</c:f>
              <c:numCache>
                <c:formatCode>General</c:formatCode>
                <c:ptCount val="2"/>
                <c:pt idx="0">
                  <c:v>522.85080952380895</c:v>
                </c:pt>
                <c:pt idx="1">
                  <c:v>268.41161904761901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243712"/>
        <c:axId val="302244104"/>
      </c:barChart>
      <c:catAx>
        <c:axId val="3022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4104"/>
        <c:crosses val="autoZero"/>
        <c:auto val="1"/>
        <c:lblAlgn val="ctr"/>
        <c:lblOffset val="100"/>
        <c:noMultiLvlLbl val="0"/>
      </c:catAx>
      <c:valAx>
        <c:axId val="3022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 Pre-test and post-test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updated'!$L$122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'test3 updated'!$K$123:$K$124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'test3 updated'!$L$123:$L$124</c:f>
              <c:numCache>
                <c:formatCode>General</c:formatCode>
                <c:ptCount val="2"/>
                <c:pt idx="0">
                  <c:v>197.32683333333301</c:v>
                </c:pt>
                <c:pt idx="1">
                  <c:v>567.35403333333295</c:v>
                </c:pt>
              </c:numCache>
            </c:numRef>
          </c:val>
        </c:ser>
        <c:ser>
          <c:idx val="1"/>
          <c:order val="1"/>
          <c:tx>
            <c:strRef>
              <c:f>'test3 updated'!$M$122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updated'!$K$123:$K$124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'test3 updated'!$M$123:$M$124</c:f>
              <c:numCache>
                <c:formatCode>General</c:formatCode>
                <c:ptCount val="2"/>
                <c:pt idx="0">
                  <c:v>147.53649999999999</c:v>
                </c:pt>
                <c:pt idx="1">
                  <c:v>494.8691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244888"/>
        <c:axId val="302243320"/>
      </c:barChart>
      <c:catAx>
        <c:axId val="30224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3320"/>
        <c:crosses val="autoZero"/>
        <c:auto val="1"/>
        <c:lblAlgn val="ctr"/>
        <c:lblOffset val="100"/>
        <c:noMultiLvlLbl val="0"/>
      </c:catAx>
      <c:valAx>
        <c:axId val="3022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 Pre-test and post-test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updated'!$L$128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'test3 updated'!$K$129:$K$130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'test3 updated'!$L$129:$L$130</c:f>
              <c:numCache>
                <c:formatCode>General</c:formatCode>
                <c:ptCount val="2"/>
                <c:pt idx="0">
                  <c:v>270.67273148148098</c:v>
                </c:pt>
                <c:pt idx="1">
                  <c:v>527.73325320512799</c:v>
                </c:pt>
              </c:numCache>
            </c:numRef>
          </c:val>
        </c:ser>
        <c:ser>
          <c:idx val="1"/>
          <c:order val="1"/>
          <c:tx>
            <c:strRef>
              <c:f>'test3 updated'!$M$128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updated'!$K$129:$K$130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'test3 updated'!$M$129:$M$130</c:f>
              <c:numCache>
                <c:formatCode>General</c:formatCode>
                <c:ptCount val="2"/>
                <c:pt idx="0">
                  <c:v>217.2475</c:v>
                </c:pt>
                <c:pt idx="1">
                  <c:v>457.37942307692299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242536"/>
        <c:axId val="302241752"/>
      </c:barChart>
      <c:catAx>
        <c:axId val="3022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1752"/>
        <c:crosses val="autoZero"/>
        <c:auto val="1"/>
        <c:lblAlgn val="ctr"/>
        <c:lblOffset val="100"/>
        <c:noMultiLvlLbl val="0"/>
      </c:catAx>
      <c:valAx>
        <c:axId val="3022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Results: 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test4!$L$39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test4!$K$40:$K$41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test4!$L$40:$L$41</c:f>
              <c:numCache>
                <c:formatCode>General</c:formatCode>
                <c:ptCount val="2"/>
                <c:pt idx="0">
                  <c:v>357.877092</c:v>
                </c:pt>
                <c:pt idx="1">
                  <c:v>303.55906199999998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240968"/>
        <c:axId val="302240184"/>
      </c:barChart>
      <c:catAx>
        <c:axId val="30224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0184"/>
        <c:crosses val="autoZero"/>
        <c:auto val="1"/>
        <c:lblAlgn val="ctr"/>
        <c:lblOffset val="100"/>
        <c:noMultiLvlLbl val="0"/>
      </c:catAx>
      <c:valAx>
        <c:axId val="302240184"/>
        <c:scaling>
          <c:orientation val="minMax"/>
          <c:max val="36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0968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test4!$L$46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test4!$K$47:$K$48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test4!$L$47:$L$48</c:f>
              <c:numCache>
                <c:formatCode>General</c:formatCode>
                <c:ptCount val="2"/>
                <c:pt idx="0">
                  <c:v>319.38346100000001</c:v>
                </c:pt>
                <c:pt idx="1">
                  <c:v>342.05269299999998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240576"/>
        <c:axId val="302241360"/>
      </c:barChart>
      <c:catAx>
        <c:axId val="3022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1360"/>
        <c:crosses val="autoZero"/>
        <c:auto val="1"/>
        <c:lblAlgn val="ctr"/>
        <c:lblOffset val="100"/>
        <c:noMultiLvlLbl val="0"/>
      </c:catAx>
      <c:valAx>
        <c:axId val="3022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057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test4!$P$39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test4!$O$40:$O$41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test4!$P$40:$P$41</c:f>
              <c:numCache>
                <c:formatCode>General</c:formatCode>
                <c:ptCount val="2"/>
                <c:pt idx="0">
                  <c:v>313.67049300000002</c:v>
                </c:pt>
                <c:pt idx="1">
                  <c:v>347.76566100000002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01600"/>
        <c:axId val="440701992"/>
      </c:barChart>
      <c:catAx>
        <c:axId val="4407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01992"/>
        <c:crosses val="autoZero"/>
        <c:auto val="1"/>
        <c:lblAlgn val="ctr"/>
        <c:lblOffset val="100"/>
        <c:noMultiLvlLbl val="0"/>
      </c:catAx>
      <c:valAx>
        <c:axId val="4407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0160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test4!$P$46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test4!$O$47:$O$48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test4!$P$47:$P$48</c:f>
              <c:numCache>
                <c:formatCode>General</c:formatCode>
                <c:ptCount val="2"/>
                <c:pt idx="0">
                  <c:v>326.16013299999997</c:v>
                </c:pt>
                <c:pt idx="1">
                  <c:v>335.27602100000001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01208"/>
        <c:axId val="440699248"/>
      </c:barChart>
      <c:catAx>
        <c:axId val="4407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99248"/>
        <c:crosses val="autoZero"/>
        <c:auto val="1"/>
        <c:lblAlgn val="ctr"/>
        <c:lblOffset val="100"/>
        <c:noMultiLvlLbl val="0"/>
      </c:catAx>
      <c:valAx>
        <c:axId val="440699248"/>
        <c:scaling>
          <c:orientation val="minMax"/>
          <c:max val="36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01208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test4!$T$39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test4!$S$40:$S$41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test4!$T$40:$T$41</c:f>
              <c:numCache>
                <c:formatCode>General</c:formatCode>
                <c:ptCount val="2"/>
                <c:pt idx="0">
                  <c:v>254.73473799999999</c:v>
                </c:pt>
                <c:pt idx="1">
                  <c:v>406.70141599999999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00816"/>
        <c:axId val="440698464"/>
      </c:barChart>
      <c:catAx>
        <c:axId val="4407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98464"/>
        <c:crosses val="autoZero"/>
        <c:auto val="1"/>
        <c:lblAlgn val="ctr"/>
        <c:lblOffset val="100"/>
        <c:noMultiLvlLbl val="0"/>
      </c:catAx>
      <c:valAx>
        <c:axId val="440698464"/>
        <c:scaling>
          <c:orientation val="minMax"/>
          <c:max val="36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00816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test4!$T$46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test4!$S$47:$S$48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test4!$T$47:$T$48</c:f>
              <c:numCache>
                <c:formatCode>General</c:formatCode>
                <c:ptCount val="2"/>
                <c:pt idx="0">
                  <c:v>343.20867900000002</c:v>
                </c:pt>
                <c:pt idx="1">
                  <c:v>318.22747500000003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699640"/>
        <c:axId val="440703560"/>
      </c:barChart>
      <c:catAx>
        <c:axId val="44069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03560"/>
        <c:crosses val="autoZero"/>
        <c:auto val="1"/>
        <c:lblAlgn val="ctr"/>
        <c:lblOffset val="100"/>
        <c:noMultiLvlLbl val="0"/>
      </c:catAx>
      <c:valAx>
        <c:axId val="440703560"/>
        <c:scaling>
          <c:orientation val="minMax"/>
          <c:max val="36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9964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</a:t>
            </a:r>
            <a:r>
              <a:rPr lang="en-US" altLang="zh-CN" baseline="0"/>
              <a:t> Data Summary: </a:t>
            </a:r>
            <a:r>
              <a:rPr lang="en-US" altLang="zh-CN"/>
              <a:t>Pre-test</a:t>
            </a:r>
            <a:r>
              <a:rPr lang="en-US" altLang="zh-CN" baseline="0"/>
              <a:t>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test4!$L$98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test4!$K$99:$K$100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test4!$L$99:$L$100</c:f>
              <c:numCache>
                <c:formatCode>General</c:formatCode>
                <c:ptCount val="2"/>
                <c:pt idx="0">
                  <c:v>522.38209523809496</c:v>
                </c:pt>
                <c:pt idx="1">
                  <c:v>400.88185714285697</c:v>
                </c:pt>
              </c:numCache>
            </c:numRef>
          </c:val>
        </c:ser>
        <c:ser>
          <c:idx val="1"/>
          <c:order val="1"/>
          <c:tx>
            <c:strRef>
              <c:f>test4!$M$98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test4!$K$99:$K$100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test4!$M$99:$M$100</c:f>
              <c:numCache>
                <c:formatCode>General</c:formatCode>
                <c:ptCount val="2"/>
                <c:pt idx="0">
                  <c:v>452.140047619048</c:v>
                </c:pt>
                <c:pt idx="1">
                  <c:v>339.12238095238098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04736"/>
        <c:axId val="440703168"/>
      </c:barChart>
      <c:catAx>
        <c:axId val="4407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03168"/>
        <c:crosses val="autoZero"/>
        <c:auto val="1"/>
        <c:lblAlgn val="ctr"/>
        <c:lblOffset val="100"/>
        <c:noMultiLvlLbl val="0"/>
      </c:catAx>
      <c:valAx>
        <c:axId val="4407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updated'!$L$46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updated'!$K$47:$K$48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'test3 updated'!$L$47:$L$48</c:f>
              <c:numCache>
                <c:formatCode>General</c:formatCode>
                <c:ptCount val="2"/>
                <c:pt idx="0">
                  <c:v>299.55219</c:v>
                </c:pt>
                <c:pt idx="1">
                  <c:v>328.15920799999998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94696"/>
        <c:axId val="438315136"/>
      </c:barChart>
      <c:catAx>
        <c:axId val="44129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5136"/>
        <c:crosses val="autoZero"/>
        <c:auto val="1"/>
        <c:lblAlgn val="ctr"/>
        <c:lblOffset val="100"/>
        <c:noMultiLvlLbl val="0"/>
      </c:catAx>
      <c:valAx>
        <c:axId val="438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29469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Raw Data Summary: Pre-test and post-test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test4!$L$104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test4!$K$105:$K$106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test4!$L$105:$L$106</c:f>
              <c:numCache>
                <c:formatCode>General</c:formatCode>
                <c:ptCount val="2"/>
                <c:pt idx="0">
                  <c:v>439.72128019323702</c:v>
                </c:pt>
                <c:pt idx="1">
                  <c:v>482.92546948356801</c:v>
                </c:pt>
              </c:numCache>
            </c:numRef>
          </c:val>
        </c:ser>
        <c:ser>
          <c:idx val="1"/>
          <c:order val="1"/>
          <c:tx>
            <c:strRef>
              <c:f>test4!$M$104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test4!$K$105:$K$106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test4!$M$105:$M$106</c:f>
              <c:numCache>
                <c:formatCode>General</c:formatCode>
                <c:ptCount val="2"/>
                <c:pt idx="0">
                  <c:v>366.501207729469</c:v>
                </c:pt>
                <c:pt idx="1">
                  <c:v>423.94065727699501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03952"/>
        <c:axId val="440702384"/>
      </c:barChart>
      <c:catAx>
        <c:axId val="4407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02384"/>
        <c:crosses val="autoZero"/>
        <c:auto val="1"/>
        <c:lblAlgn val="ctr"/>
        <c:lblOffset val="100"/>
        <c:noMultiLvlLbl val="0"/>
      </c:catAx>
      <c:valAx>
        <c:axId val="4407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</a:t>
            </a:r>
            <a:r>
              <a:rPr lang="en-US" altLang="zh-CN" baseline="0"/>
              <a:t> Data Summary: Pre-test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test4!$L$110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test4!$K$111:$K$112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test4!$L$111:$L$112</c:f>
              <c:numCache>
                <c:formatCode>General</c:formatCode>
                <c:ptCount val="2"/>
                <c:pt idx="0">
                  <c:v>540.61589371980699</c:v>
                </c:pt>
                <c:pt idx="1">
                  <c:v>384.87295774647902</c:v>
                </c:pt>
              </c:numCache>
            </c:numRef>
          </c:val>
        </c:ser>
        <c:ser>
          <c:idx val="1"/>
          <c:order val="1"/>
          <c:tx>
            <c:strRef>
              <c:f>test4!$M$110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test4!$K$111:$K$112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test4!$M$111:$M$112</c:f>
              <c:numCache>
                <c:formatCode>General</c:formatCode>
                <c:ptCount val="2"/>
                <c:pt idx="0">
                  <c:v>457.52545893719798</c:v>
                </c:pt>
                <c:pt idx="1">
                  <c:v>335.48046948356802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12800"/>
        <c:axId val="449805352"/>
      </c:barChart>
      <c:catAx>
        <c:axId val="4498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05352"/>
        <c:crosses val="autoZero"/>
        <c:auto val="1"/>
        <c:lblAlgn val="ctr"/>
        <c:lblOffset val="100"/>
        <c:noMultiLvlLbl val="0"/>
      </c:catAx>
      <c:valAx>
        <c:axId val="44980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</a:t>
            </a:r>
            <a:r>
              <a:rPr lang="en-US" altLang="zh-CN" baseline="0"/>
              <a:t> Pre-test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test4!$L$116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test4!$K$117:$K$118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test4!$L$117:$L$118</c:f>
              <c:numCache>
                <c:formatCode>General</c:formatCode>
                <c:ptCount val="2"/>
                <c:pt idx="0">
                  <c:v>607.56497619047605</c:v>
                </c:pt>
                <c:pt idx="1">
                  <c:v>315.698976190476</c:v>
                </c:pt>
              </c:numCache>
            </c:numRef>
          </c:val>
        </c:ser>
        <c:ser>
          <c:idx val="1"/>
          <c:order val="1"/>
          <c:tx>
            <c:strRef>
              <c:f>test4!$M$116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test4!$K$117:$K$118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test4!$M$117:$M$118</c:f>
              <c:numCache>
                <c:formatCode>General</c:formatCode>
                <c:ptCount val="2"/>
                <c:pt idx="0">
                  <c:v>522.85080952380895</c:v>
                </c:pt>
                <c:pt idx="1">
                  <c:v>268.41161904761901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06136"/>
        <c:axId val="449806528"/>
      </c:barChart>
      <c:catAx>
        <c:axId val="44980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06528"/>
        <c:crosses val="autoZero"/>
        <c:auto val="1"/>
        <c:lblAlgn val="ctr"/>
        <c:lblOffset val="100"/>
        <c:noMultiLvlLbl val="0"/>
      </c:catAx>
      <c:valAx>
        <c:axId val="449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0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 Pre-test and post-test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test4!$L$122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test4!$K$123:$K$124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test4!$L$123:$L$124</c:f>
              <c:numCache>
                <c:formatCode>General</c:formatCode>
                <c:ptCount val="2"/>
                <c:pt idx="0">
                  <c:v>197.32683333333301</c:v>
                </c:pt>
                <c:pt idx="1">
                  <c:v>567.35403333333295</c:v>
                </c:pt>
              </c:numCache>
            </c:numRef>
          </c:val>
        </c:ser>
        <c:ser>
          <c:idx val="1"/>
          <c:order val="1"/>
          <c:tx>
            <c:strRef>
              <c:f>test4!$M$122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test4!$K$123:$K$124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test4!$M$123:$M$124</c:f>
              <c:numCache>
                <c:formatCode>General</c:formatCode>
                <c:ptCount val="2"/>
                <c:pt idx="0">
                  <c:v>147.53649999999999</c:v>
                </c:pt>
                <c:pt idx="1">
                  <c:v>494.8691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09272"/>
        <c:axId val="449810448"/>
      </c:barChart>
      <c:catAx>
        <c:axId val="44980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0448"/>
        <c:crosses val="autoZero"/>
        <c:auto val="1"/>
        <c:lblAlgn val="ctr"/>
        <c:lblOffset val="100"/>
        <c:noMultiLvlLbl val="0"/>
      </c:catAx>
      <c:valAx>
        <c:axId val="4498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0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 Pre-test and post-test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test4!$L$128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test4!$K$129:$K$130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test4!$L$129:$L$130</c:f>
              <c:numCache>
                <c:formatCode>General</c:formatCode>
                <c:ptCount val="2"/>
                <c:pt idx="0">
                  <c:v>270.67273148148098</c:v>
                </c:pt>
                <c:pt idx="1">
                  <c:v>527.73325320512799</c:v>
                </c:pt>
              </c:numCache>
            </c:numRef>
          </c:val>
        </c:ser>
        <c:ser>
          <c:idx val="1"/>
          <c:order val="1"/>
          <c:tx>
            <c:strRef>
              <c:f>test4!$M$128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test4!$K$129:$K$130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test4!$M$129:$M$130</c:f>
              <c:numCache>
                <c:formatCode>General</c:formatCode>
                <c:ptCount val="2"/>
                <c:pt idx="0">
                  <c:v>217.2475</c:v>
                </c:pt>
                <c:pt idx="1">
                  <c:v>457.37942307692299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08880"/>
        <c:axId val="449812408"/>
      </c:barChart>
      <c:catAx>
        <c:axId val="4498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2408"/>
        <c:crosses val="autoZero"/>
        <c:auto val="1"/>
        <c:lblAlgn val="ctr"/>
        <c:lblOffset val="100"/>
        <c:noMultiLvlLbl val="0"/>
      </c:catAx>
      <c:valAx>
        <c:axId val="4498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Results: 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test5!$N$39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test5!$M$40:$M$41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test5!$N$40:$N$41</c:f>
              <c:numCache>
                <c:formatCode>General</c:formatCode>
                <c:ptCount val="2"/>
                <c:pt idx="0">
                  <c:v>263.27079400000002</c:v>
                </c:pt>
                <c:pt idx="1">
                  <c:v>251.70668599999999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11232"/>
        <c:axId val="449807312"/>
      </c:barChart>
      <c:catAx>
        <c:axId val="4498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07312"/>
        <c:crosses val="autoZero"/>
        <c:auto val="1"/>
        <c:lblAlgn val="ctr"/>
        <c:lblOffset val="100"/>
        <c:noMultiLvlLbl val="0"/>
      </c:catAx>
      <c:valAx>
        <c:axId val="44980731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1232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test5!$N$46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test5!$M$47:$M$48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test5!$N$47:$N$48</c:f>
              <c:numCache>
                <c:formatCode>General</c:formatCode>
                <c:ptCount val="2"/>
                <c:pt idx="0">
                  <c:v>241.222071</c:v>
                </c:pt>
                <c:pt idx="1">
                  <c:v>273.75540899999999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12016"/>
        <c:axId val="441802760"/>
      </c:barChart>
      <c:catAx>
        <c:axId val="4498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760"/>
        <c:crosses val="autoZero"/>
        <c:auto val="1"/>
        <c:lblAlgn val="ctr"/>
        <c:lblOffset val="100"/>
        <c:noMultiLvlLbl val="0"/>
      </c:catAx>
      <c:valAx>
        <c:axId val="4418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201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test5!$R$39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test5!$Q$40:$Q$41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test5!$R$40:$R$41</c:f>
              <c:numCache>
                <c:formatCode>General</c:formatCode>
                <c:ptCount val="2"/>
                <c:pt idx="0">
                  <c:v>232.910415</c:v>
                </c:pt>
                <c:pt idx="1">
                  <c:v>282.06706500000001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03936"/>
        <c:axId val="441801976"/>
      </c:barChart>
      <c:catAx>
        <c:axId val="4418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1976"/>
        <c:crosses val="autoZero"/>
        <c:auto val="1"/>
        <c:lblAlgn val="ctr"/>
        <c:lblOffset val="100"/>
        <c:noMultiLvlLbl val="0"/>
      </c:catAx>
      <c:valAx>
        <c:axId val="441801976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393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test5!$R$46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test5!$Q$47:$Q$48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test5!$R$47:$R$48</c:f>
              <c:numCache>
                <c:formatCode>General</c:formatCode>
                <c:ptCount val="2"/>
                <c:pt idx="0">
                  <c:v>255.663004</c:v>
                </c:pt>
                <c:pt idx="1">
                  <c:v>259.31447600000001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96880"/>
        <c:axId val="441797272"/>
      </c:barChart>
      <c:catAx>
        <c:axId val="4417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7272"/>
        <c:crosses val="autoZero"/>
        <c:auto val="1"/>
        <c:lblAlgn val="ctr"/>
        <c:lblOffset val="100"/>
        <c:noMultiLvlLbl val="0"/>
      </c:catAx>
      <c:valAx>
        <c:axId val="441797272"/>
        <c:scaling>
          <c:orientation val="minMax"/>
          <c:max val="28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688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test5!$V$39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test5!$U$40:$U$41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test5!$V$40:$V$41</c:f>
              <c:numCache>
                <c:formatCode>General</c:formatCode>
                <c:ptCount val="2"/>
                <c:pt idx="0">
                  <c:v>208.62114600000001</c:v>
                </c:pt>
                <c:pt idx="1">
                  <c:v>306.356334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98056"/>
        <c:axId val="441798448"/>
      </c:barChart>
      <c:catAx>
        <c:axId val="44179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8448"/>
        <c:crosses val="autoZero"/>
        <c:auto val="1"/>
        <c:lblAlgn val="ctr"/>
        <c:lblOffset val="100"/>
        <c:noMultiLvlLbl val="0"/>
      </c:catAx>
      <c:valAx>
        <c:axId val="441798448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8056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updated'!$P$39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updated'!$O$40:$O$41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'test3 updated'!$P$40:$P$41</c:f>
              <c:numCache>
                <c:formatCode>General</c:formatCode>
                <c:ptCount val="2"/>
                <c:pt idx="0">
                  <c:v>301.38906900000001</c:v>
                </c:pt>
                <c:pt idx="1">
                  <c:v>326.32233000000002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15528"/>
        <c:axId val="438316312"/>
      </c:barChart>
      <c:catAx>
        <c:axId val="43831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6312"/>
        <c:crosses val="autoZero"/>
        <c:auto val="1"/>
        <c:lblAlgn val="ctr"/>
        <c:lblOffset val="100"/>
        <c:noMultiLvlLbl val="0"/>
      </c:catAx>
      <c:valAx>
        <c:axId val="4383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5528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test5!$V$46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test5!$U$47:$U$48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test5!$V$47:$V$48</c:f>
              <c:numCache>
                <c:formatCode>General</c:formatCode>
                <c:ptCount val="2"/>
                <c:pt idx="0">
                  <c:v>268.67766599999999</c:v>
                </c:pt>
                <c:pt idx="1">
                  <c:v>246.299814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99232"/>
        <c:axId val="441799624"/>
      </c:barChart>
      <c:catAx>
        <c:axId val="4417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9624"/>
        <c:crosses val="autoZero"/>
        <c:auto val="1"/>
        <c:lblAlgn val="ctr"/>
        <c:lblOffset val="100"/>
        <c:noMultiLvlLbl val="0"/>
      </c:catAx>
      <c:valAx>
        <c:axId val="441799624"/>
        <c:scaling>
          <c:orientation val="minMax"/>
          <c:max val="28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9232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</a:t>
            </a:r>
            <a:r>
              <a:rPr lang="en-US" altLang="zh-CN" baseline="0"/>
              <a:t> Data Summary: </a:t>
            </a:r>
            <a:r>
              <a:rPr lang="en-US" altLang="zh-CN"/>
              <a:t>Pre-test</a:t>
            </a:r>
            <a:r>
              <a:rPr lang="en-US" altLang="zh-CN" baseline="0"/>
              <a:t>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test5!$N$98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test5!$M$99:$M$100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test5!$N$99:$N$100</c:f>
              <c:numCache>
                <c:formatCode>General</c:formatCode>
                <c:ptCount val="2"/>
                <c:pt idx="0">
                  <c:v>406.26105128205103</c:v>
                </c:pt>
                <c:pt idx="1">
                  <c:v>290.84373655913998</c:v>
                </c:pt>
              </c:numCache>
            </c:numRef>
          </c:val>
        </c:ser>
        <c:ser>
          <c:idx val="1"/>
          <c:order val="1"/>
          <c:tx>
            <c:strRef>
              <c:f>test5!$O$98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test5!$M$99:$M$100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test5!$O$99:$O$100</c:f>
              <c:numCache>
                <c:formatCode>General</c:formatCode>
                <c:ptCount val="2"/>
                <c:pt idx="0">
                  <c:v>340.16369230769197</c:v>
                </c:pt>
                <c:pt idx="1">
                  <c:v>255.86467741935499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01192"/>
        <c:axId val="441801584"/>
      </c:barChart>
      <c:catAx>
        <c:axId val="44180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1584"/>
        <c:crosses val="autoZero"/>
        <c:auto val="1"/>
        <c:lblAlgn val="ctr"/>
        <c:lblOffset val="100"/>
        <c:noMultiLvlLbl val="0"/>
      </c:catAx>
      <c:valAx>
        <c:axId val="4418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Raw Data Summary: Pre-test and post-test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test5!$N$104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test5!$M$105:$M$106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test5!$N$105:$N$106</c:f>
              <c:numCache>
                <c:formatCode>General</c:formatCode>
                <c:ptCount val="2"/>
                <c:pt idx="0">
                  <c:v>231.72289743589701</c:v>
                </c:pt>
                <c:pt idx="1">
                  <c:v>473.827284946237</c:v>
                </c:pt>
              </c:numCache>
            </c:numRef>
          </c:val>
        </c:ser>
        <c:ser>
          <c:idx val="1"/>
          <c:order val="1"/>
          <c:tx>
            <c:strRef>
              <c:f>test5!$O$104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test5!$M$105:$M$106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test5!$O$105:$O$106</c:f>
              <c:numCache>
                <c:formatCode>General</c:formatCode>
                <c:ptCount val="2"/>
                <c:pt idx="0">
                  <c:v>192.38046153846199</c:v>
                </c:pt>
                <c:pt idx="1">
                  <c:v>410.79870967741903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82152"/>
        <c:axId val="440181760"/>
      </c:barChart>
      <c:catAx>
        <c:axId val="4401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81760"/>
        <c:crosses val="autoZero"/>
        <c:auto val="1"/>
        <c:lblAlgn val="ctr"/>
        <c:lblOffset val="100"/>
        <c:noMultiLvlLbl val="0"/>
      </c:catAx>
      <c:valAx>
        <c:axId val="4401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8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</a:t>
            </a:r>
            <a:r>
              <a:rPr lang="en-US" altLang="zh-CN" baseline="0"/>
              <a:t> Data Summary: Pre-test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test5!$N$110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test5!$M$111:$M$112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test5!$N$111:$N$112</c:f>
              <c:numCache>
                <c:formatCode>General</c:formatCode>
                <c:ptCount val="2"/>
                <c:pt idx="0">
                  <c:v>422.55687830687799</c:v>
                </c:pt>
                <c:pt idx="1">
                  <c:v>278.40932291666701</c:v>
                </c:pt>
              </c:numCache>
            </c:numRef>
          </c:val>
        </c:ser>
        <c:ser>
          <c:idx val="1"/>
          <c:order val="1"/>
          <c:tx>
            <c:strRef>
              <c:f>test5!$O$110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test5!$M$111:$M$112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test5!$O$111:$O$112</c:f>
              <c:numCache>
                <c:formatCode>General</c:formatCode>
                <c:ptCount val="2"/>
                <c:pt idx="0">
                  <c:v>338.25243386243397</c:v>
                </c:pt>
                <c:pt idx="1">
                  <c:v>260.38041666666697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80976"/>
        <c:axId val="440180584"/>
      </c:barChart>
      <c:catAx>
        <c:axId val="4401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80584"/>
        <c:crosses val="autoZero"/>
        <c:auto val="1"/>
        <c:lblAlgn val="ctr"/>
        <c:lblOffset val="100"/>
        <c:noMultiLvlLbl val="0"/>
      </c:catAx>
      <c:valAx>
        <c:axId val="4401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</a:t>
            </a:r>
            <a:r>
              <a:rPr lang="en-US" altLang="zh-CN" baseline="0"/>
              <a:t> Pre-test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test5!$N$116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test5!$M$117:$M$118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test5!$N$117:$N$118</c:f>
              <c:numCache>
                <c:formatCode>General</c:formatCode>
                <c:ptCount val="2"/>
                <c:pt idx="0">
                  <c:v>339.05562841530099</c:v>
                </c:pt>
                <c:pt idx="1">
                  <c:v>359.95282828282802</c:v>
                </c:pt>
              </c:numCache>
            </c:numRef>
          </c:val>
        </c:ser>
        <c:ser>
          <c:idx val="1"/>
          <c:order val="1"/>
          <c:tx>
            <c:strRef>
              <c:f>test5!$O$116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test5!$M$117:$M$118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test5!$O$117:$O$118</c:f>
              <c:numCache>
                <c:formatCode>General</c:formatCode>
                <c:ptCount val="2"/>
                <c:pt idx="0">
                  <c:v>293.607978142077</c:v>
                </c:pt>
                <c:pt idx="1">
                  <c:v>304.00247474747499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79800"/>
        <c:axId val="440179408"/>
      </c:barChart>
      <c:catAx>
        <c:axId val="44017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79408"/>
        <c:crosses val="autoZero"/>
        <c:auto val="1"/>
        <c:lblAlgn val="ctr"/>
        <c:lblOffset val="100"/>
        <c:noMultiLvlLbl val="0"/>
      </c:catAx>
      <c:valAx>
        <c:axId val="4401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7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 Pre-test and post-test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test5!$N$122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test5!$M$123:$M$124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test5!$N$123:$N$124</c:f>
              <c:numCache>
                <c:formatCode>General</c:formatCode>
                <c:ptCount val="2"/>
                <c:pt idx="0">
                  <c:v>202.13008547008599</c:v>
                </c:pt>
                <c:pt idx="1">
                  <c:v>415.41143939393902</c:v>
                </c:pt>
              </c:numCache>
            </c:numRef>
          </c:val>
        </c:ser>
        <c:ser>
          <c:idx val="1"/>
          <c:order val="1"/>
          <c:tx>
            <c:strRef>
              <c:f>test5!$O$122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test5!$M$123:$M$124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test5!$O$123:$O$124</c:f>
              <c:numCache>
                <c:formatCode>General</c:formatCode>
                <c:ptCount val="2"/>
                <c:pt idx="0">
                  <c:v>151.319487179487</c:v>
                </c:pt>
                <c:pt idx="1">
                  <c:v>364.46352272727302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78624"/>
        <c:axId val="440183328"/>
      </c:barChart>
      <c:catAx>
        <c:axId val="4401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83328"/>
        <c:crosses val="autoZero"/>
        <c:auto val="1"/>
        <c:lblAlgn val="ctr"/>
        <c:lblOffset val="100"/>
        <c:noMultiLvlLbl val="0"/>
      </c:catAx>
      <c:valAx>
        <c:axId val="440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 Pre-test and post-test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test5!$N$128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test5!$M$129:$M$130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test5!$N$129:$N$130</c:f>
              <c:numCache>
                <c:formatCode>General</c:formatCode>
                <c:ptCount val="2"/>
                <c:pt idx="0">
                  <c:v>244.703585858586</c:v>
                </c:pt>
                <c:pt idx="1">
                  <c:v>386.851719858156</c:v>
                </c:pt>
              </c:numCache>
            </c:numRef>
          </c:val>
        </c:ser>
        <c:ser>
          <c:idx val="1"/>
          <c:order val="1"/>
          <c:tx>
            <c:strRef>
              <c:f>test5!$O$128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test5!$M$129:$M$130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test5!$O$129:$O$130</c:f>
              <c:numCache>
                <c:formatCode>General</c:formatCode>
                <c:ptCount val="2"/>
                <c:pt idx="0">
                  <c:v>214.65585858585899</c:v>
                </c:pt>
                <c:pt idx="1">
                  <c:v>328.62347517730501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29392"/>
        <c:axId val="221528608"/>
      </c:barChart>
      <c:catAx>
        <c:axId val="221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28608"/>
        <c:crosses val="autoZero"/>
        <c:auto val="1"/>
        <c:lblAlgn val="ctr"/>
        <c:lblOffset val="100"/>
        <c:noMultiLvlLbl val="0"/>
      </c:catAx>
      <c:valAx>
        <c:axId val="2215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Results: 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sale)'!$N$39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sale)'!$M$40:$M$41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'test6 (include competitor sale)'!$N$40:$N$41</c:f>
              <c:numCache>
                <c:formatCode>General</c:formatCode>
                <c:ptCount val="2"/>
                <c:pt idx="0">
                  <c:v>269.47016000000002</c:v>
                </c:pt>
                <c:pt idx="1">
                  <c:v>254.38300599999999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31352"/>
        <c:axId val="221529000"/>
      </c:barChart>
      <c:catAx>
        <c:axId val="22153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29000"/>
        <c:crosses val="autoZero"/>
        <c:auto val="1"/>
        <c:lblAlgn val="ctr"/>
        <c:lblOffset val="100"/>
        <c:noMultiLvlLbl val="0"/>
      </c:catAx>
      <c:valAx>
        <c:axId val="221529000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31352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sale)'!$N$46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sale)'!$M$47:$M$48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'test6 (include competitor sale)'!$N$47:$N$48</c:f>
              <c:numCache>
                <c:formatCode>General</c:formatCode>
                <c:ptCount val="2"/>
                <c:pt idx="0">
                  <c:v>252.40507299999999</c:v>
                </c:pt>
                <c:pt idx="1">
                  <c:v>271.44809299999997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74360"/>
        <c:axId val="221475928"/>
      </c:barChart>
      <c:catAx>
        <c:axId val="22147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475928"/>
        <c:crosses val="autoZero"/>
        <c:auto val="1"/>
        <c:lblAlgn val="ctr"/>
        <c:lblOffset val="100"/>
        <c:noMultiLvlLbl val="0"/>
      </c:catAx>
      <c:valAx>
        <c:axId val="2214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47436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sale)'!$R$39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sale)'!$Q$40:$Q$41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'test6 (include competitor sale)'!$R$40:$R$41</c:f>
              <c:numCache>
                <c:formatCode>General</c:formatCode>
                <c:ptCount val="2"/>
                <c:pt idx="0">
                  <c:v>238.038858</c:v>
                </c:pt>
                <c:pt idx="1">
                  <c:v>285.81430899999998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75536"/>
        <c:axId val="221475144"/>
      </c:barChart>
      <c:catAx>
        <c:axId val="2214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475144"/>
        <c:crosses val="autoZero"/>
        <c:auto val="1"/>
        <c:lblAlgn val="ctr"/>
        <c:lblOffset val="100"/>
        <c:noMultiLvlLbl val="0"/>
      </c:catAx>
      <c:valAx>
        <c:axId val="221475144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47553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updated'!$P$46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updated'!$O$47:$O$48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'test3 updated'!$P$47:$P$48</c:f>
              <c:numCache>
                <c:formatCode>General</c:formatCode>
                <c:ptCount val="2"/>
                <c:pt idx="0">
                  <c:v>305.74196499999999</c:v>
                </c:pt>
                <c:pt idx="1">
                  <c:v>321.96943399999998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13960"/>
        <c:axId val="438308864"/>
      </c:barChart>
      <c:catAx>
        <c:axId val="43831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08864"/>
        <c:crosses val="autoZero"/>
        <c:auto val="1"/>
        <c:lblAlgn val="ctr"/>
        <c:lblOffset val="100"/>
        <c:noMultiLvlLbl val="0"/>
      </c:catAx>
      <c:valAx>
        <c:axId val="438308864"/>
        <c:scaling>
          <c:orientation val="minMax"/>
          <c:max val="36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396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sale)'!$R$46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sale)'!$Q$47:$Q$48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'test6 (include competitor sale)'!$R$47:$R$48</c:f>
              <c:numCache>
                <c:formatCode>General</c:formatCode>
                <c:ptCount val="2"/>
                <c:pt idx="0">
                  <c:v>256.89023900000001</c:v>
                </c:pt>
                <c:pt idx="1">
                  <c:v>266.96292699999998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76712"/>
        <c:axId val="296091784"/>
      </c:barChart>
      <c:catAx>
        <c:axId val="22147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091784"/>
        <c:crosses val="autoZero"/>
        <c:auto val="1"/>
        <c:lblAlgn val="ctr"/>
        <c:lblOffset val="100"/>
        <c:noMultiLvlLbl val="0"/>
      </c:catAx>
      <c:valAx>
        <c:axId val="296091784"/>
        <c:scaling>
          <c:orientation val="minMax"/>
          <c:max val="28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476712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sale)'!$V$39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sale)'!$U$40:$U$41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'test6 (include competitor sale)'!$V$40:$V$41</c:f>
              <c:numCache>
                <c:formatCode>General</c:formatCode>
                <c:ptCount val="2"/>
                <c:pt idx="0">
                  <c:v>212.45061799999999</c:v>
                </c:pt>
                <c:pt idx="1">
                  <c:v>311.40254800000002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088648"/>
        <c:axId val="299582400"/>
      </c:barChart>
      <c:catAx>
        <c:axId val="29608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582400"/>
        <c:crosses val="autoZero"/>
        <c:auto val="1"/>
        <c:lblAlgn val="ctr"/>
        <c:lblOffset val="100"/>
        <c:noMultiLvlLbl val="0"/>
      </c:catAx>
      <c:valAx>
        <c:axId val="299582400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088648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sale)'!$V$46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sale)'!$U$47:$U$48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'test6 (include competitor sale)'!$V$47:$V$48</c:f>
              <c:numCache>
                <c:formatCode>General</c:formatCode>
                <c:ptCount val="2"/>
                <c:pt idx="0">
                  <c:v>276.86784499999999</c:v>
                </c:pt>
                <c:pt idx="1">
                  <c:v>246.985321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41736"/>
        <c:axId val="434742128"/>
      </c:barChart>
      <c:catAx>
        <c:axId val="43474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2128"/>
        <c:crosses val="autoZero"/>
        <c:auto val="1"/>
        <c:lblAlgn val="ctr"/>
        <c:lblOffset val="100"/>
        <c:noMultiLvlLbl val="0"/>
      </c:catAx>
      <c:valAx>
        <c:axId val="434742128"/>
        <c:scaling>
          <c:orientation val="minMax"/>
          <c:max val="28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173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</a:t>
            </a:r>
            <a:r>
              <a:rPr lang="en-US" altLang="zh-CN" baseline="0"/>
              <a:t> Data Summary: </a:t>
            </a:r>
            <a:r>
              <a:rPr lang="en-US" altLang="zh-CN"/>
              <a:t>Pre-test</a:t>
            </a:r>
            <a:r>
              <a:rPr lang="en-US" altLang="zh-CN" baseline="0"/>
              <a:t>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sale)'!$N$98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sale)'!$M$99:$M$100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'test6 (include competitor sale)'!$N$99:$N$100</c:f>
              <c:numCache>
                <c:formatCode>General</c:formatCode>
                <c:ptCount val="2"/>
                <c:pt idx="0">
                  <c:v>406.26105128205103</c:v>
                </c:pt>
                <c:pt idx="1">
                  <c:v>290.84373655913998</c:v>
                </c:pt>
              </c:numCache>
            </c:numRef>
          </c:val>
        </c:ser>
        <c:ser>
          <c:idx val="1"/>
          <c:order val="1"/>
          <c:tx>
            <c:strRef>
              <c:f>'test6 (include competitor sale)'!$O$98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sale)'!$M$99:$M$100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'test6 (include competitor sale)'!$O$99:$O$100</c:f>
              <c:numCache>
                <c:formatCode>General</c:formatCode>
                <c:ptCount val="2"/>
                <c:pt idx="0">
                  <c:v>340.16369230769197</c:v>
                </c:pt>
                <c:pt idx="1">
                  <c:v>255.86467741935499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42912"/>
        <c:axId val="434743304"/>
      </c:barChart>
      <c:catAx>
        <c:axId val="4347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3304"/>
        <c:crosses val="autoZero"/>
        <c:auto val="1"/>
        <c:lblAlgn val="ctr"/>
        <c:lblOffset val="100"/>
        <c:noMultiLvlLbl val="0"/>
      </c:catAx>
      <c:valAx>
        <c:axId val="4347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Raw Data Summary: Pre-test and post-test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sale)'!$N$104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sale)'!$M$105:$M$106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'test6 (include competitor sale)'!$N$105:$N$106</c:f>
              <c:numCache>
                <c:formatCode>General</c:formatCode>
                <c:ptCount val="2"/>
                <c:pt idx="0">
                  <c:v>231.72289743589701</c:v>
                </c:pt>
                <c:pt idx="1">
                  <c:v>473.827284946237</c:v>
                </c:pt>
              </c:numCache>
            </c:numRef>
          </c:val>
        </c:ser>
        <c:ser>
          <c:idx val="1"/>
          <c:order val="1"/>
          <c:tx>
            <c:strRef>
              <c:f>'test6 (include competitor sale)'!$O$104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sale)'!$M$105:$M$106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'test6 (include competitor sale)'!$O$105:$O$106</c:f>
              <c:numCache>
                <c:formatCode>General</c:formatCode>
                <c:ptCount val="2"/>
                <c:pt idx="0">
                  <c:v>192.38046153846199</c:v>
                </c:pt>
                <c:pt idx="1">
                  <c:v>410.79870967741903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44088"/>
        <c:axId val="434744480"/>
      </c:barChart>
      <c:catAx>
        <c:axId val="43474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4480"/>
        <c:crosses val="autoZero"/>
        <c:auto val="1"/>
        <c:lblAlgn val="ctr"/>
        <c:lblOffset val="100"/>
        <c:noMultiLvlLbl val="0"/>
      </c:catAx>
      <c:valAx>
        <c:axId val="4347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</a:t>
            </a:r>
            <a:r>
              <a:rPr lang="en-US" altLang="zh-CN" baseline="0"/>
              <a:t> Data Summary: Pre-test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sale)'!$N$110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sale)'!$M$111:$M$112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'test6 (include competitor sale)'!$N$111:$N$112</c:f>
              <c:numCache>
                <c:formatCode>General</c:formatCode>
                <c:ptCount val="2"/>
                <c:pt idx="0">
                  <c:v>422.55687830687799</c:v>
                </c:pt>
                <c:pt idx="1">
                  <c:v>278.40932291666701</c:v>
                </c:pt>
              </c:numCache>
            </c:numRef>
          </c:val>
        </c:ser>
        <c:ser>
          <c:idx val="1"/>
          <c:order val="1"/>
          <c:tx>
            <c:strRef>
              <c:f>'test6 (include competitor sale)'!$O$110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sale)'!$M$111:$M$112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'test6 (include competitor sale)'!$O$111:$O$112</c:f>
              <c:numCache>
                <c:formatCode>General</c:formatCode>
                <c:ptCount val="2"/>
                <c:pt idx="0">
                  <c:v>338.25243386243397</c:v>
                </c:pt>
                <c:pt idx="1">
                  <c:v>260.38041666666697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45264"/>
        <c:axId val="434745656"/>
      </c:barChart>
      <c:catAx>
        <c:axId val="4347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5656"/>
        <c:crosses val="autoZero"/>
        <c:auto val="1"/>
        <c:lblAlgn val="ctr"/>
        <c:lblOffset val="100"/>
        <c:noMultiLvlLbl val="0"/>
      </c:catAx>
      <c:valAx>
        <c:axId val="4347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</a:t>
            </a:r>
            <a:r>
              <a:rPr lang="en-US" altLang="zh-CN" baseline="0"/>
              <a:t> Pre-test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sale)'!$N$116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sale)'!$M$117:$M$118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'test6 (include competitor sale)'!$N$117:$N$118</c:f>
              <c:numCache>
                <c:formatCode>General</c:formatCode>
                <c:ptCount val="2"/>
                <c:pt idx="0">
                  <c:v>339.05562841530099</c:v>
                </c:pt>
                <c:pt idx="1">
                  <c:v>359.95282828282802</c:v>
                </c:pt>
              </c:numCache>
            </c:numRef>
          </c:val>
        </c:ser>
        <c:ser>
          <c:idx val="1"/>
          <c:order val="1"/>
          <c:tx>
            <c:strRef>
              <c:f>'test6 (include competitor sale)'!$O$116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sale)'!$M$117:$M$118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'test6 (include competitor sale)'!$O$117:$O$118</c:f>
              <c:numCache>
                <c:formatCode>General</c:formatCode>
                <c:ptCount val="2"/>
                <c:pt idx="0">
                  <c:v>293.607978142077</c:v>
                </c:pt>
                <c:pt idx="1">
                  <c:v>304.00247474747499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46440"/>
        <c:axId val="434746832"/>
      </c:barChart>
      <c:catAx>
        <c:axId val="4347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6832"/>
        <c:crosses val="autoZero"/>
        <c:auto val="1"/>
        <c:lblAlgn val="ctr"/>
        <c:lblOffset val="100"/>
        <c:noMultiLvlLbl val="0"/>
      </c:catAx>
      <c:valAx>
        <c:axId val="434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 Pre-test and post-test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sale)'!$N$122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sale)'!$M$123:$M$124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'test6 (include competitor sale)'!$N$123:$N$124</c:f>
              <c:numCache>
                <c:formatCode>General</c:formatCode>
                <c:ptCount val="2"/>
                <c:pt idx="0">
                  <c:v>202.13008547008599</c:v>
                </c:pt>
                <c:pt idx="1">
                  <c:v>415.41143939393902</c:v>
                </c:pt>
              </c:numCache>
            </c:numRef>
          </c:val>
        </c:ser>
        <c:ser>
          <c:idx val="1"/>
          <c:order val="1"/>
          <c:tx>
            <c:strRef>
              <c:f>'test6 (include competitor sale)'!$O$122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sale)'!$M$123:$M$124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'test6 (include competitor sale)'!$O$123:$O$124</c:f>
              <c:numCache>
                <c:formatCode>General</c:formatCode>
                <c:ptCount val="2"/>
                <c:pt idx="0">
                  <c:v>151.319487179487</c:v>
                </c:pt>
                <c:pt idx="1">
                  <c:v>364.46352272727302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47616"/>
        <c:axId val="434748008"/>
      </c:barChart>
      <c:catAx>
        <c:axId val="4347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8008"/>
        <c:crosses val="autoZero"/>
        <c:auto val="1"/>
        <c:lblAlgn val="ctr"/>
        <c:lblOffset val="100"/>
        <c:noMultiLvlLbl val="0"/>
      </c:catAx>
      <c:valAx>
        <c:axId val="4347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Summary: Pre-test and post-test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'test6 (include competitor sale)'!$N$128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sale)'!$M$129:$M$130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'test6 (include competitor sale)'!$N$129:$N$130</c:f>
              <c:numCache>
                <c:formatCode>General</c:formatCode>
                <c:ptCount val="2"/>
                <c:pt idx="0">
                  <c:v>244.703585858586</c:v>
                </c:pt>
                <c:pt idx="1">
                  <c:v>386.851719858156</c:v>
                </c:pt>
              </c:numCache>
            </c:numRef>
          </c:val>
        </c:ser>
        <c:ser>
          <c:idx val="1"/>
          <c:order val="1"/>
          <c:tx>
            <c:strRef>
              <c:f>'test6 (include competitor sale)'!$O$128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'test6 (include competitor sale)'!$M$129:$M$130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'test6 (include competitor sale)'!$O$129:$O$130</c:f>
              <c:numCache>
                <c:formatCode>General</c:formatCode>
                <c:ptCount val="2"/>
                <c:pt idx="0">
                  <c:v>214.65585858585899</c:v>
                </c:pt>
                <c:pt idx="1">
                  <c:v>328.62347517730501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48792"/>
        <c:axId val="441847800"/>
      </c:barChart>
      <c:catAx>
        <c:axId val="43474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7800"/>
        <c:crosses val="autoZero"/>
        <c:auto val="1"/>
        <c:lblAlgn val="ctr"/>
        <c:lblOffset val="100"/>
        <c:noMultiLvlLbl val="0"/>
      </c:catAx>
      <c:valAx>
        <c:axId val="4418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updated'!$T$39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updated'!$S$40:$S$41</c:f>
              <c:strCache>
                <c:ptCount val="2"/>
                <c:pt idx="0">
                  <c:v>非连锁</c:v>
                </c:pt>
                <c:pt idx="1">
                  <c:v>连锁</c:v>
                </c:pt>
              </c:strCache>
            </c:strRef>
          </c:cat>
          <c:val>
            <c:numRef>
              <c:f>'test3 updated'!$T$40:$T$41</c:f>
              <c:numCache>
                <c:formatCode>General</c:formatCode>
                <c:ptCount val="2"/>
                <c:pt idx="0">
                  <c:v>242.000494</c:v>
                </c:pt>
                <c:pt idx="1">
                  <c:v>385.71090400000003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10040"/>
        <c:axId val="438310432"/>
      </c:barChart>
      <c:catAx>
        <c:axId val="43831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0432"/>
        <c:crosses val="autoZero"/>
        <c:auto val="1"/>
        <c:lblAlgn val="ctr"/>
        <c:lblOffset val="100"/>
        <c:noMultiLvlLbl val="0"/>
      </c:catAx>
      <c:valAx>
        <c:axId val="438310432"/>
        <c:scaling>
          <c:orientation val="minMax"/>
          <c:max val="36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0040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Model Results: </a:t>
            </a:r>
            <a:r>
              <a:rPr lang="en-US" altLang="zh-CN"/>
              <a:t>sales_volume_post_test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updated'!$T$46</c:f>
              <c:strCache>
                <c:ptCount val="1"/>
                <c:pt idx="0">
                  <c:v>sales_volume_post_test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updated'!$S$47:$S$48</c:f>
              <c:strCache>
                <c:ptCount val="2"/>
                <c:pt idx="0">
                  <c:v>无促销</c:v>
                </c:pt>
                <c:pt idx="1">
                  <c:v>有促销</c:v>
                </c:pt>
              </c:strCache>
            </c:strRef>
          </c:cat>
          <c:val>
            <c:numRef>
              <c:f>'test3 updated'!$T$47:$T$48</c:f>
              <c:numCache>
                <c:formatCode>General</c:formatCode>
                <c:ptCount val="2"/>
                <c:pt idx="0">
                  <c:v>311.13770199999999</c:v>
                </c:pt>
                <c:pt idx="1">
                  <c:v>316.57369599999998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14352"/>
        <c:axId val="438311216"/>
      </c:barChart>
      <c:catAx>
        <c:axId val="43831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1216"/>
        <c:crosses val="autoZero"/>
        <c:auto val="1"/>
        <c:lblAlgn val="ctr"/>
        <c:lblOffset val="100"/>
        <c:noMultiLvlLbl val="0"/>
      </c:catAx>
      <c:valAx>
        <c:axId val="438311216"/>
        <c:scaling>
          <c:orientation val="minMax"/>
          <c:max val="36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4352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</a:t>
            </a:r>
            <a:r>
              <a:rPr lang="en-US" altLang="zh-CN" baseline="0"/>
              <a:t> Data Summary: </a:t>
            </a:r>
            <a:r>
              <a:rPr lang="en-US" altLang="zh-CN"/>
              <a:t>Pre-test</a:t>
            </a:r>
            <a:r>
              <a:rPr lang="en-US" altLang="zh-CN" baseline="0"/>
              <a:t>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updated'!$L$98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'test3 updated'!$K$99:$K$100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'test3 updated'!$L$99:$L$100</c:f>
              <c:numCache>
                <c:formatCode>General</c:formatCode>
                <c:ptCount val="2"/>
                <c:pt idx="0">
                  <c:v>522.38209523809496</c:v>
                </c:pt>
                <c:pt idx="1">
                  <c:v>400.88185714285697</c:v>
                </c:pt>
              </c:numCache>
            </c:numRef>
          </c:val>
        </c:ser>
        <c:ser>
          <c:idx val="1"/>
          <c:order val="1"/>
          <c:tx>
            <c:strRef>
              <c:f>'test3 updated'!$M$98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updated'!$K$99:$K$100</c:f>
              <c:strCache>
                <c:ptCount val="2"/>
                <c:pt idx="0">
                  <c:v>A类位置</c:v>
                </c:pt>
                <c:pt idx="1">
                  <c:v>B类位置</c:v>
                </c:pt>
              </c:strCache>
            </c:strRef>
          </c:cat>
          <c:val>
            <c:numRef>
              <c:f>'test3 updated'!$M$99:$M$100</c:f>
              <c:numCache>
                <c:formatCode>General</c:formatCode>
                <c:ptCount val="2"/>
                <c:pt idx="0">
                  <c:v>452.140047619048</c:v>
                </c:pt>
                <c:pt idx="1">
                  <c:v>339.12238095238098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12000"/>
        <c:axId val="438312392"/>
      </c:barChart>
      <c:catAx>
        <c:axId val="4383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2392"/>
        <c:crosses val="autoZero"/>
        <c:auto val="1"/>
        <c:lblAlgn val="ctr"/>
        <c:lblOffset val="100"/>
        <c:noMultiLvlLbl val="0"/>
      </c:catAx>
      <c:valAx>
        <c:axId val="4383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Raw Data Summary: Pre-test and post-test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updated'!$L$104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'test3 updated'!$K$105:$K$106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'test3 updated'!$L$105:$L$106</c:f>
              <c:numCache>
                <c:formatCode>General</c:formatCode>
                <c:ptCount val="2"/>
                <c:pt idx="0">
                  <c:v>439.72128019323702</c:v>
                </c:pt>
                <c:pt idx="1">
                  <c:v>482.92546948356801</c:v>
                </c:pt>
              </c:numCache>
            </c:numRef>
          </c:val>
        </c:ser>
        <c:ser>
          <c:idx val="1"/>
          <c:order val="1"/>
          <c:tx>
            <c:strRef>
              <c:f>'test3 updated'!$M$104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updated'!$K$105:$K$106</c:f>
              <c:strCache>
                <c:ptCount val="2"/>
                <c:pt idx="0">
                  <c:v>5g</c:v>
                </c:pt>
                <c:pt idx="1">
                  <c:v>5g+10g</c:v>
                </c:pt>
              </c:strCache>
            </c:strRef>
          </c:cat>
          <c:val>
            <c:numRef>
              <c:f>'test3 updated'!$M$105:$M$106</c:f>
              <c:numCache>
                <c:formatCode>General</c:formatCode>
                <c:ptCount val="2"/>
                <c:pt idx="0">
                  <c:v>366.501207729469</c:v>
                </c:pt>
                <c:pt idx="1">
                  <c:v>423.94065727699501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13568"/>
        <c:axId val="302245672"/>
      </c:barChart>
      <c:catAx>
        <c:axId val="4383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5672"/>
        <c:crosses val="autoZero"/>
        <c:auto val="1"/>
        <c:lblAlgn val="ctr"/>
        <c:lblOffset val="100"/>
        <c:noMultiLvlLbl val="0"/>
      </c:catAx>
      <c:valAx>
        <c:axId val="3022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</a:t>
            </a:r>
            <a:r>
              <a:rPr lang="en-US" altLang="zh-CN" baseline="0"/>
              <a:t> Data Summary: Pre-test and post-test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'test3 updated'!$L$110</c:f>
              <c:strCache>
                <c:ptCount val="1"/>
                <c:pt idx="0">
                  <c:v>sales_value_pre_test_Mean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'test3 updated'!$K$111:$K$112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'test3 updated'!$L$111:$L$112</c:f>
              <c:numCache>
                <c:formatCode>General</c:formatCode>
                <c:ptCount val="2"/>
                <c:pt idx="0">
                  <c:v>540.61589371980699</c:v>
                </c:pt>
                <c:pt idx="1">
                  <c:v>384.87295774647902</c:v>
                </c:pt>
              </c:numCache>
            </c:numRef>
          </c:val>
        </c:ser>
        <c:ser>
          <c:idx val="1"/>
          <c:order val="1"/>
          <c:tx>
            <c:strRef>
              <c:f>'test3 updated'!$M$110</c:f>
              <c:strCache>
                <c:ptCount val="1"/>
                <c:pt idx="0">
                  <c:v>sales_value_post_test_Mean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'test3 updated'!$K$111:$K$112</c:f>
              <c:strCache>
                <c:ptCount val="2"/>
                <c:pt idx="0">
                  <c:v>1 个陈列面</c:v>
                </c:pt>
                <c:pt idx="1">
                  <c:v>2 个陈列面</c:v>
                </c:pt>
              </c:strCache>
            </c:strRef>
          </c:cat>
          <c:val>
            <c:numRef>
              <c:f>'test3 updated'!$M$111:$M$112</c:f>
              <c:numCache>
                <c:formatCode>General</c:formatCode>
                <c:ptCount val="2"/>
                <c:pt idx="0">
                  <c:v>457.52545893719798</c:v>
                </c:pt>
                <c:pt idx="1">
                  <c:v>335.48046948356802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09648"/>
        <c:axId val="302246456"/>
      </c:barChart>
      <c:catAx>
        <c:axId val="4383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46456"/>
        <c:crosses val="autoZero"/>
        <c:auto val="1"/>
        <c:lblAlgn val="ctr"/>
        <c:lblOffset val="100"/>
        <c:noMultiLvlLbl val="0"/>
      </c:catAx>
      <c:valAx>
        <c:axId val="3022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48</xdr:row>
      <xdr:rowOff>104775</xdr:rowOff>
    </xdr:from>
    <xdr:to>
      <xdr:col>12</xdr:col>
      <xdr:colOff>28575</xdr:colOff>
      <xdr:row>62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48</xdr:row>
      <xdr:rowOff>114300</xdr:rowOff>
    </xdr:from>
    <xdr:to>
      <xdr:col>15</xdr:col>
      <xdr:colOff>828674</xdr:colOff>
      <xdr:row>62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1057275</xdr:colOff>
      <xdr:row>48</xdr:row>
      <xdr:rowOff>123825</xdr:rowOff>
    </xdr:from>
    <xdr:to>
      <xdr:col>19</xdr:col>
      <xdr:colOff>695325</xdr:colOff>
      <xdr:row>62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923925</xdr:colOff>
      <xdr:row>48</xdr:row>
      <xdr:rowOff>114300</xdr:rowOff>
    </xdr:from>
    <xdr:to>
      <xdr:col>25</xdr:col>
      <xdr:colOff>419100</xdr:colOff>
      <xdr:row>62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49</xdr:row>
      <xdr:rowOff>0</xdr:rowOff>
    </xdr:from>
    <xdr:to>
      <xdr:col>32</xdr:col>
      <xdr:colOff>561975</xdr:colOff>
      <xdr:row>63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49</xdr:row>
      <xdr:rowOff>0</xdr:rowOff>
    </xdr:from>
    <xdr:to>
      <xdr:col>39</xdr:col>
      <xdr:colOff>561975</xdr:colOff>
      <xdr:row>63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366712</xdr:colOff>
      <xdr:row>67</xdr:row>
      <xdr:rowOff>0</xdr:rowOff>
    </xdr:from>
    <xdr:to>
      <xdr:col>12</xdr:col>
      <xdr:colOff>33337</xdr:colOff>
      <xdr:row>82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247650</xdr:colOff>
      <xdr:row>67</xdr:row>
      <xdr:rowOff>9525</xdr:rowOff>
    </xdr:from>
    <xdr:to>
      <xdr:col>15</xdr:col>
      <xdr:colOff>742950</xdr:colOff>
      <xdr:row>82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990600</xdr:colOff>
      <xdr:row>66</xdr:row>
      <xdr:rowOff>152400</xdr:rowOff>
    </xdr:from>
    <xdr:to>
      <xdr:col>19</xdr:col>
      <xdr:colOff>523875</xdr:colOff>
      <xdr:row>82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809625</xdr:colOff>
      <xdr:row>66</xdr:row>
      <xdr:rowOff>161925</xdr:rowOff>
    </xdr:from>
    <xdr:to>
      <xdr:col>25</xdr:col>
      <xdr:colOff>200025</xdr:colOff>
      <xdr:row>82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67</xdr:row>
      <xdr:rowOff>0</xdr:rowOff>
    </xdr:from>
    <xdr:to>
      <xdr:col>32</xdr:col>
      <xdr:colOff>457200</xdr:colOff>
      <xdr:row>82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57150</xdr:colOff>
      <xdr:row>66</xdr:row>
      <xdr:rowOff>171450</xdr:rowOff>
    </xdr:from>
    <xdr:to>
      <xdr:col>39</xdr:col>
      <xdr:colOff>514350</xdr:colOff>
      <xdr:row>82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48</xdr:row>
      <xdr:rowOff>104775</xdr:rowOff>
    </xdr:from>
    <xdr:to>
      <xdr:col>12</xdr:col>
      <xdr:colOff>28575</xdr:colOff>
      <xdr:row>62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48</xdr:row>
      <xdr:rowOff>114300</xdr:rowOff>
    </xdr:from>
    <xdr:to>
      <xdr:col>15</xdr:col>
      <xdr:colOff>828674</xdr:colOff>
      <xdr:row>62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1057275</xdr:colOff>
      <xdr:row>48</xdr:row>
      <xdr:rowOff>123825</xdr:rowOff>
    </xdr:from>
    <xdr:to>
      <xdr:col>19</xdr:col>
      <xdr:colOff>695325</xdr:colOff>
      <xdr:row>62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923925</xdr:colOff>
      <xdr:row>48</xdr:row>
      <xdr:rowOff>114300</xdr:rowOff>
    </xdr:from>
    <xdr:to>
      <xdr:col>25</xdr:col>
      <xdr:colOff>419100</xdr:colOff>
      <xdr:row>62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49</xdr:row>
      <xdr:rowOff>0</xdr:rowOff>
    </xdr:from>
    <xdr:to>
      <xdr:col>32</xdr:col>
      <xdr:colOff>561975</xdr:colOff>
      <xdr:row>63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49</xdr:row>
      <xdr:rowOff>0</xdr:rowOff>
    </xdr:from>
    <xdr:to>
      <xdr:col>39</xdr:col>
      <xdr:colOff>561975</xdr:colOff>
      <xdr:row>63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366712</xdr:colOff>
      <xdr:row>67</xdr:row>
      <xdr:rowOff>0</xdr:rowOff>
    </xdr:from>
    <xdr:to>
      <xdr:col>12</xdr:col>
      <xdr:colOff>33337</xdr:colOff>
      <xdr:row>82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247650</xdr:colOff>
      <xdr:row>67</xdr:row>
      <xdr:rowOff>9525</xdr:rowOff>
    </xdr:from>
    <xdr:to>
      <xdr:col>15</xdr:col>
      <xdr:colOff>742950</xdr:colOff>
      <xdr:row>82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990600</xdr:colOff>
      <xdr:row>66</xdr:row>
      <xdr:rowOff>152400</xdr:rowOff>
    </xdr:from>
    <xdr:to>
      <xdr:col>19</xdr:col>
      <xdr:colOff>523875</xdr:colOff>
      <xdr:row>82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809625</xdr:colOff>
      <xdr:row>66</xdr:row>
      <xdr:rowOff>161925</xdr:rowOff>
    </xdr:from>
    <xdr:to>
      <xdr:col>25</xdr:col>
      <xdr:colOff>200025</xdr:colOff>
      <xdr:row>82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67</xdr:row>
      <xdr:rowOff>0</xdr:rowOff>
    </xdr:from>
    <xdr:to>
      <xdr:col>32</xdr:col>
      <xdr:colOff>457200</xdr:colOff>
      <xdr:row>82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57150</xdr:colOff>
      <xdr:row>66</xdr:row>
      <xdr:rowOff>171450</xdr:rowOff>
    </xdr:from>
    <xdr:to>
      <xdr:col>39</xdr:col>
      <xdr:colOff>514350</xdr:colOff>
      <xdr:row>82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48</xdr:row>
      <xdr:rowOff>104775</xdr:rowOff>
    </xdr:from>
    <xdr:to>
      <xdr:col>14</xdr:col>
      <xdr:colOff>28575</xdr:colOff>
      <xdr:row>62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228599</xdr:colOff>
      <xdr:row>48</xdr:row>
      <xdr:rowOff>114300</xdr:rowOff>
    </xdr:from>
    <xdr:to>
      <xdr:col>17</xdr:col>
      <xdr:colOff>828674</xdr:colOff>
      <xdr:row>62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1057275</xdr:colOff>
      <xdr:row>48</xdr:row>
      <xdr:rowOff>123825</xdr:rowOff>
    </xdr:from>
    <xdr:to>
      <xdr:col>21</xdr:col>
      <xdr:colOff>695325</xdr:colOff>
      <xdr:row>62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923925</xdr:colOff>
      <xdr:row>48</xdr:row>
      <xdr:rowOff>114300</xdr:rowOff>
    </xdr:from>
    <xdr:to>
      <xdr:col>27</xdr:col>
      <xdr:colOff>419100</xdr:colOff>
      <xdr:row>62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34</xdr:col>
      <xdr:colOff>561975</xdr:colOff>
      <xdr:row>63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49</xdr:row>
      <xdr:rowOff>0</xdr:rowOff>
    </xdr:from>
    <xdr:to>
      <xdr:col>41</xdr:col>
      <xdr:colOff>561975</xdr:colOff>
      <xdr:row>63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366712</xdr:colOff>
      <xdr:row>67</xdr:row>
      <xdr:rowOff>0</xdr:rowOff>
    </xdr:from>
    <xdr:to>
      <xdr:col>14</xdr:col>
      <xdr:colOff>33337</xdr:colOff>
      <xdr:row>82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247650</xdr:colOff>
      <xdr:row>67</xdr:row>
      <xdr:rowOff>9525</xdr:rowOff>
    </xdr:from>
    <xdr:to>
      <xdr:col>17</xdr:col>
      <xdr:colOff>742950</xdr:colOff>
      <xdr:row>82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990600</xdr:colOff>
      <xdr:row>66</xdr:row>
      <xdr:rowOff>152400</xdr:rowOff>
    </xdr:from>
    <xdr:to>
      <xdr:col>21</xdr:col>
      <xdr:colOff>523875</xdr:colOff>
      <xdr:row>82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809625</xdr:colOff>
      <xdr:row>66</xdr:row>
      <xdr:rowOff>161925</xdr:rowOff>
    </xdr:from>
    <xdr:to>
      <xdr:col>27</xdr:col>
      <xdr:colOff>200025</xdr:colOff>
      <xdr:row>82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67</xdr:row>
      <xdr:rowOff>0</xdr:rowOff>
    </xdr:from>
    <xdr:to>
      <xdr:col>34</xdr:col>
      <xdr:colOff>457200</xdr:colOff>
      <xdr:row>82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57150</xdr:colOff>
      <xdr:row>66</xdr:row>
      <xdr:rowOff>171450</xdr:rowOff>
    </xdr:from>
    <xdr:to>
      <xdr:col>41</xdr:col>
      <xdr:colOff>514350</xdr:colOff>
      <xdr:row>82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48</xdr:row>
      <xdr:rowOff>104775</xdr:rowOff>
    </xdr:from>
    <xdr:to>
      <xdr:col>14</xdr:col>
      <xdr:colOff>28575</xdr:colOff>
      <xdr:row>62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228599</xdr:colOff>
      <xdr:row>48</xdr:row>
      <xdr:rowOff>114300</xdr:rowOff>
    </xdr:from>
    <xdr:to>
      <xdr:col>17</xdr:col>
      <xdr:colOff>828674</xdr:colOff>
      <xdr:row>62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1057275</xdr:colOff>
      <xdr:row>48</xdr:row>
      <xdr:rowOff>123825</xdr:rowOff>
    </xdr:from>
    <xdr:to>
      <xdr:col>21</xdr:col>
      <xdr:colOff>695325</xdr:colOff>
      <xdr:row>62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923925</xdr:colOff>
      <xdr:row>48</xdr:row>
      <xdr:rowOff>114300</xdr:rowOff>
    </xdr:from>
    <xdr:to>
      <xdr:col>27</xdr:col>
      <xdr:colOff>419100</xdr:colOff>
      <xdr:row>62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34</xdr:col>
      <xdr:colOff>561975</xdr:colOff>
      <xdr:row>63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49</xdr:row>
      <xdr:rowOff>0</xdr:rowOff>
    </xdr:from>
    <xdr:to>
      <xdr:col>41</xdr:col>
      <xdr:colOff>561975</xdr:colOff>
      <xdr:row>63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366712</xdr:colOff>
      <xdr:row>67</xdr:row>
      <xdr:rowOff>0</xdr:rowOff>
    </xdr:from>
    <xdr:to>
      <xdr:col>14</xdr:col>
      <xdr:colOff>33337</xdr:colOff>
      <xdr:row>82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247650</xdr:colOff>
      <xdr:row>67</xdr:row>
      <xdr:rowOff>9525</xdr:rowOff>
    </xdr:from>
    <xdr:to>
      <xdr:col>17</xdr:col>
      <xdr:colOff>742950</xdr:colOff>
      <xdr:row>82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990600</xdr:colOff>
      <xdr:row>66</xdr:row>
      <xdr:rowOff>152400</xdr:rowOff>
    </xdr:from>
    <xdr:to>
      <xdr:col>21</xdr:col>
      <xdr:colOff>523875</xdr:colOff>
      <xdr:row>82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809625</xdr:colOff>
      <xdr:row>66</xdr:row>
      <xdr:rowOff>161925</xdr:rowOff>
    </xdr:from>
    <xdr:to>
      <xdr:col>27</xdr:col>
      <xdr:colOff>200025</xdr:colOff>
      <xdr:row>82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67</xdr:row>
      <xdr:rowOff>0</xdr:rowOff>
    </xdr:from>
    <xdr:to>
      <xdr:col>34</xdr:col>
      <xdr:colOff>457200</xdr:colOff>
      <xdr:row>82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57150</xdr:colOff>
      <xdr:row>66</xdr:row>
      <xdr:rowOff>171450</xdr:rowOff>
    </xdr:from>
    <xdr:to>
      <xdr:col>41</xdr:col>
      <xdr:colOff>514350</xdr:colOff>
      <xdr:row>82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xue" refreshedDate="42790.668238310187" createdVersion="5" refreshedVersion="5" minRefreshableVersion="3" recordCount="64">
  <cacheSource type="worksheet">
    <worksheetSource ref="A1:U65" sheet="all_combos"/>
  </cacheSource>
  <cacheFields count="21">
    <cacheField name="Intercept" numFmtId="0">
      <sharedItems containsSemiMixedTypes="0" containsString="0" containsNumber="1" containsInteger="1" minValue="1" maxValue="1"/>
    </cacheField>
    <cacheField name="Chai_or_Single_Combined" numFmtId="0">
      <sharedItems containsSemiMixedTypes="0" containsString="0" containsNumber="1" containsInteger="1" minValue="0" maxValue="1"/>
    </cacheField>
    <cacheField name="Store_Promo" numFmtId="0">
      <sharedItems containsSemiMixedTypes="0" containsString="0" containsNumber="1" containsInteger="1" minValue="0" maxValue="1"/>
    </cacheField>
    <cacheField name="Option_Position" numFmtId="0">
      <sharedItems containsSemiMixedTypes="0" containsString="0" containsNumber="1" containsInteger="1" minValue="0" maxValue="1"/>
    </cacheField>
    <cacheField name="Option_Product_Range" numFmtId="0">
      <sharedItems containsSemiMixedTypes="0" containsString="0" containsNumber="1" containsInteger="1" minValue="0" maxValue="1"/>
    </cacheField>
    <cacheField name="Option_Shining" numFmtId="0">
      <sharedItems containsSemiMixedTypes="0" containsString="0" containsNumber="1" containsInteger="1" minValue="0" maxValue="1"/>
    </cacheField>
    <cacheField name="Option_POSM" numFmtId="0">
      <sharedItems containsSemiMixedTypes="0" containsString="0" containsNumber="1" containsInteger="1" minValue="0" maxValue="1"/>
    </cacheField>
    <cacheField name="Chain_Sing_INT_Store_Promo" numFmtId="0">
      <sharedItems containsSemiMixedTypes="0" containsString="0" containsNumber="1" containsInteger="1" minValue="0" maxValue="1"/>
    </cacheField>
    <cacheField name="sales_value_pre" numFmtId="176">
      <sharedItems containsSemiMixedTypes="0" containsString="0" containsNumber="1" minValue="349.91559059999997" maxValue="349.91559059999997"/>
    </cacheField>
    <cacheField name="sales_value_INT_Chain_Sing" numFmtId="0">
      <sharedItems containsSemiMixedTypes="0" containsString="0" containsNumber="1" containsInteger="1" minValue="0" maxValue="350"/>
    </cacheField>
    <cacheField name="Option_POSM_INT_Chai_Sing" numFmtId="0">
      <sharedItems containsSemiMixedTypes="0" containsString="0" containsNumber="1" containsInteger="1" minValue="0" maxValue="1"/>
    </cacheField>
    <cacheField name="Option_Position_INT_Chai_Sing" numFmtId="0">
      <sharedItems containsSemiMixedTypes="0" containsString="0" containsNumber="1" containsInteger="1" minValue="0" maxValue="1"/>
    </cacheField>
    <cacheField name="score" numFmtId="0">
      <sharedItems containsSemiMixedTypes="0" containsString="0" containsNumber="1" minValue="105.39127624838983" maxValue="371.96250364838983"/>
    </cacheField>
    <cacheField name="rank winthin the same chai_single and store_promo group" numFmtId="0">
      <sharedItems containsSemiMixedTypes="0" containsString="0" containsNumber="1" containsInteger="1" minValue="1" maxValue="16"/>
    </cacheField>
    <cacheField name="rank for all situations" numFmtId="0">
      <sharedItems containsSemiMixedTypes="0" containsString="0" containsNumber="1" containsInteger="1" minValue="1" maxValue="64"/>
    </cacheField>
    <cacheField name="Chai_or_Single_Combined2" numFmtId="0">
      <sharedItems count="2">
        <s v="连锁"/>
        <s v="非连锁"/>
      </sharedItems>
    </cacheField>
    <cacheField name="Store_Promo2" numFmtId="0">
      <sharedItems count="2">
        <s v="有促销"/>
        <s v="无促销"/>
      </sharedItems>
    </cacheField>
    <cacheField name="Option_Position2" numFmtId="0">
      <sharedItems count="2">
        <s v="B类位置"/>
        <s v="A类位置"/>
      </sharedItems>
    </cacheField>
    <cacheField name="Option_Product_Range2" numFmtId="0">
      <sharedItems count="2">
        <s v="5g+10g"/>
        <s v="5g"/>
      </sharedItems>
    </cacheField>
    <cacheField name="Option_Shining2" numFmtId="0">
      <sharedItems count="2">
        <s v="2个陈列面"/>
        <s v="1个陈列面"/>
      </sharedItems>
    </cacheField>
    <cacheField name="Option_POSM2" numFmtId="0">
      <sharedItems count="2">
        <s v="有"/>
        <s v="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xue" refreshedDate="42790.679084837961" createdVersion="5" refreshedVersion="5" minRefreshableVersion="3" recordCount="64">
  <cacheSource type="worksheet">
    <worksheetSource ref="B1:J65" sheet="小排位"/>
  </cacheSource>
  <cacheFields count="9">
    <cacheField name="score" numFmtId="0">
      <sharedItems containsSemiMixedTypes="0" containsString="0" containsNumber="1" minValue="105.39127624838983" maxValue="371.96250364838983"/>
    </cacheField>
    <cacheField name="rank winthin the same chai_single and store_promo group" numFmtId="0">
      <sharedItems containsSemiMixedTypes="0" containsString="0" containsNumber="1" containsInteger="1" minValue="1" maxValue="16"/>
    </cacheField>
    <cacheField name="rank for all situations" numFmtId="0">
      <sharedItems containsSemiMixedTypes="0" containsString="0" containsNumber="1" containsInteger="1" minValue="1" maxValue="64"/>
    </cacheField>
    <cacheField name="Chai_or_Single_Combined" numFmtId="0">
      <sharedItems/>
    </cacheField>
    <cacheField name="Store_Promo" numFmtId="0">
      <sharedItems/>
    </cacheField>
    <cacheField name="Option_Position" numFmtId="0">
      <sharedItems count="2">
        <s v="B类位置"/>
        <s v="A类位置"/>
      </sharedItems>
    </cacheField>
    <cacheField name="Option_Product_Range" numFmtId="0">
      <sharedItems count="2">
        <s v="5g+10g"/>
        <s v="5g"/>
      </sharedItems>
    </cacheField>
    <cacheField name="Option_Shining" numFmtId="0">
      <sharedItems count="2">
        <s v="2个陈列面"/>
        <s v="1个陈列面"/>
      </sharedItems>
    </cacheField>
    <cacheField name="Option_POSM" numFmtId="0">
      <sharedItems count="2">
        <s v="无"/>
        <s v="有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1"/>
    <n v="0"/>
    <n v="0"/>
    <n v="0"/>
    <n v="0"/>
    <n v="0"/>
    <n v="0"/>
    <n v="0"/>
    <n v="349.91559059999997"/>
    <n v="0"/>
    <n v="0"/>
    <n v="0"/>
    <n v="363.7384650483898"/>
    <n v="2"/>
    <n v="2"/>
    <x v="0"/>
    <x v="0"/>
    <x v="0"/>
    <x v="0"/>
    <x v="0"/>
    <x v="0"/>
  </r>
  <r>
    <n v="1"/>
    <n v="0"/>
    <n v="0"/>
    <n v="0"/>
    <n v="0"/>
    <n v="0"/>
    <n v="1"/>
    <n v="0"/>
    <n v="349.91559059999997"/>
    <n v="0"/>
    <n v="0"/>
    <n v="0"/>
    <n v="371.96250364838983"/>
    <n v="1"/>
    <n v="1"/>
    <x v="0"/>
    <x v="0"/>
    <x v="0"/>
    <x v="0"/>
    <x v="0"/>
    <x v="1"/>
  </r>
  <r>
    <n v="1"/>
    <n v="0"/>
    <n v="0"/>
    <n v="0"/>
    <n v="0"/>
    <n v="1"/>
    <n v="0"/>
    <n v="0"/>
    <n v="349.91559059999997"/>
    <n v="0"/>
    <n v="0"/>
    <n v="0"/>
    <n v="314.58181514838981"/>
    <n v="10"/>
    <n v="14"/>
    <x v="0"/>
    <x v="0"/>
    <x v="0"/>
    <x v="0"/>
    <x v="1"/>
    <x v="0"/>
  </r>
  <r>
    <n v="1"/>
    <n v="0"/>
    <n v="0"/>
    <n v="0"/>
    <n v="0"/>
    <n v="1"/>
    <n v="1"/>
    <n v="0"/>
    <n v="349.91559059999997"/>
    <n v="0"/>
    <n v="0"/>
    <n v="0"/>
    <n v="322.80585374838984"/>
    <n v="8"/>
    <n v="11"/>
    <x v="0"/>
    <x v="0"/>
    <x v="0"/>
    <x v="0"/>
    <x v="1"/>
    <x v="1"/>
  </r>
  <r>
    <n v="1"/>
    <n v="0"/>
    <n v="0"/>
    <n v="0"/>
    <n v="1"/>
    <n v="0"/>
    <n v="0"/>
    <n v="0"/>
    <n v="349.91559059999997"/>
    <n v="0"/>
    <n v="0"/>
    <n v="0"/>
    <n v="331.20512714838981"/>
    <n v="6"/>
    <n v="8"/>
    <x v="0"/>
    <x v="0"/>
    <x v="0"/>
    <x v="1"/>
    <x v="0"/>
    <x v="0"/>
  </r>
  <r>
    <n v="1"/>
    <n v="0"/>
    <n v="0"/>
    <n v="0"/>
    <n v="1"/>
    <n v="0"/>
    <n v="1"/>
    <n v="0"/>
    <n v="349.91559059999997"/>
    <n v="0"/>
    <n v="0"/>
    <n v="0"/>
    <n v="339.42916574838983"/>
    <n v="5"/>
    <n v="6"/>
    <x v="0"/>
    <x v="0"/>
    <x v="0"/>
    <x v="1"/>
    <x v="0"/>
    <x v="1"/>
  </r>
  <r>
    <n v="1"/>
    <n v="0"/>
    <n v="0"/>
    <n v="0"/>
    <n v="1"/>
    <n v="1"/>
    <n v="0"/>
    <n v="0"/>
    <n v="349.91559059999997"/>
    <n v="0"/>
    <n v="0"/>
    <n v="0"/>
    <n v="282.04847724838982"/>
    <n v="14"/>
    <n v="26"/>
    <x v="0"/>
    <x v="0"/>
    <x v="0"/>
    <x v="1"/>
    <x v="1"/>
    <x v="0"/>
  </r>
  <r>
    <n v="1"/>
    <n v="0"/>
    <n v="0"/>
    <n v="0"/>
    <n v="1"/>
    <n v="1"/>
    <n v="1"/>
    <n v="0"/>
    <n v="349.91559059999997"/>
    <n v="0"/>
    <n v="0"/>
    <n v="0"/>
    <n v="290.27251584838984"/>
    <n v="13"/>
    <n v="23"/>
    <x v="0"/>
    <x v="0"/>
    <x v="0"/>
    <x v="1"/>
    <x v="1"/>
    <x v="1"/>
  </r>
  <r>
    <n v="1"/>
    <n v="0"/>
    <n v="0"/>
    <n v="1"/>
    <n v="0"/>
    <n v="0"/>
    <n v="0"/>
    <n v="0"/>
    <n v="349.91559059999997"/>
    <n v="0"/>
    <n v="0"/>
    <n v="0"/>
    <n v="352.36613944838984"/>
    <n v="4"/>
    <n v="4"/>
    <x v="0"/>
    <x v="0"/>
    <x v="1"/>
    <x v="0"/>
    <x v="0"/>
    <x v="0"/>
  </r>
  <r>
    <n v="1"/>
    <n v="0"/>
    <n v="0"/>
    <n v="1"/>
    <n v="0"/>
    <n v="0"/>
    <n v="1"/>
    <n v="0"/>
    <n v="349.91559059999997"/>
    <n v="0"/>
    <n v="0"/>
    <n v="0"/>
    <n v="360.59017804838982"/>
    <n v="3"/>
    <n v="3"/>
    <x v="0"/>
    <x v="0"/>
    <x v="1"/>
    <x v="0"/>
    <x v="0"/>
    <x v="1"/>
  </r>
  <r>
    <n v="1"/>
    <n v="0"/>
    <n v="0"/>
    <n v="1"/>
    <n v="0"/>
    <n v="1"/>
    <n v="0"/>
    <n v="0"/>
    <n v="349.91559059999997"/>
    <n v="0"/>
    <n v="0"/>
    <n v="0"/>
    <n v="303.20948954838985"/>
    <n v="12"/>
    <n v="18"/>
    <x v="0"/>
    <x v="0"/>
    <x v="1"/>
    <x v="0"/>
    <x v="1"/>
    <x v="0"/>
  </r>
  <r>
    <n v="1"/>
    <n v="0"/>
    <n v="0"/>
    <n v="1"/>
    <n v="0"/>
    <n v="1"/>
    <n v="1"/>
    <n v="0"/>
    <n v="349.91559059999997"/>
    <n v="0"/>
    <n v="0"/>
    <n v="0"/>
    <n v="311.43352814838983"/>
    <n v="11"/>
    <n v="16"/>
    <x v="0"/>
    <x v="0"/>
    <x v="1"/>
    <x v="0"/>
    <x v="1"/>
    <x v="1"/>
  </r>
  <r>
    <n v="1"/>
    <n v="0"/>
    <n v="0"/>
    <n v="1"/>
    <n v="1"/>
    <n v="0"/>
    <n v="0"/>
    <n v="0"/>
    <n v="349.91559059999997"/>
    <n v="0"/>
    <n v="0"/>
    <n v="0"/>
    <n v="319.83280154838985"/>
    <n v="9"/>
    <n v="13"/>
    <x v="0"/>
    <x v="0"/>
    <x v="1"/>
    <x v="1"/>
    <x v="0"/>
    <x v="0"/>
  </r>
  <r>
    <n v="1"/>
    <n v="0"/>
    <n v="0"/>
    <n v="1"/>
    <n v="1"/>
    <n v="0"/>
    <n v="1"/>
    <n v="0"/>
    <n v="349.91559059999997"/>
    <n v="0"/>
    <n v="0"/>
    <n v="0"/>
    <n v="328.05684014838982"/>
    <n v="7"/>
    <n v="10"/>
    <x v="0"/>
    <x v="0"/>
    <x v="1"/>
    <x v="1"/>
    <x v="0"/>
    <x v="1"/>
  </r>
  <r>
    <n v="1"/>
    <n v="0"/>
    <n v="0"/>
    <n v="1"/>
    <n v="1"/>
    <n v="1"/>
    <n v="0"/>
    <n v="0"/>
    <n v="349.91559059999997"/>
    <n v="0"/>
    <n v="0"/>
    <n v="0"/>
    <n v="270.6761516483898"/>
    <n v="16"/>
    <n v="32"/>
    <x v="0"/>
    <x v="0"/>
    <x v="1"/>
    <x v="1"/>
    <x v="1"/>
    <x v="0"/>
  </r>
  <r>
    <n v="1"/>
    <n v="0"/>
    <n v="0"/>
    <n v="1"/>
    <n v="1"/>
    <n v="1"/>
    <n v="1"/>
    <n v="0"/>
    <n v="349.91559059999997"/>
    <n v="0"/>
    <n v="0"/>
    <n v="0"/>
    <n v="278.90019024838983"/>
    <n v="15"/>
    <n v="29"/>
    <x v="0"/>
    <x v="0"/>
    <x v="1"/>
    <x v="1"/>
    <x v="1"/>
    <x v="1"/>
  </r>
  <r>
    <n v="1"/>
    <n v="0"/>
    <n v="1"/>
    <n v="0"/>
    <n v="0"/>
    <n v="0"/>
    <n v="0"/>
    <n v="0"/>
    <n v="349.91559059999997"/>
    <n v="0"/>
    <n v="0"/>
    <n v="0"/>
    <n v="333.81244484838982"/>
    <n v="2"/>
    <n v="7"/>
    <x v="0"/>
    <x v="1"/>
    <x v="0"/>
    <x v="0"/>
    <x v="0"/>
    <x v="0"/>
  </r>
  <r>
    <n v="1"/>
    <n v="0"/>
    <n v="1"/>
    <n v="0"/>
    <n v="0"/>
    <n v="0"/>
    <n v="1"/>
    <n v="0"/>
    <n v="349.91559059999997"/>
    <n v="0"/>
    <n v="0"/>
    <n v="0"/>
    <n v="342.03648344838984"/>
    <n v="1"/>
    <n v="5"/>
    <x v="0"/>
    <x v="1"/>
    <x v="0"/>
    <x v="0"/>
    <x v="0"/>
    <x v="1"/>
  </r>
  <r>
    <n v="1"/>
    <n v="0"/>
    <n v="1"/>
    <n v="0"/>
    <n v="0"/>
    <n v="1"/>
    <n v="0"/>
    <n v="0"/>
    <n v="349.91559059999997"/>
    <n v="0"/>
    <n v="0"/>
    <n v="0"/>
    <n v="284.65579494838983"/>
    <n v="10"/>
    <n v="25"/>
    <x v="0"/>
    <x v="1"/>
    <x v="0"/>
    <x v="0"/>
    <x v="1"/>
    <x v="0"/>
  </r>
  <r>
    <n v="1"/>
    <n v="0"/>
    <n v="1"/>
    <n v="0"/>
    <n v="0"/>
    <n v="1"/>
    <n v="1"/>
    <n v="0"/>
    <n v="349.91559059999997"/>
    <n v="0"/>
    <n v="0"/>
    <n v="0"/>
    <n v="292.87983354838985"/>
    <n v="8"/>
    <n v="22"/>
    <x v="0"/>
    <x v="1"/>
    <x v="0"/>
    <x v="0"/>
    <x v="1"/>
    <x v="1"/>
  </r>
  <r>
    <n v="1"/>
    <n v="0"/>
    <n v="1"/>
    <n v="0"/>
    <n v="1"/>
    <n v="0"/>
    <n v="0"/>
    <n v="0"/>
    <n v="349.91559059999997"/>
    <n v="0"/>
    <n v="0"/>
    <n v="0"/>
    <n v="301.27910694838982"/>
    <n v="6"/>
    <n v="19"/>
    <x v="0"/>
    <x v="1"/>
    <x v="0"/>
    <x v="1"/>
    <x v="0"/>
    <x v="0"/>
  </r>
  <r>
    <n v="1"/>
    <n v="0"/>
    <n v="1"/>
    <n v="0"/>
    <n v="1"/>
    <n v="0"/>
    <n v="1"/>
    <n v="0"/>
    <n v="349.91559059999997"/>
    <n v="0"/>
    <n v="0"/>
    <n v="0"/>
    <n v="309.50314554838985"/>
    <n v="5"/>
    <n v="17"/>
    <x v="0"/>
    <x v="1"/>
    <x v="0"/>
    <x v="1"/>
    <x v="0"/>
    <x v="1"/>
  </r>
  <r>
    <n v="1"/>
    <n v="0"/>
    <n v="1"/>
    <n v="0"/>
    <n v="1"/>
    <n v="1"/>
    <n v="0"/>
    <n v="0"/>
    <n v="349.91559059999997"/>
    <n v="0"/>
    <n v="0"/>
    <n v="0"/>
    <n v="252.12245704838983"/>
    <n v="14"/>
    <n v="37"/>
    <x v="0"/>
    <x v="1"/>
    <x v="0"/>
    <x v="1"/>
    <x v="1"/>
    <x v="0"/>
  </r>
  <r>
    <n v="1"/>
    <n v="0"/>
    <n v="1"/>
    <n v="0"/>
    <n v="1"/>
    <n v="1"/>
    <n v="1"/>
    <n v="0"/>
    <n v="349.91559059999997"/>
    <n v="0"/>
    <n v="0"/>
    <n v="0"/>
    <n v="260.3464956483898"/>
    <n v="13"/>
    <n v="36"/>
    <x v="0"/>
    <x v="1"/>
    <x v="0"/>
    <x v="1"/>
    <x v="1"/>
    <x v="1"/>
  </r>
  <r>
    <n v="1"/>
    <n v="0"/>
    <n v="1"/>
    <n v="1"/>
    <n v="0"/>
    <n v="0"/>
    <n v="0"/>
    <n v="0"/>
    <n v="349.91559059999997"/>
    <n v="0"/>
    <n v="0"/>
    <n v="0"/>
    <n v="322.44011924838981"/>
    <n v="4"/>
    <n v="12"/>
    <x v="0"/>
    <x v="1"/>
    <x v="1"/>
    <x v="0"/>
    <x v="0"/>
    <x v="0"/>
  </r>
  <r>
    <n v="1"/>
    <n v="0"/>
    <n v="1"/>
    <n v="1"/>
    <n v="0"/>
    <n v="0"/>
    <n v="1"/>
    <n v="0"/>
    <n v="349.91559059999997"/>
    <n v="0"/>
    <n v="0"/>
    <n v="0"/>
    <n v="330.66415784838983"/>
    <n v="3"/>
    <n v="9"/>
    <x v="0"/>
    <x v="1"/>
    <x v="1"/>
    <x v="0"/>
    <x v="0"/>
    <x v="1"/>
  </r>
  <r>
    <n v="1"/>
    <n v="0"/>
    <n v="1"/>
    <n v="1"/>
    <n v="0"/>
    <n v="1"/>
    <n v="0"/>
    <n v="0"/>
    <n v="349.91559059999997"/>
    <n v="0"/>
    <n v="0"/>
    <n v="0"/>
    <n v="273.28346934838981"/>
    <n v="12"/>
    <n v="31"/>
    <x v="0"/>
    <x v="1"/>
    <x v="1"/>
    <x v="0"/>
    <x v="1"/>
    <x v="0"/>
  </r>
  <r>
    <n v="1"/>
    <n v="0"/>
    <n v="1"/>
    <n v="1"/>
    <n v="0"/>
    <n v="1"/>
    <n v="1"/>
    <n v="0"/>
    <n v="349.91559059999997"/>
    <n v="0"/>
    <n v="0"/>
    <n v="0"/>
    <n v="281.50750794838984"/>
    <n v="11"/>
    <n v="27"/>
    <x v="0"/>
    <x v="1"/>
    <x v="1"/>
    <x v="0"/>
    <x v="1"/>
    <x v="1"/>
  </r>
  <r>
    <n v="1"/>
    <n v="0"/>
    <n v="1"/>
    <n v="1"/>
    <n v="1"/>
    <n v="0"/>
    <n v="0"/>
    <n v="0"/>
    <n v="349.91559059999997"/>
    <n v="0"/>
    <n v="0"/>
    <n v="0"/>
    <n v="289.90678134838981"/>
    <n v="9"/>
    <n v="24"/>
    <x v="0"/>
    <x v="1"/>
    <x v="1"/>
    <x v="1"/>
    <x v="0"/>
    <x v="0"/>
  </r>
  <r>
    <n v="1"/>
    <n v="0"/>
    <n v="1"/>
    <n v="1"/>
    <n v="1"/>
    <n v="0"/>
    <n v="1"/>
    <n v="0"/>
    <n v="349.91559059999997"/>
    <n v="0"/>
    <n v="0"/>
    <n v="0"/>
    <n v="298.13081994838984"/>
    <n v="7"/>
    <n v="20"/>
    <x v="0"/>
    <x v="1"/>
    <x v="1"/>
    <x v="1"/>
    <x v="0"/>
    <x v="1"/>
  </r>
  <r>
    <n v="1"/>
    <n v="0"/>
    <n v="1"/>
    <n v="1"/>
    <n v="1"/>
    <n v="1"/>
    <n v="0"/>
    <n v="0"/>
    <n v="349.91559059999997"/>
    <n v="0"/>
    <n v="0"/>
    <n v="0"/>
    <n v="240.75013144838982"/>
    <n v="16"/>
    <n v="41"/>
    <x v="0"/>
    <x v="1"/>
    <x v="1"/>
    <x v="1"/>
    <x v="1"/>
    <x v="0"/>
  </r>
  <r>
    <n v="1"/>
    <n v="0"/>
    <n v="1"/>
    <n v="1"/>
    <n v="1"/>
    <n v="1"/>
    <n v="1"/>
    <n v="0"/>
    <n v="349.91559059999997"/>
    <n v="0"/>
    <n v="0"/>
    <n v="0"/>
    <n v="248.97417004838985"/>
    <n v="15"/>
    <n v="38"/>
    <x v="0"/>
    <x v="1"/>
    <x v="1"/>
    <x v="1"/>
    <x v="1"/>
    <x v="1"/>
  </r>
  <r>
    <n v="1"/>
    <n v="1"/>
    <n v="0"/>
    <n v="0"/>
    <n v="0"/>
    <n v="0"/>
    <n v="0"/>
    <n v="0"/>
    <n v="349.91559059999997"/>
    <n v="350"/>
    <n v="0"/>
    <n v="0"/>
    <n v="202.60824704838979"/>
    <n v="4"/>
    <n v="50"/>
    <x v="1"/>
    <x v="0"/>
    <x v="0"/>
    <x v="0"/>
    <x v="0"/>
    <x v="0"/>
  </r>
  <r>
    <n v="1"/>
    <n v="1"/>
    <n v="0"/>
    <n v="0"/>
    <n v="0"/>
    <n v="0"/>
    <n v="1"/>
    <n v="0"/>
    <n v="349.91559059999997"/>
    <n v="350"/>
    <n v="1"/>
    <n v="0"/>
    <n v="187.08126404838981"/>
    <n v="7"/>
    <n v="54"/>
    <x v="1"/>
    <x v="0"/>
    <x v="0"/>
    <x v="0"/>
    <x v="0"/>
    <x v="1"/>
  </r>
  <r>
    <n v="1"/>
    <n v="1"/>
    <n v="0"/>
    <n v="0"/>
    <n v="0"/>
    <n v="1"/>
    <n v="0"/>
    <n v="0"/>
    <n v="349.91559059999997"/>
    <n v="350"/>
    <n v="0"/>
    <n v="0"/>
    <n v="153.45159714838979"/>
    <n v="12"/>
    <n v="60"/>
    <x v="1"/>
    <x v="0"/>
    <x v="0"/>
    <x v="0"/>
    <x v="1"/>
    <x v="0"/>
  </r>
  <r>
    <n v="1"/>
    <n v="1"/>
    <n v="0"/>
    <n v="0"/>
    <n v="0"/>
    <n v="1"/>
    <n v="1"/>
    <n v="0"/>
    <n v="349.91559059999997"/>
    <n v="350"/>
    <n v="1"/>
    <n v="0"/>
    <n v="137.92461414838982"/>
    <n v="14"/>
    <n v="62"/>
    <x v="1"/>
    <x v="0"/>
    <x v="0"/>
    <x v="0"/>
    <x v="1"/>
    <x v="1"/>
  </r>
  <r>
    <n v="1"/>
    <n v="1"/>
    <n v="0"/>
    <n v="0"/>
    <n v="1"/>
    <n v="0"/>
    <n v="0"/>
    <n v="0"/>
    <n v="349.91559059999997"/>
    <n v="350"/>
    <n v="0"/>
    <n v="0"/>
    <n v="170.07490914838979"/>
    <n v="9"/>
    <n v="57"/>
    <x v="1"/>
    <x v="0"/>
    <x v="0"/>
    <x v="1"/>
    <x v="0"/>
    <x v="0"/>
  </r>
  <r>
    <n v="1"/>
    <n v="1"/>
    <n v="0"/>
    <n v="0"/>
    <n v="1"/>
    <n v="0"/>
    <n v="1"/>
    <n v="0"/>
    <n v="349.91559059999997"/>
    <n v="350"/>
    <n v="1"/>
    <n v="0"/>
    <n v="154.54792614838982"/>
    <n v="11"/>
    <n v="59"/>
    <x v="1"/>
    <x v="0"/>
    <x v="0"/>
    <x v="1"/>
    <x v="0"/>
    <x v="1"/>
  </r>
  <r>
    <n v="1"/>
    <n v="1"/>
    <n v="0"/>
    <n v="0"/>
    <n v="1"/>
    <n v="1"/>
    <n v="0"/>
    <n v="0"/>
    <n v="349.91559059999997"/>
    <n v="350"/>
    <n v="0"/>
    <n v="0"/>
    <n v="120.91825924838982"/>
    <n v="15"/>
    <n v="63"/>
    <x v="1"/>
    <x v="0"/>
    <x v="0"/>
    <x v="1"/>
    <x v="1"/>
    <x v="0"/>
  </r>
  <r>
    <n v="1"/>
    <n v="1"/>
    <n v="0"/>
    <n v="0"/>
    <n v="1"/>
    <n v="1"/>
    <n v="1"/>
    <n v="0"/>
    <n v="349.91559059999997"/>
    <n v="350"/>
    <n v="1"/>
    <n v="0"/>
    <n v="105.39127624838983"/>
    <n v="16"/>
    <n v="64"/>
    <x v="1"/>
    <x v="0"/>
    <x v="0"/>
    <x v="1"/>
    <x v="1"/>
    <x v="1"/>
  </r>
  <r>
    <n v="1"/>
    <n v="1"/>
    <n v="0"/>
    <n v="1"/>
    <n v="0"/>
    <n v="0"/>
    <n v="0"/>
    <n v="0"/>
    <n v="349.91559059999997"/>
    <n v="350"/>
    <n v="0"/>
    <n v="1"/>
    <n v="237.10878884838982"/>
    <n v="1"/>
    <n v="42"/>
    <x v="1"/>
    <x v="0"/>
    <x v="1"/>
    <x v="0"/>
    <x v="0"/>
    <x v="0"/>
  </r>
  <r>
    <n v="1"/>
    <n v="1"/>
    <n v="0"/>
    <n v="1"/>
    <n v="0"/>
    <n v="0"/>
    <n v="1"/>
    <n v="0"/>
    <n v="349.91559059999997"/>
    <n v="350"/>
    <n v="1"/>
    <n v="1"/>
    <n v="221.58180584838979"/>
    <n v="2"/>
    <n v="46"/>
    <x v="1"/>
    <x v="0"/>
    <x v="1"/>
    <x v="0"/>
    <x v="0"/>
    <x v="1"/>
  </r>
  <r>
    <n v="1"/>
    <n v="1"/>
    <n v="0"/>
    <n v="1"/>
    <n v="0"/>
    <n v="1"/>
    <n v="0"/>
    <n v="0"/>
    <n v="349.91559059999997"/>
    <n v="350"/>
    <n v="0"/>
    <n v="1"/>
    <n v="187.95213894838983"/>
    <n v="6"/>
    <n v="53"/>
    <x v="1"/>
    <x v="0"/>
    <x v="1"/>
    <x v="0"/>
    <x v="1"/>
    <x v="0"/>
  </r>
  <r>
    <n v="1"/>
    <n v="1"/>
    <n v="0"/>
    <n v="1"/>
    <n v="0"/>
    <n v="1"/>
    <n v="1"/>
    <n v="0"/>
    <n v="349.91559059999997"/>
    <n v="350"/>
    <n v="1"/>
    <n v="1"/>
    <n v="172.4251559483898"/>
    <n v="8"/>
    <n v="56"/>
    <x v="1"/>
    <x v="0"/>
    <x v="1"/>
    <x v="0"/>
    <x v="1"/>
    <x v="1"/>
  </r>
  <r>
    <n v="1"/>
    <n v="1"/>
    <n v="0"/>
    <n v="1"/>
    <n v="1"/>
    <n v="0"/>
    <n v="0"/>
    <n v="0"/>
    <n v="349.91559059999997"/>
    <n v="350"/>
    <n v="0"/>
    <n v="1"/>
    <n v="204.57545094838983"/>
    <n v="3"/>
    <n v="49"/>
    <x v="1"/>
    <x v="0"/>
    <x v="1"/>
    <x v="1"/>
    <x v="0"/>
    <x v="0"/>
  </r>
  <r>
    <n v="1"/>
    <n v="1"/>
    <n v="0"/>
    <n v="1"/>
    <n v="1"/>
    <n v="0"/>
    <n v="1"/>
    <n v="0"/>
    <n v="349.91559059999997"/>
    <n v="350"/>
    <n v="1"/>
    <n v="1"/>
    <n v="189.0484679483898"/>
    <n v="5"/>
    <n v="52"/>
    <x v="1"/>
    <x v="0"/>
    <x v="1"/>
    <x v="1"/>
    <x v="0"/>
    <x v="1"/>
  </r>
  <r>
    <n v="1"/>
    <n v="1"/>
    <n v="0"/>
    <n v="1"/>
    <n v="1"/>
    <n v="1"/>
    <n v="0"/>
    <n v="0"/>
    <n v="349.91559059999997"/>
    <n v="350"/>
    <n v="0"/>
    <n v="1"/>
    <n v="155.41880104838984"/>
    <n v="10"/>
    <n v="58"/>
    <x v="1"/>
    <x v="0"/>
    <x v="1"/>
    <x v="1"/>
    <x v="1"/>
    <x v="0"/>
  </r>
  <r>
    <n v="1"/>
    <n v="1"/>
    <n v="0"/>
    <n v="1"/>
    <n v="1"/>
    <n v="1"/>
    <n v="1"/>
    <n v="0"/>
    <n v="349.91559059999997"/>
    <n v="350"/>
    <n v="1"/>
    <n v="1"/>
    <n v="139.89181804838984"/>
    <n v="13"/>
    <n v="61"/>
    <x v="1"/>
    <x v="0"/>
    <x v="1"/>
    <x v="1"/>
    <x v="1"/>
    <x v="1"/>
  </r>
  <r>
    <n v="1"/>
    <n v="1"/>
    <n v="1"/>
    <n v="0"/>
    <n v="0"/>
    <n v="0"/>
    <n v="0"/>
    <n v="1"/>
    <n v="349.91559059999997"/>
    <n v="350"/>
    <n v="0"/>
    <n v="0"/>
    <n v="277.28997084838983"/>
    <n v="4"/>
    <n v="30"/>
    <x v="1"/>
    <x v="1"/>
    <x v="0"/>
    <x v="0"/>
    <x v="0"/>
    <x v="0"/>
  </r>
  <r>
    <n v="1"/>
    <n v="1"/>
    <n v="1"/>
    <n v="0"/>
    <n v="0"/>
    <n v="0"/>
    <n v="1"/>
    <n v="1"/>
    <n v="349.91559059999997"/>
    <n v="350"/>
    <n v="1"/>
    <n v="0"/>
    <n v="261.7629878483898"/>
    <n v="7"/>
    <n v="35"/>
    <x v="1"/>
    <x v="1"/>
    <x v="0"/>
    <x v="0"/>
    <x v="0"/>
    <x v="1"/>
  </r>
  <r>
    <n v="1"/>
    <n v="1"/>
    <n v="1"/>
    <n v="0"/>
    <n v="0"/>
    <n v="1"/>
    <n v="0"/>
    <n v="1"/>
    <n v="349.91559059999997"/>
    <n v="350"/>
    <n v="0"/>
    <n v="0"/>
    <n v="228.13332094838984"/>
    <n v="12"/>
    <n v="45"/>
    <x v="1"/>
    <x v="1"/>
    <x v="0"/>
    <x v="0"/>
    <x v="1"/>
    <x v="0"/>
  </r>
  <r>
    <n v="1"/>
    <n v="1"/>
    <n v="1"/>
    <n v="0"/>
    <n v="0"/>
    <n v="1"/>
    <n v="1"/>
    <n v="1"/>
    <n v="349.91559059999997"/>
    <n v="350"/>
    <n v="1"/>
    <n v="0"/>
    <n v="212.60633794838981"/>
    <n v="14"/>
    <n v="48"/>
    <x v="1"/>
    <x v="1"/>
    <x v="0"/>
    <x v="0"/>
    <x v="1"/>
    <x v="1"/>
  </r>
  <r>
    <n v="1"/>
    <n v="1"/>
    <n v="1"/>
    <n v="0"/>
    <n v="1"/>
    <n v="0"/>
    <n v="0"/>
    <n v="1"/>
    <n v="349.91559059999997"/>
    <n v="350"/>
    <n v="0"/>
    <n v="0"/>
    <n v="244.75663294838978"/>
    <n v="9"/>
    <n v="40"/>
    <x v="1"/>
    <x v="1"/>
    <x v="0"/>
    <x v="1"/>
    <x v="0"/>
    <x v="0"/>
  </r>
  <r>
    <n v="1"/>
    <n v="1"/>
    <n v="1"/>
    <n v="0"/>
    <n v="1"/>
    <n v="0"/>
    <n v="1"/>
    <n v="1"/>
    <n v="349.91559059999997"/>
    <n v="350"/>
    <n v="1"/>
    <n v="0"/>
    <n v="229.22964994838981"/>
    <n v="11"/>
    <n v="44"/>
    <x v="1"/>
    <x v="1"/>
    <x v="0"/>
    <x v="1"/>
    <x v="0"/>
    <x v="1"/>
  </r>
  <r>
    <n v="1"/>
    <n v="1"/>
    <n v="1"/>
    <n v="0"/>
    <n v="1"/>
    <n v="1"/>
    <n v="0"/>
    <n v="1"/>
    <n v="349.91559059999997"/>
    <n v="350"/>
    <n v="0"/>
    <n v="0"/>
    <n v="195.59998304838984"/>
    <n v="15"/>
    <n v="51"/>
    <x v="1"/>
    <x v="1"/>
    <x v="0"/>
    <x v="1"/>
    <x v="1"/>
    <x v="0"/>
  </r>
  <r>
    <n v="1"/>
    <n v="1"/>
    <n v="1"/>
    <n v="0"/>
    <n v="1"/>
    <n v="1"/>
    <n v="1"/>
    <n v="1"/>
    <n v="349.91559059999997"/>
    <n v="350"/>
    <n v="1"/>
    <n v="0"/>
    <n v="180.07300004838982"/>
    <n v="16"/>
    <n v="55"/>
    <x v="1"/>
    <x v="1"/>
    <x v="0"/>
    <x v="1"/>
    <x v="1"/>
    <x v="1"/>
  </r>
  <r>
    <n v="1"/>
    <n v="1"/>
    <n v="1"/>
    <n v="1"/>
    <n v="0"/>
    <n v="0"/>
    <n v="0"/>
    <n v="1"/>
    <n v="349.91559059999997"/>
    <n v="350"/>
    <n v="0"/>
    <n v="1"/>
    <n v="311.79051264838984"/>
    <n v="1"/>
    <n v="15"/>
    <x v="1"/>
    <x v="1"/>
    <x v="1"/>
    <x v="0"/>
    <x v="0"/>
    <x v="0"/>
  </r>
  <r>
    <n v="1"/>
    <n v="1"/>
    <n v="1"/>
    <n v="1"/>
    <n v="0"/>
    <n v="0"/>
    <n v="1"/>
    <n v="1"/>
    <n v="349.91559059999997"/>
    <n v="350"/>
    <n v="1"/>
    <n v="1"/>
    <n v="296.26352964838981"/>
    <n v="2"/>
    <n v="21"/>
    <x v="1"/>
    <x v="1"/>
    <x v="1"/>
    <x v="0"/>
    <x v="0"/>
    <x v="1"/>
  </r>
  <r>
    <n v="1"/>
    <n v="1"/>
    <n v="1"/>
    <n v="1"/>
    <n v="0"/>
    <n v="1"/>
    <n v="0"/>
    <n v="1"/>
    <n v="349.91559059999997"/>
    <n v="350"/>
    <n v="0"/>
    <n v="1"/>
    <n v="262.63386274838984"/>
    <n v="6"/>
    <n v="34"/>
    <x v="1"/>
    <x v="1"/>
    <x v="1"/>
    <x v="0"/>
    <x v="1"/>
    <x v="0"/>
  </r>
  <r>
    <n v="1"/>
    <n v="1"/>
    <n v="1"/>
    <n v="1"/>
    <n v="0"/>
    <n v="1"/>
    <n v="1"/>
    <n v="1"/>
    <n v="349.91559059999997"/>
    <n v="350"/>
    <n v="1"/>
    <n v="1"/>
    <n v="247.10687974838979"/>
    <n v="8"/>
    <n v="39"/>
    <x v="1"/>
    <x v="1"/>
    <x v="1"/>
    <x v="0"/>
    <x v="1"/>
    <x v="1"/>
  </r>
  <r>
    <n v="1"/>
    <n v="1"/>
    <n v="1"/>
    <n v="1"/>
    <n v="1"/>
    <n v="0"/>
    <n v="0"/>
    <n v="1"/>
    <n v="349.91559059999997"/>
    <n v="350"/>
    <n v="0"/>
    <n v="1"/>
    <n v="279.25717474838984"/>
    <n v="3"/>
    <n v="28"/>
    <x v="1"/>
    <x v="1"/>
    <x v="1"/>
    <x v="1"/>
    <x v="0"/>
    <x v="0"/>
  </r>
  <r>
    <n v="1"/>
    <n v="1"/>
    <n v="1"/>
    <n v="1"/>
    <n v="1"/>
    <n v="0"/>
    <n v="1"/>
    <n v="1"/>
    <n v="349.91559059999997"/>
    <n v="350"/>
    <n v="1"/>
    <n v="1"/>
    <n v="263.73019174838981"/>
    <n v="5"/>
    <n v="33"/>
    <x v="1"/>
    <x v="1"/>
    <x v="1"/>
    <x v="1"/>
    <x v="0"/>
    <x v="1"/>
  </r>
  <r>
    <n v="1"/>
    <n v="1"/>
    <n v="1"/>
    <n v="1"/>
    <n v="1"/>
    <n v="1"/>
    <n v="0"/>
    <n v="1"/>
    <n v="349.91559059999997"/>
    <n v="350"/>
    <n v="0"/>
    <n v="1"/>
    <n v="230.10052484838982"/>
    <n v="10"/>
    <n v="43"/>
    <x v="1"/>
    <x v="1"/>
    <x v="1"/>
    <x v="1"/>
    <x v="1"/>
    <x v="0"/>
  </r>
  <r>
    <n v="1"/>
    <n v="1"/>
    <n v="1"/>
    <n v="1"/>
    <n v="1"/>
    <n v="1"/>
    <n v="1"/>
    <n v="1"/>
    <n v="349.91559059999997"/>
    <n v="350"/>
    <n v="1"/>
    <n v="1"/>
    <n v="214.57354184838979"/>
    <n v="13"/>
    <n v="47"/>
    <x v="1"/>
    <x v="1"/>
    <x v="1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n v="371.96250364838983"/>
    <n v="1"/>
    <n v="1"/>
    <s v="连锁"/>
    <s v="有促销"/>
    <x v="0"/>
    <x v="0"/>
    <x v="0"/>
    <x v="0"/>
  </r>
  <r>
    <n v="363.7384650483898"/>
    <n v="2"/>
    <n v="2"/>
    <s v="连锁"/>
    <s v="有促销"/>
    <x v="0"/>
    <x v="0"/>
    <x v="0"/>
    <x v="1"/>
  </r>
  <r>
    <n v="360.59017804838982"/>
    <n v="3"/>
    <n v="3"/>
    <s v="连锁"/>
    <s v="有促销"/>
    <x v="1"/>
    <x v="0"/>
    <x v="0"/>
    <x v="0"/>
  </r>
  <r>
    <n v="352.36613944838984"/>
    <n v="4"/>
    <n v="4"/>
    <s v="连锁"/>
    <s v="有促销"/>
    <x v="1"/>
    <x v="0"/>
    <x v="0"/>
    <x v="1"/>
  </r>
  <r>
    <n v="339.42916574838983"/>
    <n v="5"/>
    <n v="6"/>
    <s v="连锁"/>
    <s v="有促销"/>
    <x v="0"/>
    <x v="1"/>
    <x v="0"/>
    <x v="0"/>
  </r>
  <r>
    <n v="331.20512714838981"/>
    <n v="6"/>
    <n v="8"/>
    <s v="连锁"/>
    <s v="有促销"/>
    <x v="0"/>
    <x v="1"/>
    <x v="0"/>
    <x v="1"/>
  </r>
  <r>
    <n v="328.05684014838982"/>
    <n v="7"/>
    <n v="10"/>
    <s v="连锁"/>
    <s v="有促销"/>
    <x v="1"/>
    <x v="1"/>
    <x v="0"/>
    <x v="0"/>
  </r>
  <r>
    <n v="322.80585374838984"/>
    <n v="8"/>
    <n v="11"/>
    <s v="连锁"/>
    <s v="有促销"/>
    <x v="0"/>
    <x v="0"/>
    <x v="1"/>
    <x v="0"/>
  </r>
  <r>
    <n v="319.83280154838985"/>
    <n v="9"/>
    <n v="13"/>
    <s v="连锁"/>
    <s v="有促销"/>
    <x v="1"/>
    <x v="1"/>
    <x v="0"/>
    <x v="1"/>
  </r>
  <r>
    <n v="314.58181514838981"/>
    <n v="10"/>
    <n v="14"/>
    <s v="连锁"/>
    <s v="有促销"/>
    <x v="0"/>
    <x v="0"/>
    <x v="1"/>
    <x v="1"/>
  </r>
  <r>
    <n v="311.43352814838983"/>
    <n v="11"/>
    <n v="16"/>
    <s v="连锁"/>
    <s v="有促销"/>
    <x v="1"/>
    <x v="0"/>
    <x v="1"/>
    <x v="0"/>
  </r>
  <r>
    <n v="303.20948954838985"/>
    <n v="12"/>
    <n v="18"/>
    <s v="连锁"/>
    <s v="有促销"/>
    <x v="1"/>
    <x v="0"/>
    <x v="1"/>
    <x v="1"/>
  </r>
  <r>
    <n v="290.27251584838984"/>
    <n v="13"/>
    <n v="23"/>
    <s v="连锁"/>
    <s v="有促销"/>
    <x v="0"/>
    <x v="1"/>
    <x v="1"/>
    <x v="0"/>
  </r>
  <r>
    <n v="282.04847724838982"/>
    <n v="14"/>
    <n v="26"/>
    <s v="连锁"/>
    <s v="有促销"/>
    <x v="0"/>
    <x v="1"/>
    <x v="1"/>
    <x v="1"/>
  </r>
  <r>
    <n v="278.90019024838983"/>
    <n v="15"/>
    <n v="29"/>
    <s v="连锁"/>
    <s v="有促销"/>
    <x v="1"/>
    <x v="1"/>
    <x v="1"/>
    <x v="0"/>
  </r>
  <r>
    <n v="270.6761516483898"/>
    <n v="16"/>
    <n v="32"/>
    <s v="连锁"/>
    <s v="有促销"/>
    <x v="1"/>
    <x v="1"/>
    <x v="1"/>
    <x v="1"/>
  </r>
  <r>
    <n v="342.03648344838984"/>
    <n v="1"/>
    <n v="5"/>
    <s v="连锁"/>
    <s v="无促销"/>
    <x v="0"/>
    <x v="0"/>
    <x v="0"/>
    <x v="0"/>
  </r>
  <r>
    <n v="333.81244484838982"/>
    <n v="2"/>
    <n v="7"/>
    <s v="连锁"/>
    <s v="无促销"/>
    <x v="0"/>
    <x v="0"/>
    <x v="0"/>
    <x v="1"/>
  </r>
  <r>
    <n v="330.66415784838983"/>
    <n v="3"/>
    <n v="9"/>
    <s v="连锁"/>
    <s v="无促销"/>
    <x v="1"/>
    <x v="0"/>
    <x v="0"/>
    <x v="0"/>
  </r>
  <r>
    <n v="322.44011924838981"/>
    <n v="4"/>
    <n v="12"/>
    <s v="连锁"/>
    <s v="无促销"/>
    <x v="1"/>
    <x v="0"/>
    <x v="0"/>
    <x v="1"/>
  </r>
  <r>
    <n v="309.50314554838985"/>
    <n v="5"/>
    <n v="17"/>
    <s v="连锁"/>
    <s v="无促销"/>
    <x v="0"/>
    <x v="1"/>
    <x v="0"/>
    <x v="0"/>
  </r>
  <r>
    <n v="301.27910694838982"/>
    <n v="6"/>
    <n v="19"/>
    <s v="连锁"/>
    <s v="无促销"/>
    <x v="0"/>
    <x v="1"/>
    <x v="0"/>
    <x v="1"/>
  </r>
  <r>
    <n v="298.13081994838984"/>
    <n v="7"/>
    <n v="20"/>
    <s v="连锁"/>
    <s v="无促销"/>
    <x v="1"/>
    <x v="1"/>
    <x v="0"/>
    <x v="0"/>
  </r>
  <r>
    <n v="292.87983354838985"/>
    <n v="8"/>
    <n v="22"/>
    <s v="连锁"/>
    <s v="无促销"/>
    <x v="0"/>
    <x v="0"/>
    <x v="1"/>
    <x v="0"/>
  </r>
  <r>
    <n v="289.90678134838981"/>
    <n v="9"/>
    <n v="24"/>
    <s v="连锁"/>
    <s v="无促销"/>
    <x v="1"/>
    <x v="1"/>
    <x v="0"/>
    <x v="1"/>
  </r>
  <r>
    <n v="284.65579494838983"/>
    <n v="10"/>
    <n v="25"/>
    <s v="连锁"/>
    <s v="无促销"/>
    <x v="0"/>
    <x v="0"/>
    <x v="1"/>
    <x v="1"/>
  </r>
  <r>
    <n v="281.50750794838984"/>
    <n v="11"/>
    <n v="27"/>
    <s v="连锁"/>
    <s v="无促销"/>
    <x v="1"/>
    <x v="0"/>
    <x v="1"/>
    <x v="0"/>
  </r>
  <r>
    <n v="273.28346934838981"/>
    <n v="12"/>
    <n v="31"/>
    <s v="连锁"/>
    <s v="无促销"/>
    <x v="1"/>
    <x v="0"/>
    <x v="1"/>
    <x v="1"/>
  </r>
  <r>
    <n v="260.3464956483898"/>
    <n v="13"/>
    <n v="36"/>
    <s v="连锁"/>
    <s v="无促销"/>
    <x v="0"/>
    <x v="1"/>
    <x v="1"/>
    <x v="0"/>
  </r>
  <r>
    <n v="252.12245704838983"/>
    <n v="14"/>
    <n v="37"/>
    <s v="连锁"/>
    <s v="无促销"/>
    <x v="0"/>
    <x v="1"/>
    <x v="1"/>
    <x v="1"/>
  </r>
  <r>
    <n v="248.97417004838985"/>
    <n v="15"/>
    <n v="38"/>
    <s v="连锁"/>
    <s v="无促销"/>
    <x v="1"/>
    <x v="1"/>
    <x v="1"/>
    <x v="0"/>
  </r>
  <r>
    <n v="240.75013144838982"/>
    <n v="16"/>
    <n v="41"/>
    <s v="连锁"/>
    <s v="无促销"/>
    <x v="1"/>
    <x v="1"/>
    <x v="1"/>
    <x v="1"/>
  </r>
  <r>
    <n v="237.10878884838982"/>
    <n v="1"/>
    <n v="42"/>
    <s v="非连锁"/>
    <s v="有促销"/>
    <x v="1"/>
    <x v="0"/>
    <x v="0"/>
    <x v="1"/>
  </r>
  <r>
    <n v="221.58180584838979"/>
    <n v="2"/>
    <n v="46"/>
    <s v="非连锁"/>
    <s v="有促销"/>
    <x v="1"/>
    <x v="0"/>
    <x v="0"/>
    <x v="0"/>
  </r>
  <r>
    <n v="204.57545094838983"/>
    <n v="3"/>
    <n v="49"/>
    <s v="非连锁"/>
    <s v="有促销"/>
    <x v="1"/>
    <x v="1"/>
    <x v="0"/>
    <x v="1"/>
  </r>
  <r>
    <n v="202.60824704838979"/>
    <n v="4"/>
    <n v="50"/>
    <s v="非连锁"/>
    <s v="有促销"/>
    <x v="0"/>
    <x v="0"/>
    <x v="0"/>
    <x v="1"/>
  </r>
  <r>
    <n v="189.0484679483898"/>
    <n v="5"/>
    <n v="52"/>
    <s v="非连锁"/>
    <s v="有促销"/>
    <x v="1"/>
    <x v="1"/>
    <x v="0"/>
    <x v="0"/>
  </r>
  <r>
    <n v="187.95213894838983"/>
    <n v="6"/>
    <n v="53"/>
    <s v="非连锁"/>
    <s v="有促销"/>
    <x v="1"/>
    <x v="0"/>
    <x v="1"/>
    <x v="1"/>
  </r>
  <r>
    <n v="187.08126404838981"/>
    <n v="7"/>
    <n v="54"/>
    <s v="非连锁"/>
    <s v="有促销"/>
    <x v="0"/>
    <x v="0"/>
    <x v="0"/>
    <x v="0"/>
  </r>
  <r>
    <n v="172.4251559483898"/>
    <n v="8"/>
    <n v="56"/>
    <s v="非连锁"/>
    <s v="有促销"/>
    <x v="1"/>
    <x v="0"/>
    <x v="1"/>
    <x v="0"/>
  </r>
  <r>
    <n v="170.07490914838979"/>
    <n v="9"/>
    <n v="57"/>
    <s v="非连锁"/>
    <s v="有促销"/>
    <x v="0"/>
    <x v="1"/>
    <x v="0"/>
    <x v="1"/>
  </r>
  <r>
    <n v="155.41880104838984"/>
    <n v="10"/>
    <n v="58"/>
    <s v="非连锁"/>
    <s v="有促销"/>
    <x v="1"/>
    <x v="1"/>
    <x v="1"/>
    <x v="1"/>
  </r>
  <r>
    <n v="154.54792614838982"/>
    <n v="11"/>
    <n v="59"/>
    <s v="非连锁"/>
    <s v="有促销"/>
    <x v="0"/>
    <x v="1"/>
    <x v="0"/>
    <x v="0"/>
  </r>
  <r>
    <n v="153.45159714838979"/>
    <n v="12"/>
    <n v="60"/>
    <s v="非连锁"/>
    <s v="有促销"/>
    <x v="0"/>
    <x v="0"/>
    <x v="1"/>
    <x v="1"/>
  </r>
  <r>
    <n v="139.89181804838984"/>
    <n v="13"/>
    <n v="61"/>
    <s v="非连锁"/>
    <s v="有促销"/>
    <x v="1"/>
    <x v="1"/>
    <x v="1"/>
    <x v="0"/>
  </r>
  <r>
    <n v="137.92461414838982"/>
    <n v="14"/>
    <n v="62"/>
    <s v="非连锁"/>
    <s v="有促销"/>
    <x v="0"/>
    <x v="0"/>
    <x v="1"/>
    <x v="0"/>
  </r>
  <r>
    <n v="120.91825924838982"/>
    <n v="15"/>
    <n v="63"/>
    <s v="非连锁"/>
    <s v="有促销"/>
    <x v="0"/>
    <x v="1"/>
    <x v="1"/>
    <x v="1"/>
  </r>
  <r>
    <n v="105.39127624838983"/>
    <n v="16"/>
    <n v="64"/>
    <s v="非连锁"/>
    <s v="有促销"/>
    <x v="0"/>
    <x v="1"/>
    <x v="1"/>
    <x v="0"/>
  </r>
  <r>
    <n v="311.79051264838984"/>
    <n v="1"/>
    <n v="15"/>
    <s v="非连锁"/>
    <s v="无促销"/>
    <x v="1"/>
    <x v="0"/>
    <x v="0"/>
    <x v="1"/>
  </r>
  <r>
    <n v="296.26352964838981"/>
    <n v="2"/>
    <n v="21"/>
    <s v="非连锁"/>
    <s v="无促销"/>
    <x v="1"/>
    <x v="0"/>
    <x v="0"/>
    <x v="0"/>
  </r>
  <r>
    <n v="279.25717474838984"/>
    <n v="3"/>
    <n v="28"/>
    <s v="非连锁"/>
    <s v="无促销"/>
    <x v="1"/>
    <x v="1"/>
    <x v="0"/>
    <x v="1"/>
  </r>
  <r>
    <n v="277.28997084838983"/>
    <n v="4"/>
    <n v="30"/>
    <s v="非连锁"/>
    <s v="无促销"/>
    <x v="0"/>
    <x v="0"/>
    <x v="0"/>
    <x v="1"/>
  </r>
  <r>
    <n v="263.73019174838981"/>
    <n v="5"/>
    <n v="33"/>
    <s v="非连锁"/>
    <s v="无促销"/>
    <x v="1"/>
    <x v="1"/>
    <x v="0"/>
    <x v="0"/>
  </r>
  <r>
    <n v="262.63386274838984"/>
    <n v="6"/>
    <n v="34"/>
    <s v="非连锁"/>
    <s v="无促销"/>
    <x v="1"/>
    <x v="0"/>
    <x v="1"/>
    <x v="1"/>
  </r>
  <r>
    <n v="261.7629878483898"/>
    <n v="7"/>
    <n v="35"/>
    <s v="非连锁"/>
    <s v="无促销"/>
    <x v="0"/>
    <x v="0"/>
    <x v="0"/>
    <x v="0"/>
  </r>
  <r>
    <n v="247.10687974838979"/>
    <n v="8"/>
    <n v="39"/>
    <s v="非连锁"/>
    <s v="无促销"/>
    <x v="1"/>
    <x v="0"/>
    <x v="1"/>
    <x v="0"/>
  </r>
  <r>
    <n v="244.75663294838978"/>
    <n v="9"/>
    <n v="40"/>
    <s v="非连锁"/>
    <s v="无促销"/>
    <x v="0"/>
    <x v="1"/>
    <x v="0"/>
    <x v="1"/>
  </r>
  <r>
    <n v="230.10052484838982"/>
    <n v="10"/>
    <n v="43"/>
    <s v="非连锁"/>
    <s v="无促销"/>
    <x v="1"/>
    <x v="1"/>
    <x v="1"/>
    <x v="1"/>
  </r>
  <r>
    <n v="229.22964994838981"/>
    <n v="11"/>
    <n v="44"/>
    <s v="非连锁"/>
    <s v="无促销"/>
    <x v="0"/>
    <x v="1"/>
    <x v="0"/>
    <x v="0"/>
  </r>
  <r>
    <n v="228.13332094838984"/>
    <n v="12"/>
    <n v="45"/>
    <s v="非连锁"/>
    <s v="无促销"/>
    <x v="0"/>
    <x v="0"/>
    <x v="1"/>
    <x v="1"/>
  </r>
  <r>
    <n v="214.57354184838979"/>
    <n v="13"/>
    <n v="47"/>
    <s v="非连锁"/>
    <s v="无促销"/>
    <x v="1"/>
    <x v="1"/>
    <x v="1"/>
    <x v="0"/>
  </r>
  <r>
    <n v="212.60633794838981"/>
    <n v="14"/>
    <n v="48"/>
    <s v="非连锁"/>
    <s v="无促销"/>
    <x v="0"/>
    <x v="0"/>
    <x v="1"/>
    <x v="0"/>
  </r>
  <r>
    <n v="195.59998304838984"/>
    <n v="15"/>
    <n v="51"/>
    <s v="非连锁"/>
    <s v="无促销"/>
    <x v="0"/>
    <x v="1"/>
    <x v="1"/>
    <x v="1"/>
  </r>
  <r>
    <n v="180.07300004838982"/>
    <n v="16"/>
    <n v="55"/>
    <s v="非连锁"/>
    <s v="无促销"/>
    <x v="0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7:B30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Average of score" fld="12" subtotal="average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9:B22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Average of score" fld="12" subtotal="average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1:B14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Average of score" fld="12" subtotal="average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Average of score" fld="12" subtotal="average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3:B46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Average of score" fld="12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5:B38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Average of score" fld="12" subtotal="average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7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M1:Q19" firstHeaderRow="2" firstDataRow="2" firstDataCol="4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>
      <items count="3">
        <item x="0"/>
        <item x="1"/>
        <item t="default"/>
      </items>
    </pivotField>
  </pivotFields>
  <rowFields count="4">
    <field x="5"/>
    <field x="6"/>
    <field x="7"/>
    <field x="8"/>
  </rowFields>
  <rowItems count="17">
    <i>
      <x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>
      <x v="1"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 t="grand">
      <x/>
    </i>
  </rowItems>
  <colItems count="1">
    <i/>
  </colItems>
  <dataFields count="1">
    <dataField name="Average of score" fld="0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IMS Theme">
  <a:themeElements>
    <a:clrScheme name="Custom 2">
      <a:dk1>
        <a:srgbClr val="000000"/>
      </a:dk1>
      <a:lt1>
        <a:sysClr val="window" lastClr="FFFFFF"/>
      </a:lt1>
      <a:dk2>
        <a:srgbClr val="8EAFBF"/>
      </a:dk2>
      <a:lt2>
        <a:srgbClr val="D9DAD5"/>
      </a:lt2>
      <a:accent1>
        <a:srgbClr val="25B4FF"/>
      </a:accent1>
      <a:accent2>
        <a:srgbClr val="1C2980"/>
      </a:accent2>
      <a:accent3>
        <a:srgbClr val="37DAD3"/>
      </a:accent3>
      <a:accent4>
        <a:srgbClr val="FFCF0C"/>
      </a:accent4>
      <a:accent5>
        <a:srgbClr val="20C22F"/>
      </a:accent5>
      <a:accent6>
        <a:srgbClr val="FF9432"/>
      </a:accent6>
      <a:hlink>
        <a:srgbClr val="297DFD"/>
      </a:hlink>
      <a:folHlink>
        <a:srgbClr val="2C3E48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solidFill>
            <a:schemeClr val="accent1"/>
          </a:solidFill>
        </a:ln>
        <a:effectLst/>
      </a:spPr>
      <a:bodyPr rtlCol="0" anchor="ctr"/>
      <a:lstStyle>
        <a:defPPr algn="ctr">
          <a:defRPr sz="1400" dirty="0" smtClean="0">
            <a:latin typeface="Arial"/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12700" cmpd="sng">
          <a:solidFill>
            <a:schemeClr val="accent1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  <a:ln>
          <a:noFill/>
        </a:ln>
      </a:spPr>
      <a:bodyPr wrap="none" rtlCol="0">
        <a:noAutofit/>
      </a:bodyPr>
      <a:lstStyle>
        <a:defPPr>
          <a:defRPr sz="1400" dirty="0" smtClean="0">
            <a:solidFill>
              <a:srgbClr val="000000"/>
            </a:solidFill>
            <a:latin typeface="Arial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3787_IMS Health_Template.potx" id="{62D705D0-617B-4908-B319-68E13B203831}" vid="{3AC4964E-920C-4A09-A217-631CE86C192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0"/>
  <sheetViews>
    <sheetView topLeftCell="C30" workbookViewId="0">
      <selection activeCell="U47" sqref="U47"/>
    </sheetView>
  </sheetViews>
  <sheetFormatPr defaultRowHeight="14.25" x14ac:dyDescent="0.2"/>
  <cols>
    <col min="1" max="2" width="9" style="1"/>
    <col min="3" max="3" width="53" style="1" customWidth="1"/>
    <col min="4" max="10" width="9" style="1"/>
    <col min="11" max="11" width="27.125" style="1" customWidth="1"/>
    <col min="12" max="12" width="28.25" style="1" bestFit="1" customWidth="1"/>
    <col min="13" max="13" width="29.375" style="1" bestFit="1" customWidth="1"/>
    <col min="14" max="14" width="9" style="1"/>
    <col min="15" max="15" width="15.125" style="1" customWidth="1"/>
    <col min="16" max="16" width="23.625" style="1" bestFit="1" customWidth="1"/>
    <col min="17" max="18" width="9" style="1"/>
    <col min="19" max="19" width="24.5" style="1" customWidth="1"/>
    <col min="20" max="20" width="23" style="1" customWidth="1"/>
    <col min="21" max="16384" width="9" style="1"/>
  </cols>
  <sheetData>
    <row r="1" spans="2:21" hidden="1" x14ac:dyDescent="0.2"/>
    <row r="2" spans="2:21" hidden="1" x14ac:dyDescent="0.2">
      <c r="B2" s="1" t="s">
        <v>54</v>
      </c>
    </row>
    <row r="3" spans="2:21" hidden="1" x14ac:dyDescent="0.2"/>
    <row r="4" spans="2:21" ht="30" hidden="1" customHeight="1" x14ac:dyDescent="0.2">
      <c r="C4" s="23" t="s">
        <v>0</v>
      </c>
      <c r="D4" s="6" t="s">
        <v>1</v>
      </c>
      <c r="E4" s="6"/>
      <c r="F4" s="6" t="s">
        <v>2</v>
      </c>
      <c r="G4" s="6" t="s">
        <v>3</v>
      </c>
      <c r="H4" s="7" t="s">
        <v>4</v>
      </c>
      <c r="K4" s="115" t="s">
        <v>32</v>
      </c>
      <c r="L4" s="7" t="s">
        <v>20</v>
      </c>
      <c r="O4" s="115" t="s">
        <v>23</v>
      </c>
      <c r="P4" s="7" t="s">
        <v>20</v>
      </c>
      <c r="S4" s="115" t="s">
        <v>53</v>
      </c>
      <c r="T4" s="7" t="s">
        <v>20</v>
      </c>
    </row>
    <row r="5" spans="2:21" ht="15" hidden="1" x14ac:dyDescent="0.2">
      <c r="C5" s="24" t="s">
        <v>5</v>
      </c>
      <c r="D5" s="9">
        <v>5.3676542449999998</v>
      </c>
      <c r="E5" s="9" t="s">
        <v>35</v>
      </c>
      <c r="F5" s="9">
        <v>2.2580475099999999</v>
      </c>
      <c r="G5" s="9">
        <v>2.38</v>
      </c>
      <c r="H5" s="10">
        <v>1.89E-2</v>
      </c>
      <c r="K5" s="116"/>
      <c r="L5" s="20" t="s">
        <v>43</v>
      </c>
      <c r="O5" s="116"/>
      <c r="P5" s="20" t="s">
        <v>43</v>
      </c>
      <c r="S5" s="116"/>
      <c r="T5" s="20" t="s">
        <v>43</v>
      </c>
    </row>
    <row r="6" spans="2:21" ht="15" hidden="1" x14ac:dyDescent="0.2">
      <c r="C6" s="24" t="s">
        <v>6</v>
      </c>
      <c r="D6" s="9">
        <v>0.57060517399999999</v>
      </c>
      <c r="E6" s="9" t="s">
        <v>35</v>
      </c>
      <c r="F6" s="9">
        <v>1.76448882</v>
      </c>
      <c r="G6" s="9">
        <v>0.32</v>
      </c>
      <c r="H6" s="10">
        <v>0.74690000000000001</v>
      </c>
      <c r="K6" s="24" t="s">
        <v>33</v>
      </c>
      <c r="L6" s="10">
        <v>23.346368399999999</v>
      </c>
      <c r="M6" s="3">
        <f>L7/L6-1</f>
        <v>-2.4440850509323653E-2</v>
      </c>
      <c r="O6" s="24" t="s">
        <v>24</v>
      </c>
      <c r="P6" s="10">
        <v>21.408944000000002</v>
      </c>
      <c r="Q6" s="4">
        <f>P7/P6-1</f>
        <v>0.15433940599779228</v>
      </c>
      <c r="S6" s="24" t="s">
        <v>30</v>
      </c>
      <c r="T6" s="10">
        <v>17.717851599999999</v>
      </c>
      <c r="U6" s="4">
        <f>T7/T6-1</f>
        <v>0.60314471196948061</v>
      </c>
    </row>
    <row r="7" spans="2:21" ht="15.75" hidden="1" thickBot="1" x14ac:dyDescent="0.25">
      <c r="C7" s="24" t="s">
        <v>7</v>
      </c>
      <c r="D7" s="9">
        <v>0</v>
      </c>
      <c r="E7" s="9" t="s">
        <v>35</v>
      </c>
      <c r="F7" s="9" t="s">
        <v>8</v>
      </c>
      <c r="G7" s="9" t="s">
        <v>8</v>
      </c>
      <c r="H7" s="10" t="s">
        <v>8</v>
      </c>
      <c r="K7" s="12" t="s">
        <v>34</v>
      </c>
      <c r="L7" s="13">
        <v>22.775763300000001</v>
      </c>
      <c r="O7" s="12" t="s">
        <v>25</v>
      </c>
      <c r="P7" s="13">
        <v>24.713187699999999</v>
      </c>
      <c r="S7" s="12" t="s">
        <v>31</v>
      </c>
      <c r="T7" s="13">
        <v>28.404280100000001</v>
      </c>
    </row>
    <row r="8" spans="2:21" ht="15" hidden="1" x14ac:dyDescent="0.2">
      <c r="C8" s="24" t="s">
        <v>9</v>
      </c>
      <c r="D8" s="11">
        <v>-3.3168544870000001</v>
      </c>
      <c r="E8" s="9" t="s">
        <v>35</v>
      </c>
      <c r="F8" s="9">
        <v>1.65260081</v>
      </c>
      <c r="G8" s="11">
        <v>-2.0099999999999998</v>
      </c>
      <c r="H8" s="10">
        <v>4.6800000000000001E-2</v>
      </c>
    </row>
    <row r="9" spans="2:21" ht="15" hidden="1" x14ac:dyDescent="0.2">
      <c r="C9" s="24" t="s">
        <v>10</v>
      </c>
      <c r="D9" s="9">
        <v>0</v>
      </c>
      <c r="E9" s="9" t="s">
        <v>35</v>
      </c>
      <c r="F9" s="9" t="s">
        <v>8</v>
      </c>
      <c r="G9" s="9" t="s">
        <v>8</v>
      </c>
      <c r="H9" s="10" t="s">
        <v>8</v>
      </c>
    </row>
    <row r="10" spans="2:21" ht="15" hidden="1" x14ac:dyDescent="0.2">
      <c r="C10" s="24" t="s">
        <v>11</v>
      </c>
      <c r="D10" s="11">
        <v>-3.3042436589999999</v>
      </c>
      <c r="E10" s="9" t="s">
        <v>35</v>
      </c>
      <c r="F10" s="9">
        <v>1.6937187899999999</v>
      </c>
      <c r="G10" s="11">
        <v>-1.95</v>
      </c>
      <c r="H10" s="10">
        <v>5.3199999999999997E-2</v>
      </c>
    </row>
    <row r="11" spans="2:21" ht="15" hidden="1" x14ac:dyDescent="0.2">
      <c r="C11" s="24" t="s">
        <v>12</v>
      </c>
      <c r="D11" s="9">
        <v>0</v>
      </c>
      <c r="E11" s="9" t="s">
        <v>35</v>
      </c>
      <c r="F11" s="9" t="s">
        <v>8</v>
      </c>
      <c r="G11" s="9" t="s">
        <v>8</v>
      </c>
      <c r="H11" s="10" t="s">
        <v>8</v>
      </c>
    </row>
    <row r="12" spans="2:21" ht="30" hidden="1" customHeight="1" x14ac:dyDescent="0.2">
      <c r="C12" s="24" t="s">
        <v>13</v>
      </c>
      <c r="D12" s="9">
        <v>0.84086209599999995</v>
      </c>
      <c r="E12" s="9" t="s">
        <v>35</v>
      </c>
      <c r="F12" s="9">
        <v>1.98101295</v>
      </c>
      <c r="G12" s="9">
        <v>0.42</v>
      </c>
      <c r="H12" s="10">
        <v>0.67190000000000005</v>
      </c>
      <c r="K12" s="115" t="s">
        <v>19</v>
      </c>
      <c r="L12" s="7" t="s">
        <v>20</v>
      </c>
      <c r="O12" s="115" t="s">
        <v>26</v>
      </c>
      <c r="P12" s="7" t="s">
        <v>20</v>
      </c>
      <c r="S12" s="115" t="s">
        <v>50</v>
      </c>
      <c r="T12" s="7" t="s">
        <v>20</v>
      </c>
    </row>
    <row r="13" spans="2:21" ht="15" hidden="1" x14ac:dyDescent="0.2">
      <c r="C13" s="24" t="s">
        <v>14</v>
      </c>
      <c r="D13" s="9">
        <v>0</v>
      </c>
      <c r="E13" s="9" t="s">
        <v>35</v>
      </c>
      <c r="F13" s="9" t="s">
        <v>8</v>
      </c>
      <c r="G13" s="9" t="s">
        <v>8</v>
      </c>
      <c r="H13" s="10" t="s">
        <v>8</v>
      </c>
      <c r="K13" s="116"/>
      <c r="L13" s="20" t="s">
        <v>43</v>
      </c>
      <c r="O13" s="116"/>
      <c r="P13" s="20" t="s">
        <v>43</v>
      </c>
      <c r="S13" s="116"/>
      <c r="T13" s="20" t="s">
        <v>43</v>
      </c>
    </row>
    <row r="14" spans="2:21" ht="15" hidden="1" x14ac:dyDescent="0.2">
      <c r="C14" s="24" t="s">
        <v>15</v>
      </c>
      <c r="D14" s="9">
        <v>1.0030858979999999</v>
      </c>
      <c r="E14" s="9" t="s">
        <v>35</v>
      </c>
      <c r="F14" s="9">
        <v>3.2959007499999999</v>
      </c>
      <c r="G14" s="9">
        <v>0.3</v>
      </c>
      <c r="H14" s="10">
        <v>0.76139999999999997</v>
      </c>
      <c r="K14" s="24" t="s">
        <v>21</v>
      </c>
      <c r="L14" s="10">
        <v>21.4026386</v>
      </c>
      <c r="M14" s="4">
        <f>L15/L14-1</f>
        <v>0.15497409277377616</v>
      </c>
      <c r="O14" s="24" t="s">
        <v>27</v>
      </c>
      <c r="P14" s="10">
        <v>22.451352799999999</v>
      </c>
      <c r="Q14" s="4">
        <f>P15/P14-1</f>
        <v>5.4314148054365852E-2</v>
      </c>
      <c r="S14" s="24" t="s">
        <v>51</v>
      </c>
      <c r="T14" s="10">
        <v>23.054191299999999</v>
      </c>
      <c r="U14" s="3">
        <f>T15/T14-1</f>
        <v>5.9638179544396763E-4</v>
      </c>
    </row>
    <row r="15" spans="2:21" ht="15.75" hidden="1" thickBot="1" x14ac:dyDescent="0.25">
      <c r="C15" s="24" t="s">
        <v>16</v>
      </c>
      <c r="D15" s="9">
        <v>0</v>
      </c>
      <c r="E15" s="9" t="s">
        <v>35</v>
      </c>
      <c r="F15" s="9" t="s">
        <v>8</v>
      </c>
      <c r="G15" s="9" t="s">
        <v>8</v>
      </c>
      <c r="H15" s="10" t="s">
        <v>8</v>
      </c>
      <c r="K15" s="12" t="s">
        <v>22</v>
      </c>
      <c r="L15" s="13">
        <v>24.719493100000001</v>
      </c>
      <c r="O15" s="12" t="s">
        <v>28</v>
      </c>
      <c r="P15" s="13">
        <v>23.670778899999998</v>
      </c>
      <c r="S15" s="12" t="s">
        <v>52</v>
      </c>
      <c r="T15" s="13">
        <v>23.067940400000001</v>
      </c>
    </row>
    <row r="16" spans="2:21" ht="15" hidden="1" x14ac:dyDescent="0.2">
      <c r="C16" s="24" t="s">
        <v>44</v>
      </c>
      <c r="D16" s="11">
        <v>-3.1347296010000001</v>
      </c>
      <c r="E16" s="9" t="s">
        <v>35</v>
      </c>
      <c r="F16" s="9">
        <v>2.8029702699999999</v>
      </c>
      <c r="G16" s="11">
        <v>-1.1200000000000001</v>
      </c>
      <c r="H16" s="10">
        <v>0.26550000000000001</v>
      </c>
    </row>
    <row r="17" spans="3:8" ht="15" hidden="1" x14ac:dyDescent="0.2">
      <c r="C17" s="24" t="s">
        <v>45</v>
      </c>
      <c r="D17" s="9">
        <v>0</v>
      </c>
      <c r="E17" s="9" t="s">
        <v>35</v>
      </c>
      <c r="F17" s="9" t="s">
        <v>8</v>
      </c>
      <c r="G17" s="9" t="s">
        <v>8</v>
      </c>
      <c r="H17" s="10" t="s">
        <v>8</v>
      </c>
    </row>
    <row r="18" spans="3:8" ht="15" hidden="1" x14ac:dyDescent="0.2">
      <c r="C18" s="24" t="s">
        <v>46</v>
      </c>
      <c r="D18" s="9">
        <v>6.2419608599999998</v>
      </c>
      <c r="E18" s="9" t="s">
        <v>35</v>
      </c>
      <c r="F18" s="9">
        <v>4.2090997699999999</v>
      </c>
      <c r="G18" s="9">
        <v>1.48</v>
      </c>
      <c r="H18" s="10">
        <v>0.14050000000000001</v>
      </c>
    </row>
    <row r="19" spans="3:8" ht="15" hidden="1" x14ac:dyDescent="0.2">
      <c r="C19" s="14" t="s">
        <v>47</v>
      </c>
      <c r="D19" s="15">
        <v>0</v>
      </c>
      <c r="E19" s="15" t="s">
        <v>35</v>
      </c>
      <c r="F19" s="15" t="s">
        <v>8</v>
      </c>
      <c r="G19" s="15" t="s">
        <v>8</v>
      </c>
      <c r="H19" s="16" t="s">
        <v>8</v>
      </c>
    </row>
    <row r="20" spans="3:8" ht="15" hidden="1" x14ac:dyDescent="0.2">
      <c r="C20" s="14" t="s">
        <v>48</v>
      </c>
      <c r="D20" s="15">
        <v>0</v>
      </c>
      <c r="E20" s="15" t="s">
        <v>35</v>
      </c>
      <c r="F20" s="15" t="s">
        <v>8</v>
      </c>
      <c r="G20" s="15" t="s">
        <v>8</v>
      </c>
      <c r="H20" s="16" t="s">
        <v>8</v>
      </c>
    </row>
    <row r="21" spans="3:8" ht="15" hidden="1" x14ac:dyDescent="0.2">
      <c r="C21" s="14" t="s">
        <v>49</v>
      </c>
      <c r="D21" s="15">
        <v>0</v>
      </c>
      <c r="E21" s="15" t="s">
        <v>35</v>
      </c>
      <c r="F21" s="15" t="s">
        <v>8</v>
      </c>
      <c r="G21" s="15" t="s">
        <v>8</v>
      </c>
      <c r="H21" s="16" t="s">
        <v>8</v>
      </c>
    </row>
    <row r="22" spans="3:8" ht="15" hidden="1" x14ac:dyDescent="0.2">
      <c r="C22" s="24" t="s">
        <v>36</v>
      </c>
      <c r="D22" s="9">
        <v>0.82644719200000005</v>
      </c>
      <c r="E22" s="9" t="s">
        <v>35</v>
      </c>
      <c r="F22" s="9">
        <v>1.181981E-2</v>
      </c>
      <c r="G22" s="9">
        <v>69.92</v>
      </c>
      <c r="H22" s="10" t="s">
        <v>17</v>
      </c>
    </row>
    <row r="23" spans="3:8" ht="15" hidden="1" x14ac:dyDescent="0.2">
      <c r="C23" s="24" t="s">
        <v>37</v>
      </c>
      <c r="D23" s="11">
        <v>-0.38727801499999998</v>
      </c>
      <c r="E23" s="9" t="s">
        <v>35</v>
      </c>
      <c r="F23" s="9">
        <v>0.11008954999999999</v>
      </c>
      <c r="G23" s="11">
        <v>-3.52</v>
      </c>
      <c r="H23" s="10">
        <v>5.9999999999999995E-4</v>
      </c>
    </row>
    <row r="24" spans="3:8" ht="15" hidden="1" x14ac:dyDescent="0.2">
      <c r="C24" s="14" t="s">
        <v>38</v>
      </c>
      <c r="D24" s="15">
        <v>0</v>
      </c>
      <c r="E24" s="15" t="s">
        <v>35</v>
      </c>
      <c r="F24" s="15" t="s">
        <v>8</v>
      </c>
      <c r="G24" s="15" t="s">
        <v>8</v>
      </c>
      <c r="H24" s="16" t="s">
        <v>8</v>
      </c>
    </row>
    <row r="25" spans="3:8" ht="15" hidden="1" x14ac:dyDescent="0.2">
      <c r="C25" s="24" t="s">
        <v>39</v>
      </c>
      <c r="D25" s="11">
        <v>-4.1205763940000004</v>
      </c>
      <c r="E25" s="9" t="s">
        <v>35</v>
      </c>
      <c r="F25" s="9">
        <v>3.9756826900000002</v>
      </c>
      <c r="G25" s="11">
        <v>-1.04</v>
      </c>
      <c r="H25" s="10">
        <v>0.3019</v>
      </c>
    </row>
    <row r="26" spans="3:8" ht="15" hidden="1" x14ac:dyDescent="0.2">
      <c r="C26" s="14" t="s">
        <v>40</v>
      </c>
      <c r="D26" s="15">
        <v>0</v>
      </c>
      <c r="E26" s="15" t="s">
        <v>35</v>
      </c>
      <c r="F26" s="15" t="s">
        <v>8</v>
      </c>
      <c r="G26" s="15" t="s">
        <v>8</v>
      </c>
      <c r="H26" s="16" t="s">
        <v>8</v>
      </c>
    </row>
    <row r="27" spans="3:8" ht="15" hidden="1" x14ac:dyDescent="0.2">
      <c r="C27" s="14" t="s">
        <v>41</v>
      </c>
      <c r="D27" s="15">
        <v>0</v>
      </c>
      <c r="E27" s="15" t="s">
        <v>35</v>
      </c>
      <c r="F27" s="15" t="s">
        <v>8</v>
      </c>
      <c r="G27" s="15" t="s">
        <v>8</v>
      </c>
      <c r="H27" s="16" t="s">
        <v>8</v>
      </c>
    </row>
    <row r="28" spans="3:8" ht="15.75" hidden="1" thickBot="1" x14ac:dyDescent="0.25">
      <c r="C28" s="17" t="s">
        <v>42</v>
      </c>
      <c r="D28" s="18">
        <v>0</v>
      </c>
      <c r="E28" s="18" t="s">
        <v>35</v>
      </c>
      <c r="F28" s="18" t="s">
        <v>8</v>
      </c>
      <c r="G28" s="18" t="s">
        <v>8</v>
      </c>
      <c r="H28" s="19" t="s">
        <v>8</v>
      </c>
    </row>
    <row r="29" spans="3:8" hidden="1" x14ac:dyDescent="0.2"/>
    <row r="37" spans="2:21" x14ac:dyDescent="0.2">
      <c r="B37" s="1" t="s">
        <v>55</v>
      </c>
    </row>
    <row r="38" spans="2:21" ht="15" thickBot="1" x14ac:dyDescent="0.25"/>
    <row r="39" spans="2:21" ht="15.75" thickBot="1" x14ac:dyDescent="0.25">
      <c r="C39" s="23" t="s">
        <v>0</v>
      </c>
      <c r="D39" s="6" t="s">
        <v>1</v>
      </c>
      <c r="E39" s="6"/>
      <c r="F39" s="6" t="s">
        <v>2</v>
      </c>
      <c r="G39" s="6" t="s">
        <v>3</v>
      </c>
      <c r="H39" s="7" t="s">
        <v>4</v>
      </c>
      <c r="K39" s="27" t="s">
        <v>32</v>
      </c>
      <c r="L39" s="7" t="s">
        <v>20</v>
      </c>
      <c r="O39" s="27" t="s">
        <v>23</v>
      </c>
      <c r="P39" s="7" t="s">
        <v>20</v>
      </c>
      <c r="S39" s="27" t="s">
        <v>53</v>
      </c>
      <c r="T39" s="7" t="s">
        <v>20</v>
      </c>
    </row>
    <row r="40" spans="2:21" ht="15.75" thickBot="1" x14ac:dyDescent="0.25">
      <c r="C40" s="24" t="s">
        <v>5</v>
      </c>
      <c r="D40" s="9">
        <v>38.197949610000002</v>
      </c>
      <c r="E40" s="9" t="s">
        <v>35</v>
      </c>
      <c r="F40" s="9">
        <v>27.459362840000001</v>
      </c>
      <c r="G40" s="9">
        <v>1.39</v>
      </c>
      <c r="H40" s="10">
        <v>0.1666</v>
      </c>
      <c r="K40" s="21" t="s">
        <v>56</v>
      </c>
      <c r="L40" s="36">
        <v>319.88367499999998</v>
      </c>
      <c r="M40" s="37">
        <f>L41/L40-1</f>
        <v>-3.7688547250809168E-2</v>
      </c>
      <c r="O40" s="21" t="s">
        <v>24</v>
      </c>
      <c r="P40" s="36">
        <v>301.38906900000001</v>
      </c>
      <c r="Q40" s="4">
        <f>P41/P40-1</f>
        <v>8.272782116062749E-2</v>
      </c>
      <c r="S40" s="21" t="s">
        <v>30</v>
      </c>
      <c r="T40" s="36">
        <v>242.000494</v>
      </c>
      <c r="U40" s="4">
        <f>T41/T40-1</f>
        <v>0.59384345719558751</v>
      </c>
    </row>
    <row r="41" spans="2:21" ht="15.75" thickBot="1" x14ac:dyDescent="0.25">
      <c r="C41" s="24" t="s">
        <v>6</v>
      </c>
      <c r="D41" s="9">
        <v>12.05595069</v>
      </c>
      <c r="E41" s="9" t="s">
        <v>35</v>
      </c>
      <c r="F41" s="9">
        <v>21.45524584</v>
      </c>
      <c r="G41" s="9">
        <v>0.56000000000000005</v>
      </c>
      <c r="H41" s="10">
        <v>0.57520000000000004</v>
      </c>
      <c r="K41" s="22" t="s">
        <v>34</v>
      </c>
      <c r="L41" s="36">
        <v>307.82772399999999</v>
      </c>
      <c r="M41" s="3"/>
      <c r="O41" s="22" t="s">
        <v>25</v>
      </c>
      <c r="P41" s="36">
        <v>326.32233000000002</v>
      </c>
      <c r="Q41" s="4"/>
      <c r="S41" s="22" t="s">
        <v>31</v>
      </c>
      <c r="T41" s="36">
        <v>385.71090400000003</v>
      </c>
      <c r="U41" s="4"/>
    </row>
    <row r="42" spans="2:21" ht="15" x14ac:dyDescent="0.2">
      <c r="C42" s="30" t="s">
        <v>7</v>
      </c>
      <c r="D42" s="31">
        <v>0</v>
      </c>
      <c r="E42" s="31" t="s">
        <v>35</v>
      </c>
      <c r="F42" s="31" t="s">
        <v>8</v>
      </c>
      <c r="G42" s="31" t="s">
        <v>8</v>
      </c>
      <c r="H42" s="32" t="s">
        <v>8</v>
      </c>
    </row>
    <row r="43" spans="2:21" ht="15" x14ac:dyDescent="0.2">
      <c r="C43" s="24" t="s">
        <v>9</v>
      </c>
      <c r="D43" s="11">
        <v>-28.607018180000001</v>
      </c>
      <c r="E43" s="9" t="s">
        <v>35</v>
      </c>
      <c r="F43" s="9">
        <v>20.072021750000001</v>
      </c>
      <c r="G43" s="11">
        <v>-1.43</v>
      </c>
      <c r="H43" s="10">
        <v>0.1565</v>
      </c>
    </row>
    <row r="44" spans="2:21" ht="15" x14ac:dyDescent="0.2">
      <c r="C44" s="30" t="s">
        <v>10</v>
      </c>
      <c r="D44" s="31">
        <v>0</v>
      </c>
      <c r="E44" s="31" t="s">
        <v>35</v>
      </c>
      <c r="F44" s="31" t="s">
        <v>8</v>
      </c>
      <c r="G44" s="31" t="s">
        <v>8</v>
      </c>
      <c r="H44" s="32" t="s">
        <v>8</v>
      </c>
    </row>
    <row r="45" spans="2:21" ht="15.75" thickBot="1" x14ac:dyDescent="0.25">
      <c r="C45" s="24" t="s">
        <v>11</v>
      </c>
      <c r="D45" s="11">
        <v>-24.93326098</v>
      </c>
      <c r="E45" s="9" t="s">
        <v>35</v>
      </c>
      <c r="F45" s="9">
        <v>20.604918619999999</v>
      </c>
      <c r="G45" s="11">
        <v>-1.21</v>
      </c>
      <c r="H45" s="10">
        <v>0.22850000000000001</v>
      </c>
    </row>
    <row r="46" spans="2:21" ht="15.75" thickBot="1" x14ac:dyDescent="0.25">
      <c r="C46" s="30" t="s">
        <v>12</v>
      </c>
      <c r="D46" s="31">
        <v>0</v>
      </c>
      <c r="E46" s="31" t="s">
        <v>35</v>
      </c>
      <c r="F46" s="31" t="s">
        <v>8</v>
      </c>
      <c r="G46" s="31" t="s">
        <v>8</v>
      </c>
      <c r="H46" s="32" t="s">
        <v>8</v>
      </c>
      <c r="K46" s="27" t="s">
        <v>19</v>
      </c>
      <c r="L46" s="7" t="s">
        <v>20</v>
      </c>
      <c r="O46" s="27" t="s">
        <v>26</v>
      </c>
      <c r="P46" s="7" t="s">
        <v>20</v>
      </c>
      <c r="S46" s="27" t="s">
        <v>50</v>
      </c>
      <c r="T46" s="7" t="s">
        <v>20</v>
      </c>
    </row>
    <row r="47" spans="2:21" ht="15.75" thickBot="1" x14ac:dyDescent="0.25">
      <c r="C47" s="24" t="s">
        <v>13</v>
      </c>
      <c r="D47" s="9">
        <v>16.19758603</v>
      </c>
      <c r="E47" s="9" t="s">
        <v>35</v>
      </c>
      <c r="F47" s="9">
        <v>24.035603980000001</v>
      </c>
      <c r="G47" s="9">
        <v>0.67</v>
      </c>
      <c r="H47" s="10">
        <v>0.50160000000000005</v>
      </c>
      <c r="K47" s="21" t="s">
        <v>21</v>
      </c>
      <c r="L47" s="36">
        <v>299.55219</v>
      </c>
      <c r="M47" s="4">
        <f>L48/L47-1</f>
        <v>9.5499278439593382E-2</v>
      </c>
      <c r="O47" s="21" t="s">
        <v>27</v>
      </c>
      <c r="P47" s="36">
        <v>305.74196499999999</v>
      </c>
      <c r="Q47" s="4">
        <f>P48/P47-1</f>
        <v>5.307570061571365E-2</v>
      </c>
      <c r="S47" s="21" t="s">
        <v>51</v>
      </c>
      <c r="T47" s="36">
        <v>311.13770199999999</v>
      </c>
      <c r="U47" s="4">
        <f>T48/T47-1</f>
        <v>1.7471344568843028E-2</v>
      </c>
    </row>
    <row r="48" spans="2:21" ht="15.75" thickBot="1" x14ac:dyDescent="0.25">
      <c r="C48" s="30" t="s">
        <v>14</v>
      </c>
      <c r="D48" s="31">
        <v>0</v>
      </c>
      <c r="E48" s="31" t="s">
        <v>35</v>
      </c>
      <c r="F48" s="31" t="s">
        <v>8</v>
      </c>
      <c r="G48" s="31" t="s">
        <v>8</v>
      </c>
      <c r="H48" s="32" t="s">
        <v>8</v>
      </c>
      <c r="K48" s="22" t="s">
        <v>22</v>
      </c>
      <c r="L48" s="36">
        <v>328.15920799999998</v>
      </c>
      <c r="O48" s="22" t="s">
        <v>28</v>
      </c>
      <c r="P48" s="36">
        <v>321.96943399999998</v>
      </c>
      <c r="S48" s="22" t="s">
        <v>52</v>
      </c>
      <c r="T48" s="36">
        <v>316.57369599999998</v>
      </c>
    </row>
    <row r="49" spans="3:21" ht="15" x14ac:dyDescent="0.2">
      <c r="C49" s="24" t="s">
        <v>15</v>
      </c>
      <c r="D49" s="9">
        <v>45.914883039999999</v>
      </c>
      <c r="E49" s="9" t="s">
        <v>35</v>
      </c>
      <c r="F49" s="9">
        <v>40.471162720000002</v>
      </c>
      <c r="G49" s="9">
        <v>1.1299999999999999</v>
      </c>
      <c r="H49" s="10">
        <v>0.25869999999999999</v>
      </c>
      <c r="M49" s="4"/>
      <c r="Q49" s="4"/>
      <c r="U49" s="3"/>
    </row>
    <row r="50" spans="3:21" ht="15" x14ac:dyDescent="0.2">
      <c r="C50" s="30" t="s">
        <v>16</v>
      </c>
      <c r="D50" s="31">
        <v>0</v>
      </c>
      <c r="E50" s="31" t="s">
        <v>35</v>
      </c>
      <c r="F50" s="31" t="s">
        <v>8</v>
      </c>
      <c r="G50" s="31" t="s">
        <v>8</v>
      </c>
      <c r="H50" s="32" t="s">
        <v>8</v>
      </c>
    </row>
    <row r="51" spans="3:21" ht="15" x14ac:dyDescent="0.2">
      <c r="C51" s="24" t="s">
        <v>44</v>
      </c>
      <c r="D51" s="11">
        <v>-53.151096799999998</v>
      </c>
      <c r="E51" s="9" t="s">
        <v>35</v>
      </c>
      <c r="F51" s="9">
        <v>34.07075553</v>
      </c>
      <c r="G51" s="11">
        <v>-1.56</v>
      </c>
      <c r="H51" s="10">
        <v>0.1212</v>
      </c>
    </row>
    <row r="52" spans="3:21" ht="15" x14ac:dyDescent="0.2">
      <c r="C52" s="30" t="s">
        <v>45</v>
      </c>
      <c r="D52" s="31">
        <v>0</v>
      </c>
      <c r="E52" s="31" t="s">
        <v>35</v>
      </c>
      <c r="F52" s="31" t="s">
        <v>8</v>
      </c>
      <c r="G52" s="31" t="s">
        <v>8</v>
      </c>
      <c r="H52" s="32" t="s">
        <v>8</v>
      </c>
    </row>
    <row r="53" spans="3:21" ht="15" x14ac:dyDescent="0.2">
      <c r="C53" s="24" t="s">
        <v>61</v>
      </c>
      <c r="D53" s="9">
        <v>95.43020491</v>
      </c>
      <c r="E53" s="9" t="s">
        <v>35</v>
      </c>
      <c r="F53" s="9">
        <v>51.111571310000002</v>
      </c>
      <c r="G53" s="9">
        <v>1.87</v>
      </c>
      <c r="H53" s="10">
        <v>6.4199999999999993E-2</v>
      </c>
    </row>
    <row r="54" spans="3:21" ht="15" x14ac:dyDescent="0.2">
      <c r="C54" s="30" t="s">
        <v>65</v>
      </c>
      <c r="D54" s="31">
        <v>0</v>
      </c>
      <c r="E54" s="31" t="s">
        <v>35</v>
      </c>
      <c r="F54" s="31" t="s">
        <v>8</v>
      </c>
      <c r="G54" s="31" t="s">
        <v>8</v>
      </c>
      <c r="H54" s="32" t="s">
        <v>8</v>
      </c>
    </row>
    <row r="55" spans="3:21" ht="15" x14ac:dyDescent="0.2">
      <c r="C55" s="30" t="s">
        <v>66</v>
      </c>
      <c r="D55" s="31">
        <v>0</v>
      </c>
      <c r="E55" s="31" t="s">
        <v>35</v>
      </c>
      <c r="F55" s="31" t="s">
        <v>8</v>
      </c>
      <c r="G55" s="31" t="s">
        <v>8</v>
      </c>
      <c r="H55" s="32" t="s">
        <v>8</v>
      </c>
    </row>
    <row r="56" spans="3:21" ht="15" x14ac:dyDescent="0.2">
      <c r="C56" s="30" t="s">
        <v>67</v>
      </c>
      <c r="D56" s="31">
        <v>0</v>
      </c>
      <c r="E56" s="31" t="s">
        <v>35</v>
      </c>
      <c r="F56" s="31" t="s">
        <v>8</v>
      </c>
      <c r="G56" s="31" t="s">
        <v>8</v>
      </c>
      <c r="H56" s="32" t="s">
        <v>8</v>
      </c>
    </row>
    <row r="57" spans="3:21" ht="15" x14ac:dyDescent="0.2">
      <c r="C57" s="24" t="s">
        <v>18</v>
      </c>
      <c r="D57" s="9">
        <v>0.83774932000000002</v>
      </c>
      <c r="E57" s="9" t="s">
        <v>35</v>
      </c>
      <c r="F57" s="9">
        <v>1.0391829999999999E-2</v>
      </c>
      <c r="G57" s="9">
        <v>80.62</v>
      </c>
      <c r="H57" s="10" t="s">
        <v>17</v>
      </c>
    </row>
    <row r="58" spans="3:21" ht="15" x14ac:dyDescent="0.2">
      <c r="C58" s="24" t="s">
        <v>74</v>
      </c>
      <c r="D58" s="11">
        <v>-0.44389329999999999</v>
      </c>
      <c r="E58" s="9" t="s">
        <v>35</v>
      </c>
      <c r="F58" s="9">
        <v>9.7423049999999997E-2</v>
      </c>
      <c r="G58" s="11">
        <v>-4.5599999999999996</v>
      </c>
      <c r="H58" s="10" t="s">
        <v>17</v>
      </c>
    </row>
    <row r="59" spans="3:21" ht="15" x14ac:dyDescent="0.2">
      <c r="C59" s="30" t="s">
        <v>75</v>
      </c>
      <c r="D59" s="31">
        <v>0</v>
      </c>
      <c r="E59" s="31" t="s">
        <v>35</v>
      </c>
      <c r="F59" s="31" t="s">
        <v>8</v>
      </c>
      <c r="G59" s="31" t="s">
        <v>8</v>
      </c>
      <c r="H59" s="32" t="s">
        <v>8</v>
      </c>
    </row>
    <row r="60" spans="3:21" ht="15" x14ac:dyDescent="0.2">
      <c r="C60" s="24" t="s">
        <v>62</v>
      </c>
      <c r="D60" s="11">
        <v>-64.850109840000002</v>
      </c>
      <c r="E60" s="9" t="s">
        <v>35</v>
      </c>
      <c r="F60" s="9">
        <v>48.221283819999996</v>
      </c>
      <c r="G60" s="11">
        <v>-1.34</v>
      </c>
      <c r="H60" s="10">
        <v>0.18099999999999999</v>
      </c>
    </row>
    <row r="61" spans="3:21" ht="15" x14ac:dyDescent="0.2">
      <c r="C61" s="30" t="s">
        <v>68</v>
      </c>
      <c r="D61" s="31">
        <v>0</v>
      </c>
      <c r="E61" s="31" t="s">
        <v>35</v>
      </c>
      <c r="F61" s="31" t="s">
        <v>8</v>
      </c>
      <c r="G61" s="31" t="s">
        <v>8</v>
      </c>
      <c r="H61" s="32" t="s">
        <v>8</v>
      </c>
    </row>
    <row r="62" spans="3:21" ht="15" x14ac:dyDescent="0.2">
      <c r="C62" s="30" t="s">
        <v>69</v>
      </c>
      <c r="D62" s="31">
        <v>0</v>
      </c>
      <c r="E62" s="31" t="s">
        <v>35</v>
      </c>
      <c r="F62" s="31" t="s">
        <v>8</v>
      </c>
      <c r="G62" s="31" t="s">
        <v>8</v>
      </c>
      <c r="H62" s="32" t="s">
        <v>8</v>
      </c>
    </row>
    <row r="63" spans="3:21" ht="15.75" thickBot="1" x14ac:dyDescent="0.25">
      <c r="C63" s="33" t="s">
        <v>70</v>
      </c>
      <c r="D63" s="34">
        <v>0</v>
      </c>
      <c r="E63" s="34" t="s">
        <v>35</v>
      </c>
      <c r="F63" s="34" t="s">
        <v>8</v>
      </c>
      <c r="G63" s="34" t="s">
        <v>8</v>
      </c>
      <c r="H63" s="35" t="s">
        <v>8</v>
      </c>
    </row>
    <row r="64" spans="3:21" ht="15" x14ac:dyDescent="0.2">
      <c r="C64" s="38"/>
      <c r="D64" s="9"/>
      <c r="E64" s="9"/>
      <c r="F64" s="9"/>
      <c r="G64" s="9"/>
      <c r="H64" s="9"/>
    </row>
    <row r="65" spans="3:8" ht="15" x14ac:dyDescent="0.2">
      <c r="C65" s="39"/>
      <c r="D65" s="31"/>
      <c r="E65" s="31"/>
      <c r="F65" s="31"/>
      <c r="G65" s="31"/>
      <c r="H65" s="31"/>
    </row>
    <row r="66" spans="3:8" ht="15" x14ac:dyDescent="0.2">
      <c r="C66" s="39"/>
      <c r="D66" s="31"/>
      <c r="E66" s="31"/>
      <c r="F66" s="31"/>
      <c r="G66" s="31"/>
      <c r="H66" s="31"/>
    </row>
    <row r="67" spans="3:8" ht="15" x14ac:dyDescent="0.2">
      <c r="C67" s="39"/>
      <c r="D67" s="31"/>
      <c r="E67" s="31"/>
      <c r="F67" s="31"/>
      <c r="G67" s="31"/>
      <c r="H67" s="31"/>
    </row>
    <row r="98" spans="2:15" x14ac:dyDescent="0.2">
      <c r="K98" s="26" t="s">
        <v>32</v>
      </c>
      <c r="L98" s="25" t="s">
        <v>58</v>
      </c>
      <c r="M98" s="25" t="s">
        <v>59</v>
      </c>
    </row>
    <row r="99" spans="2:15" x14ac:dyDescent="0.2">
      <c r="B99" s="2" t="s">
        <v>57</v>
      </c>
      <c r="K99" s="25" t="s">
        <v>33</v>
      </c>
      <c r="L99">
        <v>522.38209523809496</v>
      </c>
      <c r="M99">
        <v>452.140047619048</v>
      </c>
      <c r="N99" s="3">
        <f>L100/L99-1</f>
        <v>-0.23258882569445605</v>
      </c>
      <c r="O99" s="3">
        <f>M100/M99-1</f>
        <v>-0.24996163746567834</v>
      </c>
    </row>
    <row r="100" spans="2:15" x14ac:dyDescent="0.2">
      <c r="K100" s="25" t="s">
        <v>34</v>
      </c>
      <c r="L100">
        <v>400.88185714285697</v>
      </c>
      <c r="M100">
        <v>339.12238095238098</v>
      </c>
      <c r="N100" s="3"/>
      <c r="O100" s="3"/>
    </row>
    <row r="101" spans="2:15" x14ac:dyDescent="0.2">
      <c r="N101" s="3"/>
      <c r="O101" s="3"/>
    </row>
    <row r="102" spans="2:15" x14ac:dyDescent="0.2">
      <c r="N102" s="3"/>
      <c r="O102" s="3"/>
    </row>
    <row r="103" spans="2:15" x14ac:dyDescent="0.2">
      <c r="N103" s="3"/>
      <c r="O103" s="3"/>
    </row>
    <row r="104" spans="2:15" x14ac:dyDescent="0.2">
      <c r="K104" s="26" t="s">
        <v>19</v>
      </c>
      <c r="L104" s="25" t="s">
        <v>58</v>
      </c>
      <c r="M104" s="25" t="s">
        <v>59</v>
      </c>
      <c r="N104" s="3"/>
      <c r="O104" s="3"/>
    </row>
    <row r="105" spans="2:15" x14ac:dyDescent="0.2">
      <c r="K105" s="25" t="s">
        <v>21</v>
      </c>
      <c r="L105">
        <v>439.72128019323702</v>
      </c>
      <c r="M105">
        <v>366.501207729469</v>
      </c>
      <c r="N105" s="4">
        <f>L106/L105-1</f>
        <v>9.8253578428919353E-2</v>
      </c>
      <c r="O105" s="4">
        <f>M106/M105-1</f>
        <v>0.15672376607807692</v>
      </c>
    </row>
    <row r="106" spans="2:15" x14ac:dyDescent="0.2">
      <c r="K106" s="25" t="s">
        <v>22</v>
      </c>
      <c r="L106">
        <v>482.92546948356801</v>
      </c>
      <c r="M106">
        <v>423.94065727699501</v>
      </c>
      <c r="N106" s="3"/>
      <c r="O106" s="3"/>
    </row>
    <row r="107" spans="2:15" x14ac:dyDescent="0.2">
      <c r="N107" s="3"/>
      <c r="O107" s="3"/>
    </row>
    <row r="108" spans="2:15" x14ac:dyDescent="0.2">
      <c r="N108" s="3"/>
      <c r="O108" s="3"/>
    </row>
    <row r="109" spans="2:15" x14ac:dyDescent="0.2">
      <c r="N109" s="3"/>
      <c r="O109" s="3"/>
    </row>
    <row r="110" spans="2:15" x14ac:dyDescent="0.2">
      <c r="K110" s="26" t="s">
        <v>23</v>
      </c>
      <c r="L110" s="25" t="s">
        <v>58</v>
      </c>
      <c r="M110" s="25" t="s">
        <v>59</v>
      </c>
      <c r="N110" s="3"/>
      <c r="O110" s="3"/>
    </row>
    <row r="111" spans="2:15" x14ac:dyDescent="0.2">
      <c r="K111" s="25" t="s">
        <v>24</v>
      </c>
      <c r="L111">
        <v>540.61589371980699</v>
      </c>
      <c r="M111">
        <v>457.52545893719798</v>
      </c>
      <c r="N111" s="3">
        <f>L112/L111-1</f>
        <v>-0.28808427162899353</v>
      </c>
      <c r="O111" s="3">
        <f>M112/M111-1</f>
        <v>-0.26675016017061126</v>
      </c>
    </row>
    <row r="112" spans="2:15" x14ac:dyDescent="0.2">
      <c r="K112" s="25" t="s">
        <v>25</v>
      </c>
      <c r="L112">
        <v>384.87295774647902</v>
      </c>
      <c r="M112">
        <v>335.48046948356802</v>
      </c>
      <c r="N112" s="3"/>
      <c r="O112" s="3"/>
    </row>
    <row r="113" spans="11:15" x14ac:dyDescent="0.2">
      <c r="N113" s="3"/>
      <c r="O113" s="3"/>
    </row>
    <row r="114" spans="11:15" x14ac:dyDescent="0.2">
      <c r="N114" s="3"/>
      <c r="O114" s="3"/>
    </row>
    <row r="115" spans="11:15" x14ac:dyDescent="0.2">
      <c r="N115" s="3"/>
      <c r="O115" s="3"/>
    </row>
    <row r="116" spans="11:15" x14ac:dyDescent="0.2">
      <c r="K116" s="26" t="s">
        <v>26</v>
      </c>
      <c r="L116" s="25" t="s">
        <v>58</v>
      </c>
      <c r="M116" s="25" t="s">
        <v>59</v>
      </c>
      <c r="N116" s="3"/>
      <c r="O116" s="3"/>
    </row>
    <row r="117" spans="11:15" x14ac:dyDescent="0.2">
      <c r="K117" s="25" t="s">
        <v>27</v>
      </c>
      <c r="L117">
        <v>607.56497619047605</v>
      </c>
      <c r="M117">
        <v>522.85080952380895</v>
      </c>
      <c r="N117" s="3">
        <f>L118/L117-1</f>
        <v>-0.48038647953350411</v>
      </c>
      <c r="O117" s="3">
        <f>M118/M117-1</f>
        <v>-0.48663822612787522</v>
      </c>
    </row>
    <row r="118" spans="11:15" x14ac:dyDescent="0.2">
      <c r="K118" s="25" t="s">
        <v>28</v>
      </c>
      <c r="L118">
        <v>315.698976190476</v>
      </c>
      <c r="M118">
        <v>268.41161904761901</v>
      </c>
      <c r="N118" s="3"/>
      <c r="O118" s="3"/>
    </row>
    <row r="119" spans="11:15" x14ac:dyDescent="0.2">
      <c r="N119" s="3"/>
      <c r="O119" s="3"/>
    </row>
    <row r="120" spans="11:15" x14ac:dyDescent="0.2">
      <c r="N120" s="3"/>
      <c r="O120" s="3"/>
    </row>
    <row r="121" spans="11:15" x14ac:dyDescent="0.2">
      <c r="N121" s="3"/>
      <c r="O121" s="3"/>
    </row>
    <row r="122" spans="11:15" x14ac:dyDescent="0.2">
      <c r="K122" s="26" t="s">
        <v>29</v>
      </c>
      <c r="L122" s="25" t="s">
        <v>58</v>
      </c>
      <c r="M122" s="25" t="s">
        <v>59</v>
      </c>
      <c r="N122" s="3"/>
      <c r="O122" s="3"/>
    </row>
    <row r="123" spans="11:15" x14ac:dyDescent="0.2">
      <c r="K123" s="25" t="s">
        <v>30</v>
      </c>
      <c r="L123">
        <v>197.32683333333301</v>
      </c>
      <c r="M123">
        <v>147.53649999999999</v>
      </c>
      <c r="N123" s="4">
        <f>L124/L123-1</f>
        <v>1.8751996053924103</v>
      </c>
      <c r="O123" s="4">
        <f>M124/M123-1</f>
        <v>2.3542147197473171</v>
      </c>
    </row>
    <row r="124" spans="11:15" x14ac:dyDescent="0.2">
      <c r="K124" s="25" t="s">
        <v>31</v>
      </c>
      <c r="L124">
        <v>567.35403333333295</v>
      </c>
      <c r="M124">
        <v>494.8691</v>
      </c>
      <c r="N124" s="3"/>
      <c r="O124" s="3"/>
    </row>
    <row r="125" spans="11:15" x14ac:dyDescent="0.2">
      <c r="N125" s="3"/>
      <c r="O125" s="3"/>
    </row>
    <row r="126" spans="11:15" x14ac:dyDescent="0.2">
      <c r="N126" s="3"/>
      <c r="O126" s="3"/>
    </row>
    <row r="127" spans="11:15" x14ac:dyDescent="0.2">
      <c r="N127" s="3"/>
      <c r="O127" s="3"/>
    </row>
    <row r="128" spans="11:15" x14ac:dyDescent="0.2">
      <c r="K128" s="26" t="s">
        <v>50</v>
      </c>
      <c r="L128" s="25" t="s">
        <v>58</v>
      </c>
      <c r="M128" s="25" t="s">
        <v>59</v>
      </c>
      <c r="N128" s="3"/>
      <c r="O128" s="3"/>
    </row>
    <row r="129" spans="11:15" x14ac:dyDescent="0.2">
      <c r="K129" s="25" t="s">
        <v>51</v>
      </c>
      <c r="L129">
        <v>270.67273148148098</v>
      </c>
      <c r="M129">
        <v>217.2475</v>
      </c>
      <c r="N129" s="4">
        <f>L130/L129-1</f>
        <v>0.94970971149058925</v>
      </c>
      <c r="O129" s="4">
        <f>M130/M129-1</f>
        <v>1.1053380272588775</v>
      </c>
    </row>
    <row r="130" spans="11:15" x14ac:dyDescent="0.2">
      <c r="K130" s="25" t="s">
        <v>52</v>
      </c>
      <c r="L130">
        <v>527.73325320512799</v>
      </c>
      <c r="M130">
        <v>457.37942307692299</v>
      </c>
    </row>
  </sheetData>
  <mergeCells count="6">
    <mergeCell ref="K4:K5"/>
    <mergeCell ref="O4:O5"/>
    <mergeCell ref="S4:S5"/>
    <mergeCell ref="K12:K13"/>
    <mergeCell ref="O12:O13"/>
    <mergeCell ref="S12:S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0"/>
  <sheetViews>
    <sheetView topLeftCell="A44" workbookViewId="0">
      <selection activeCell="C53" sqref="C53:C56"/>
    </sheetView>
  </sheetViews>
  <sheetFormatPr defaultRowHeight="14.25" x14ac:dyDescent="0.2"/>
  <cols>
    <col min="1" max="2" width="9" style="1"/>
    <col min="3" max="3" width="53" style="1" customWidth="1"/>
    <col min="4" max="10" width="9" style="1"/>
    <col min="11" max="11" width="27.125" style="1" customWidth="1"/>
    <col min="12" max="12" width="28.25" style="1" bestFit="1" customWidth="1"/>
    <col min="13" max="13" width="29.375" style="1" bestFit="1" customWidth="1"/>
    <col min="14" max="14" width="9" style="1"/>
    <col min="15" max="15" width="15.125" style="1" customWidth="1"/>
    <col min="16" max="16" width="23.625" style="1" bestFit="1" customWidth="1"/>
    <col min="17" max="18" width="9" style="1"/>
    <col min="19" max="19" width="24.5" style="1" customWidth="1"/>
    <col min="20" max="20" width="23" style="1" customWidth="1"/>
    <col min="21" max="16384" width="9" style="1"/>
  </cols>
  <sheetData>
    <row r="1" spans="2:21" hidden="1" x14ac:dyDescent="0.2"/>
    <row r="2" spans="2:21" hidden="1" x14ac:dyDescent="0.2">
      <c r="B2" s="1" t="s">
        <v>54</v>
      </c>
    </row>
    <row r="3" spans="2:21" ht="15" hidden="1" thickBot="1" x14ac:dyDescent="0.25"/>
    <row r="4" spans="2:21" ht="30" hidden="1" customHeight="1" x14ac:dyDescent="0.2">
      <c r="C4" s="5" t="s">
        <v>0</v>
      </c>
      <c r="D4" s="6" t="s">
        <v>1</v>
      </c>
      <c r="E4" s="6"/>
      <c r="F4" s="6" t="s">
        <v>2</v>
      </c>
      <c r="G4" s="6" t="s">
        <v>3</v>
      </c>
      <c r="H4" s="7" t="s">
        <v>4</v>
      </c>
      <c r="K4" s="115" t="s">
        <v>32</v>
      </c>
      <c r="L4" s="7" t="s">
        <v>20</v>
      </c>
      <c r="O4" s="115" t="s">
        <v>23</v>
      </c>
      <c r="P4" s="7" t="s">
        <v>20</v>
      </c>
      <c r="S4" s="115" t="s">
        <v>53</v>
      </c>
      <c r="T4" s="7" t="s">
        <v>20</v>
      </c>
    </row>
    <row r="5" spans="2:21" ht="15" hidden="1" x14ac:dyDescent="0.2">
      <c r="C5" s="8" t="s">
        <v>5</v>
      </c>
      <c r="D5" s="9">
        <v>5.3676542449999998</v>
      </c>
      <c r="E5" s="9" t="s">
        <v>35</v>
      </c>
      <c r="F5" s="9">
        <v>2.2580475099999999</v>
      </c>
      <c r="G5" s="9">
        <v>2.38</v>
      </c>
      <c r="H5" s="10">
        <v>1.89E-2</v>
      </c>
      <c r="K5" s="116"/>
      <c r="L5" s="20" t="s">
        <v>43</v>
      </c>
      <c r="O5" s="116"/>
      <c r="P5" s="20" t="s">
        <v>43</v>
      </c>
      <c r="S5" s="116"/>
      <c r="T5" s="20" t="s">
        <v>43</v>
      </c>
    </row>
    <row r="6" spans="2:21" ht="15" hidden="1" x14ac:dyDescent="0.2">
      <c r="C6" s="8" t="s">
        <v>6</v>
      </c>
      <c r="D6" s="9">
        <v>0.57060517399999999</v>
      </c>
      <c r="E6" s="9" t="s">
        <v>35</v>
      </c>
      <c r="F6" s="9">
        <v>1.76448882</v>
      </c>
      <c r="G6" s="9">
        <v>0.32</v>
      </c>
      <c r="H6" s="10">
        <v>0.74690000000000001</v>
      </c>
      <c r="K6" s="8" t="s">
        <v>33</v>
      </c>
      <c r="L6" s="10">
        <v>23.346368399999999</v>
      </c>
      <c r="M6" s="3">
        <f>L7/L6-1</f>
        <v>-2.4440850509323653E-2</v>
      </c>
      <c r="O6" s="8" t="s">
        <v>24</v>
      </c>
      <c r="P6" s="10">
        <v>21.408944000000002</v>
      </c>
      <c r="Q6" s="4">
        <f>P7/P6-1</f>
        <v>0.15433940599779228</v>
      </c>
      <c r="S6" s="8" t="s">
        <v>30</v>
      </c>
      <c r="T6" s="10">
        <v>17.717851599999999</v>
      </c>
      <c r="U6" s="4">
        <f>T7/T6-1</f>
        <v>0.60314471196948061</v>
      </c>
    </row>
    <row r="7" spans="2:21" ht="15.75" hidden="1" thickBot="1" x14ac:dyDescent="0.25">
      <c r="C7" s="8" t="s">
        <v>7</v>
      </c>
      <c r="D7" s="9">
        <v>0</v>
      </c>
      <c r="E7" s="9" t="s">
        <v>35</v>
      </c>
      <c r="F7" s="9" t="s">
        <v>8</v>
      </c>
      <c r="G7" s="9" t="s">
        <v>8</v>
      </c>
      <c r="H7" s="10" t="s">
        <v>8</v>
      </c>
      <c r="K7" s="12" t="s">
        <v>34</v>
      </c>
      <c r="L7" s="13">
        <v>22.775763300000001</v>
      </c>
      <c r="O7" s="12" t="s">
        <v>25</v>
      </c>
      <c r="P7" s="13">
        <v>24.713187699999999</v>
      </c>
      <c r="S7" s="12" t="s">
        <v>31</v>
      </c>
      <c r="T7" s="13">
        <v>28.404280100000001</v>
      </c>
    </row>
    <row r="8" spans="2:21" ht="15" hidden="1" x14ac:dyDescent="0.2">
      <c r="C8" s="8" t="s">
        <v>9</v>
      </c>
      <c r="D8" s="11">
        <v>-3.3168544870000001</v>
      </c>
      <c r="E8" s="9" t="s">
        <v>35</v>
      </c>
      <c r="F8" s="9">
        <v>1.65260081</v>
      </c>
      <c r="G8" s="11">
        <v>-2.0099999999999998</v>
      </c>
      <c r="H8" s="10">
        <v>4.6800000000000001E-2</v>
      </c>
    </row>
    <row r="9" spans="2:21" ht="15" hidden="1" x14ac:dyDescent="0.2">
      <c r="C9" s="8" t="s">
        <v>10</v>
      </c>
      <c r="D9" s="9">
        <v>0</v>
      </c>
      <c r="E9" s="9" t="s">
        <v>35</v>
      </c>
      <c r="F9" s="9" t="s">
        <v>8</v>
      </c>
      <c r="G9" s="9" t="s">
        <v>8</v>
      </c>
      <c r="H9" s="10" t="s">
        <v>8</v>
      </c>
    </row>
    <row r="10" spans="2:21" ht="15" hidden="1" x14ac:dyDescent="0.2">
      <c r="C10" s="8" t="s">
        <v>11</v>
      </c>
      <c r="D10" s="11">
        <v>-3.3042436589999999</v>
      </c>
      <c r="E10" s="9" t="s">
        <v>35</v>
      </c>
      <c r="F10" s="9">
        <v>1.6937187899999999</v>
      </c>
      <c r="G10" s="11">
        <v>-1.95</v>
      </c>
      <c r="H10" s="10">
        <v>5.3199999999999997E-2</v>
      </c>
    </row>
    <row r="11" spans="2:21" ht="15.75" hidden="1" thickBot="1" x14ac:dyDescent="0.25">
      <c r="C11" s="8" t="s">
        <v>12</v>
      </c>
      <c r="D11" s="9">
        <v>0</v>
      </c>
      <c r="E11" s="9" t="s">
        <v>35</v>
      </c>
      <c r="F11" s="9" t="s">
        <v>8</v>
      </c>
      <c r="G11" s="9" t="s">
        <v>8</v>
      </c>
      <c r="H11" s="10" t="s">
        <v>8</v>
      </c>
    </row>
    <row r="12" spans="2:21" ht="30" hidden="1" customHeight="1" x14ac:dyDescent="0.2">
      <c r="C12" s="8" t="s">
        <v>13</v>
      </c>
      <c r="D12" s="9">
        <v>0.84086209599999995</v>
      </c>
      <c r="E12" s="9" t="s">
        <v>35</v>
      </c>
      <c r="F12" s="9">
        <v>1.98101295</v>
      </c>
      <c r="G12" s="9">
        <v>0.42</v>
      </c>
      <c r="H12" s="10">
        <v>0.67190000000000005</v>
      </c>
      <c r="K12" s="115" t="s">
        <v>19</v>
      </c>
      <c r="L12" s="7" t="s">
        <v>20</v>
      </c>
      <c r="O12" s="115" t="s">
        <v>26</v>
      </c>
      <c r="P12" s="7" t="s">
        <v>20</v>
      </c>
      <c r="S12" s="115" t="s">
        <v>50</v>
      </c>
      <c r="T12" s="7" t="s">
        <v>20</v>
      </c>
    </row>
    <row r="13" spans="2:21" ht="15" hidden="1" x14ac:dyDescent="0.2">
      <c r="C13" s="8" t="s">
        <v>14</v>
      </c>
      <c r="D13" s="9">
        <v>0</v>
      </c>
      <c r="E13" s="9" t="s">
        <v>35</v>
      </c>
      <c r="F13" s="9" t="s">
        <v>8</v>
      </c>
      <c r="G13" s="9" t="s">
        <v>8</v>
      </c>
      <c r="H13" s="10" t="s">
        <v>8</v>
      </c>
      <c r="K13" s="116"/>
      <c r="L13" s="20" t="s">
        <v>43</v>
      </c>
      <c r="O13" s="116"/>
      <c r="P13" s="20" t="s">
        <v>43</v>
      </c>
      <c r="S13" s="116"/>
      <c r="T13" s="20" t="s">
        <v>43</v>
      </c>
    </row>
    <row r="14" spans="2:21" ht="15" hidden="1" x14ac:dyDescent="0.2">
      <c r="C14" s="8" t="s">
        <v>15</v>
      </c>
      <c r="D14" s="9">
        <v>1.0030858979999999</v>
      </c>
      <c r="E14" s="9" t="s">
        <v>35</v>
      </c>
      <c r="F14" s="9">
        <v>3.2959007499999999</v>
      </c>
      <c r="G14" s="9">
        <v>0.3</v>
      </c>
      <c r="H14" s="10">
        <v>0.76139999999999997</v>
      </c>
      <c r="K14" s="8" t="s">
        <v>21</v>
      </c>
      <c r="L14" s="10">
        <v>21.4026386</v>
      </c>
      <c r="M14" s="4">
        <f>L15/L14-1</f>
        <v>0.15497409277377616</v>
      </c>
      <c r="O14" s="8" t="s">
        <v>27</v>
      </c>
      <c r="P14" s="10">
        <v>22.451352799999999</v>
      </c>
      <c r="Q14" s="4">
        <f>P15/P14-1</f>
        <v>5.4314148054365852E-2</v>
      </c>
      <c r="S14" s="8" t="s">
        <v>51</v>
      </c>
      <c r="T14" s="10">
        <v>23.054191299999999</v>
      </c>
      <c r="U14" s="3">
        <f>T15/T14-1</f>
        <v>5.9638179544396763E-4</v>
      </c>
    </row>
    <row r="15" spans="2:21" ht="15.75" hidden="1" thickBot="1" x14ac:dyDescent="0.25">
      <c r="C15" s="8" t="s">
        <v>16</v>
      </c>
      <c r="D15" s="9">
        <v>0</v>
      </c>
      <c r="E15" s="9" t="s">
        <v>35</v>
      </c>
      <c r="F15" s="9" t="s">
        <v>8</v>
      </c>
      <c r="G15" s="9" t="s">
        <v>8</v>
      </c>
      <c r="H15" s="10" t="s">
        <v>8</v>
      </c>
      <c r="K15" s="12" t="s">
        <v>22</v>
      </c>
      <c r="L15" s="13">
        <v>24.719493100000001</v>
      </c>
      <c r="O15" s="12" t="s">
        <v>28</v>
      </c>
      <c r="P15" s="13">
        <v>23.670778899999998</v>
      </c>
      <c r="S15" s="12" t="s">
        <v>52</v>
      </c>
      <c r="T15" s="13">
        <v>23.067940400000001</v>
      </c>
    </row>
    <row r="16" spans="2:21" ht="15" hidden="1" x14ac:dyDescent="0.2">
      <c r="C16" s="8" t="s">
        <v>44</v>
      </c>
      <c r="D16" s="11">
        <v>-3.1347296010000001</v>
      </c>
      <c r="E16" s="9" t="s">
        <v>35</v>
      </c>
      <c r="F16" s="9">
        <v>2.8029702699999999</v>
      </c>
      <c r="G16" s="11">
        <v>-1.1200000000000001</v>
      </c>
      <c r="H16" s="10">
        <v>0.26550000000000001</v>
      </c>
    </row>
    <row r="17" spans="3:8" ht="15" hidden="1" x14ac:dyDescent="0.2">
      <c r="C17" s="8" t="s">
        <v>45</v>
      </c>
      <c r="D17" s="9">
        <v>0</v>
      </c>
      <c r="E17" s="9" t="s">
        <v>35</v>
      </c>
      <c r="F17" s="9" t="s">
        <v>8</v>
      </c>
      <c r="G17" s="9" t="s">
        <v>8</v>
      </c>
      <c r="H17" s="10" t="s">
        <v>8</v>
      </c>
    </row>
    <row r="18" spans="3:8" ht="15" hidden="1" x14ac:dyDescent="0.2">
      <c r="C18" s="8" t="s">
        <v>46</v>
      </c>
      <c r="D18" s="9">
        <v>6.2419608599999998</v>
      </c>
      <c r="E18" s="9" t="s">
        <v>35</v>
      </c>
      <c r="F18" s="9">
        <v>4.2090997699999999</v>
      </c>
      <c r="G18" s="9">
        <v>1.48</v>
      </c>
      <c r="H18" s="10">
        <v>0.14050000000000001</v>
      </c>
    </row>
    <row r="19" spans="3:8" ht="15" hidden="1" x14ac:dyDescent="0.2">
      <c r="C19" s="14" t="s">
        <v>47</v>
      </c>
      <c r="D19" s="15">
        <v>0</v>
      </c>
      <c r="E19" s="15" t="s">
        <v>35</v>
      </c>
      <c r="F19" s="15" t="s">
        <v>8</v>
      </c>
      <c r="G19" s="15" t="s">
        <v>8</v>
      </c>
      <c r="H19" s="16" t="s">
        <v>8</v>
      </c>
    </row>
    <row r="20" spans="3:8" ht="15" hidden="1" x14ac:dyDescent="0.2">
      <c r="C20" s="14" t="s">
        <v>48</v>
      </c>
      <c r="D20" s="15">
        <v>0</v>
      </c>
      <c r="E20" s="15" t="s">
        <v>35</v>
      </c>
      <c r="F20" s="15" t="s">
        <v>8</v>
      </c>
      <c r="G20" s="15" t="s">
        <v>8</v>
      </c>
      <c r="H20" s="16" t="s">
        <v>8</v>
      </c>
    </row>
    <row r="21" spans="3:8" ht="15" hidden="1" x14ac:dyDescent="0.2">
      <c r="C21" s="14" t="s">
        <v>49</v>
      </c>
      <c r="D21" s="15">
        <v>0</v>
      </c>
      <c r="E21" s="15" t="s">
        <v>35</v>
      </c>
      <c r="F21" s="15" t="s">
        <v>8</v>
      </c>
      <c r="G21" s="15" t="s">
        <v>8</v>
      </c>
      <c r="H21" s="16" t="s">
        <v>8</v>
      </c>
    </row>
    <row r="22" spans="3:8" ht="15" hidden="1" x14ac:dyDescent="0.2">
      <c r="C22" s="8" t="s">
        <v>36</v>
      </c>
      <c r="D22" s="9">
        <v>0.82644719200000005</v>
      </c>
      <c r="E22" s="9" t="s">
        <v>35</v>
      </c>
      <c r="F22" s="9">
        <v>1.181981E-2</v>
      </c>
      <c r="G22" s="9">
        <v>69.92</v>
      </c>
      <c r="H22" s="10" t="s">
        <v>17</v>
      </c>
    </row>
    <row r="23" spans="3:8" ht="15" hidden="1" x14ac:dyDescent="0.2">
      <c r="C23" s="8" t="s">
        <v>37</v>
      </c>
      <c r="D23" s="11">
        <v>-0.38727801499999998</v>
      </c>
      <c r="E23" s="9" t="s">
        <v>35</v>
      </c>
      <c r="F23" s="9">
        <v>0.11008954999999999</v>
      </c>
      <c r="G23" s="11">
        <v>-3.52</v>
      </c>
      <c r="H23" s="10">
        <v>5.9999999999999995E-4</v>
      </c>
    </row>
    <row r="24" spans="3:8" ht="15" hidden="1" x14ac:dyDescent="0.2">
      <c r="C24" s="14" t="s">
        <v>38</v>
      </c>
      <c r="D24" s="15">
        <v>0</v>
      </c>
      <c r="E24" s="15" t="s">
        <v>35</v>
      </c>
      <c r="F24" s="15" t="s">
        <v>8</v>
      </c>
      <c r="G24" s="15" t="s">
        <v>8</v>
      </c>
      <c r="H24" s="16" t="s">
        <v>8</v>
      </c>
    </row>
    <row r="25" spans="3:8" ht="15" hidden="1" x14ac:dyDescent="0.2">
      <c r="C25" s="8" t="s">
        <v>39</v>
      </c>
      <c r="D25" s="11">
        <v>-4.1205763940000004</v>
      </c>
      <c r="E25" s="9" t="s">
        <v>35</v>
      </c>
      <c r="F25" s="9">
        <v>3.9756826900000002</v>
      </c>
      <c r="G25" s="11">
        <v>-1.04</v>
      </c>
      <c r="H25" s="10">
        <v>0.3019</v>
      </c>
    </row>
    <row r="26" spans="3:8" ht="15" hidden="1" x14ac:dyDescent="0.2">
      <c r="C26" s="14" t="s">
        <v>40</v>
      </c>
      <c r="D26" s="15">
        <v>0</v>
      </c>
      <c r="E26" s="15" t="s">
        <v>35</v>
      </c>
      <c r="F26" s="15" t="s">
        <v>8</v>
      </c>
      <c r="G26" s="15" t="s">
        <v>8</v>
      </c>
      <c r="H26" s="16" t="s">
        <v>8</v>
      </c>
    </row>
    <row r="27" spans="3:8" ht="15" hidden="1" x14ac:dyDescent="0.2">
      <c r="C27" s="14" t="s">
        <v>41</v>
      </c>
      <c r="D27" s="15">
        <v>0</v>
      </c>
      <c r="E27" s="15" t="s">
        <v>35</v>
      </c>
      <c r="F27" s="15" t="s">
        <v>8</v>
      </c>
      <c r="G27" s="15" t="s">
        <v>8</v>
      </c>
      <c r="H27" s="16" t="s">
        <v>8</v>
      </c>
    </row>
    <row r="28" spans="3:8" ht="15.75" hidden="1" thickBot="1" x14ac:dyDescent="0.25">
      <c r="C28" s="17" t="s">
        <v>42</v>
      </c>
      <c r="D28" s="18">
        <v>0</v>
      </c>
      <c r="E28" s="18" t="s">
        <v>35</v>
      </c>
      <c r="F28" s="18" t="s">
        <v>8</v>
      </c>
      <c r="G28" s="18" t="s">
        <v>8</v>
      </c>
      <c r="H28" s="19" t="s">
        <v>8</v>
      </c>
    </row>
    <row r="29" spans="3:8" hidden="1" x14ac:dyDescent="0.2"/>
    <row r="37" spans="2:21" x14ac:dyDescent="0.2">
      <c r="B37" s="1" t="s">
        <v>55</v>
      </c>
    </row>
    <row r="38" spans="2:21" ht="15" thickBot="1" x14ac:dyDescent="0.25"/>
    <row r="39" spans="2:21" ht="15.75" thickBot="1" x14ac:dyDescent="0.25">
      <c r="C39" s="23" t="s">
        <v>0</v>
      </c>
      <c r="D39" s="6" t="s">
        <v>1</v>
      </c>
      <c r="E39" s="6"/>
      <c r="F39" s="6" t="s">
        <v>2</v>
      </c>
      <c r="G39" s="6" t="s">
        <v>3</v>
      </c>
      <c r="H39" s="7" t="s">
        <v>4</v>
      </c>
      <c r="K39" s="27" t="s">
        <v>32</v>
      </c>
      <c r="L39" s="7" t="s">
        <v>20</v>
      </c>
      <c r="O39" s="27" t="s">
        <v>23</v>
      </c>
      <c r="P39" s="7" t="s">
        <v>20</v>
      </c>
      <c r="S39" s="27" t="s">
        <v>53</v>
      </c>
      <c r="T39" s="7" t="s">
        <v>20</v>
      </c>
    </row>
    <row r="40" spans="2:21" ht="15.75" thickBot="1" x14ac:dyDescent="0.25">
      <c r="C40" s="24" t="s">
        <v>5</v>
      </c>
      <c r="D40" s="9">
        <v>52.336078800000003</v>
      </c>
      <c r="E40" s="9" t="s">
        <v>35</v>
      </c>
      <c r="F40" s="9">
        <v>27.587402010000002</v>
      </c>
      <c r="G40" s="9">
        <v>1.9</v>
      </c>
      <c r="H40" s="10">
        <v>6.0100000000000001E-2</v>
      </c>
      <c r="K40" s="21" t="s">
        <v>56</v>
      </c>
      <c r="L40" s="36">
        <v>357.877092</v>
      </c>
      <c r="M40" s="37">
        <f>L41/L40-1</f>
        <v>-0.15177844912185667</v>
      </c>
      <c r="O40" s="21" t="s">
        <v>24</v>
      </c>
      <c r="P40" s="36">
        <v>313.67049300000002</v>
      </c>
      <c r="Q40" s="4">
        <f>P41/P40-1</f>
        <v>0.10869740304198783</v>
      </c>
      <c r="S40" s="21" t="s">
        <v>30</v>
      </c>
      <c r="T40" s="36">
        <v>254.73473799999999</v>
      </c>
      <c r="U40" s="4">
        <f>T41/T40-1</f>
        <v>0.59656833297702816</v>
      </c>
    </row>
    <row r="41" spans="2:21" ht="15.75" thickBot="1" x14ac:dyDescent="0.25">
      <c r="C41" s="24" t="s">
        <v>6</v>
      </c>
      <c r="D41" s="11">
        <v>-13.229939</v>
      </c>
      <c r="E41" s="9" t="s">
        <v>35</v>
      </c>
      <c r="F41" s="9">
        <v>23.523084310000002</v>
      </c>
      <c r="G41" s="11">
        <v>-0.56000000000000005</v>
      </c>
      <c r="H41" s="10">
        <v>0.57479999999999998</v>
      </c>
      <c r="K41" s="22" t="s">
        <v>34</v>
      </c>
      <c r="L41" s="36">
        <v>303.55906199999998</v>
      </c>
      <c r="M41" s="3"/>
      <c r="O41" s="22" t="s">
        <v>25</v>
      </c>
      <c r="P41" s="36">
        <v>347.76566100000002</v>
      </c>
      <c r="Q41" s="4"/>
      <c r="S41" s="22" t="s">
        <v>31</v>
      </c>
      <c r="T41" s="36">
        <v>406.70141599999999</v>
      </c>
      <c r="U41" s="4"/>
    </row>
    <row r="42" spans="2:21" ht="15" x14ac:dyDescent="0.2">
      <c r="C42" s="30" t="s">
        <v>7</v>
      </c>
      <c r="D42" s="31">
        <v>0</v>
      </c>
      <c r="E42" s="31" t="s">
        <v>35</v>
      </c>
      <c r="F42" s="31" t="s">
        <v>8</v>
      </c>
      <c r="G42" s="31" t="s">
        <v>8</v>
      </c>
      <c r="H42" s="32" t="s">
        <v>8</v>
      </c>
    </row>
    <row r="43" spans="2:21" ht="15" x14ac:dyDescent="0.2">
      <c r="C43" s="24" t="s">
        <v>9</v>
      </c>
      <c r="D43" s="11">
        <v>-22.6692322</v>
      </c>
      <c r="E43" s="9" t="s">
        <v>35</v>
      </c>
      <c r="F43" s="9">
        <v>19.859118330000001</v>
      </c>
      <c r="G43" s="11">
        <v>-1.1399999999999999</v>
      </c>
      <c r="H43" s="10">
        <v>0.25580000000000003</v>
      </c>
    </row>
    <row r="44" spans="2:21" ht="15" x14ac:dyDescent="0.2">
      <c r="C44" s="30" t="s">
        <v>10</v>
      </c>
      <c r="D44" s="31">
        <v>0</v>
      </c>
      <c r="E44" s="31" t="s">
        <v>35</v>
      </c>
      <c r="F44" s="31" t="s">
        <v>8</v>
      </c>
      <c r="G44" s="31" t="s">
        <v>8</v>
      </c>
      <c r="H44" s="32" t="s">
        <v>8</v>
      </c>
    </row>
    <row r="45" spans="2:21" ht="15.75" thickBot="1" x14ac:dyDescent="0.25">
      <c r="C45" s="24" t="s">
        <v>11</v>
      </c>
      <c r="D45" s="11">
        <v>-34.0951673</v>
      </c>
      <c r="E45" s="9" t="s">
        <v>35</v>
      </c>
      <c r="F45" s="9">
        <v>20.582173130000001</v>
      </c>
      <c r="G45" s="11">
        <v>-1.66</v>
      </c>
      <c r="H45" s="10">
        <v>0.10009999999999999</v>
      </c>
    </row>
    <row r="46" spans="2:21" ht="15.75" thickBot="1" x14ac:dyDescent="0.25">
      <c r="C46" s="30" t="s">
        <v>12</v>
      </c>
      <c r="D46" s="31">
        <v>0</v>
      </c>
      <c r="E46" s="31" t="s">
        <v>35</v>
      </c>
      <c r="F46" s="31" t="s">
        <v>8</v>
      </c>
      <c r="G46" s="31" t="s">
        <v>8</v>
      </c>
      <c r="H46" s="32" t="s">
        <v>8</v>
      </c>
      <c r="K46" s="27" t="s">
        <v>19</v>
      </c>
      <c r="L46" s="7" t="s">
        <v>20</v>
      </c>
      <c r="O46" s="27" t="s">
        <v>26</v>
      </c>
      <c r="P46" s="7" t="s">
        <v>20</v>
      </c>
      <c r="S46" s="27" t="s">
        <v>50</v>
      </c>
      <c r="T46" s="7" t="s">
        <v>20</v>
      </c>
    </row>
    <row r="47" spans="2:21" ht="15.75" thickBot="1" x14ac:dyDescent="0.25">
      <c r="C47" s="24" t="s">
        <v>13</v>
      </c>
      <c r="D47" s="9">
        <v>19.604854899999999</v>
      </c>
      <c r="E47" s="9" t="s">
        <v>35</v>
      </c>
      <c r="F47" s="9">
        <v>23.639835219999998</v>
      </c>
      <c r="G47" s="9">
        <v>0.83</v>
      </c>
      <c r="H47" s="10">
        <v>0.40849999999999997</v>
      </c>
      <c r="K47" s="21" t="s">
        <v>21</v>
      </c>
      <c r="L47" s="36">
        <v>319.38346100000001</v>
      </c>
      <c r="M47" s="4">
        <f>L48/L47-1</f>
        <v>7.0978102400862886E-2</v>
      </c>
      <c r="O47" s="21" t="s">
        <v>27</v>
      </c>
      <c r="P47" s="36">
        <v>326.16013299999997</v>
      </c>
      <c r="Q47" s="4">
        <f>P48/P47-1</f>
        <v>2.7949117864751516E-2</v>
      </c>
      <c r="S47" s="21" t="s">
        <v>51</v>
      </c>
      <c r="T47" s="36">
        <v>343.20867900000002</v>
      </c>
      <c r="U47" s="3">
        <f>T48/T47-1</f>
        <v>-7.2787215267362093E-2</v>
      </c>
    </row>
    <row r="48" spans="2:21" ht="15.75" thickBot="1" x14ac:dyDescent="0.25">
      <c r="C48" s="30" t="s">
        <v>14</v>
      </c>
      <c r="D48" s="31">
        <v>0</v>
      </c>
      <c r="E48" s="31" t="s">
        <v>35</v>
      </c>
      <c r="F48" s="31" t="s">
        <v>8</v>
      </c>
      <c r="G48" s="31" t="s">
        <v>8</v>
      </c>
      <c r="H48" s="32" t="s">
        <v>8</v>
      </c>
      <c r="K48" s="22" t="s">
        <v>22</v>
      </c>
      <c r="L48" s="36">
        <v>342.05269299999998</v>
      </c>
      <c r="O48" s="22" t="s">
        <v>28</v>
      </c>
      <c r="P48" s="36">
        <v>335.27602100000001</v>
      </c>
      <c r="S48" s="22" t="s">
        <v>52</v>
      </c>
      <c r="T48" s="36">
        <v>318.22747500000003</v>
      </c>
    </row>
    <row r="49" spans="3:21" ht="15" x14ac:dyDescent="0.2">
      <c r="C49" s="24" t="s">
        <v>60</v>
      </c>
      <c r="D49" s="9">
        <v>52.962428899999999</v>
      </c>
      <c r="E49" s="9" t="s">
        <v>35</v>
      </c>
      <c r="F49" s="9">
        <v>39.840832880000001</v>
      </c>
      <c r="G49" s="9">
        <v>1.33</v>
      </c>
      <c r="H49" s="10">
        <v>0.18609999999999999</v>
      </c>
      <c r="M49" s="4"/>
      <c r="Q49" s="4"/>
      <c r="U49" s="3"/>
    </row>
    <row r="50" spans="3:21" ht="15" x14ac:dyDescent="0.2">
      <c r="C50" s="30" t="s">
        <v>64</v>
      </c>
      <c r="D50" s="31">
        <v>0</v>
      </c>
      <c r="E50" s="31" t="s">
        <v>35</v>
      </c>
      <c r="F50" s="31" t="s">
        <v>8</v>
      </c>
      <c r="G50" s="31" t="s">
        <v>8</v>
      </c>
      <c r="H50" s="32" t="s">
        <v>8</v>
      </c>
    </row>
    <row r="51" spans="3:21" ht="15" x14ac:dyDescent="0.2">
      <c r="C51" s="24" t="s">
        <v>44</v>
      </c>
      <c r="D51" s="11">
        <v>-82.196925399999998</v>
      </c>
      <c r="E51" s="9" t="s">
        <v>35</v>
      </c>
      <c r="F51" s="9">
        <v>35.546576510000001</v>
      </c>
      <c r="G51" s="11">
        <v>-2.31</v>
      </c>
      <c r="H51" s="10">
        <v>2.24E-2</v>
      </c>
    </row>
    <row r="52" spans="3:21" ht="15" x14ac:dyDescent="0.2">
      <c r="C52" s="30" t="s">
        <v>45</v>
      </c>
      <c r="D52" s="31">
        <v>0</v>
      </c>
      <c r="E52" s="31" t="s">
        <v>35</v>
      </c>
      <c r="F52" s="31" t="s">
        <v>8</v>
      </c>
      <c r="G52" s="31" t="s">
        <v>8</v>
      </c>
      <c r="H52" s="32" t="s">
        <v>8</v>
      </c>
    </row>
    <row r="53" spans="3:21" ht="15" x14ac:dyDescent="0.2">
      <c r="C53" s="24" t="s">
        <v>61</v>
      </c>
      <c r="D53" s="9">
        <v>79.260319999999993</v>
      </c>
      <c r="E53" s="9" t="s">
        <v>35</v>
      </c>
      <c r="F53" s="9">
        <v>50.625092299999999</v>
      </c>
      <c r="G53" s="9">
        <v>1.57</v>
      </c>
      <c r="H53" s="10">
        <v>0.11990000000000001</v>
      </c>
    </row>
    <row r="54" spans="3:21" ht="15" x14ac:dyDescent="0.2">
      <c r="C54" s="30" t="s">
        <v>65</v>
      </c>
      <c r="D54" s="31">
        <v>0</v>
      </c>
      <c r="E54" s="31" t="s">
        <v>35</v>
      </c>
      <c r="F54" s="31" t="s">
        <v>8</v>
      </c>
      <c r="G54" s="31" t="s">
        <v>8</v>
      </c>
      <c r="H54" s="32" t="s">
        <v>8</v>
      </c>
    </row>
    <row r="55" spans="3:21" ht="15" x14ac:dyDescent="0.2">
      <c r="C55" s="30" t="s">
        <v>66</v>
      </c>
      <c r="D55" s="31">
        <v>0</v>
      </c>
      <c r="E55" s="31" t="s">
        <v>35</v>
      </c>
      <c r="F55" s="31" t="s">
        <v>8</v>
      </c>
      <c r="G55" s="31" t="s">
        <v>8</v>
      </c>
      <c r="H55" s="32" t="s">
        <v>8</v>
      </c>
    </row>
    <row r="56" spans="3:21" ht="15" x14ac:dyDescent="0.2">
      <c r="C56" s="30" t="s">
        <v>67</v>
      </c>
      <c r="D56" s="31">
        <v>0</v>
      </c>
      <c r="E56" s="31" t="s">
        <v>35</v>
      </c>
      <c r="F56" s="31" t="s">
        <v>8</v>
      </c>
      <c r="G56" s="31" t="s">
        <v>8</v>
      </c>
      <c r="H56" s="32" t="s">
        <v>8</v>
      </c>
    </row>
    <row r="57" spans="3:21" ht="15" x14ac:dyDescent="0.2">
      <c r="C57" s="24" t="s">
        <v>18</v>
      </c>
      <c r="D57" s="9">
        <v>0.83808009999999999</v>
      </c>
      <c r="E57" s="9" t="s">
        <v>35</v>
      </c>
      <c r="F57" s="9">
        <v>1.020342E-2</v>
      </c>
      <c r="G57" s="9">
        <v>82.14</v>
      </c>
      <c r="H57" s="10" t="s">
        <v>17</v>
      </c>
    </row>
    <row r="58" spans="3:21" ht="15" x14ac:dyDescent="0.2">
      <c r="C58" s="24" t="s">
        <v>74</v>
      </c>
      <c r="D58" s="11">
        <v>-0.46755540000000001</v>
      </c>
      <c r="E58" s="9" t="s">
        <v>35</v>
      </c>
      <c r="F58" s="9">
        <v>9.6148620000000004E-2</v>
      </c>
      <c r="G58" s="11">
        <v>-4.8600000000000003</v>
      </c>
      <c r="H58" s="10" t="s">
        <v>17</v>
      </c>
    </row>
    <row r="59" spans="3:21" ht="15" x14ac:dyDescent="0.2">
      <c r="C59" s="30" t="s">
        <v>75</v>
      </c>
      <c r="D59" s="31">
        <v>0</v>
      </c>
      <c r="E59" s="31" t="s">
        <v>35</v>
      </c>
      <c r="F59" s="31" t="s">
        <v>8</v>
      </c>
      <c r="G59" s="31" t="s">
        <v>8</v>
      </c>
      <c r="H59" s="32" t="s">
        <v>8</v>
      </c>
    </row>
    <row r="60" spans="3:21" ht="15" x14ac:dyDescent="0.2">
      <c r="C60" s="24" t="s">
        <v>62</v>
      </c>
      <c r="D60" s="11">
        <v>-57.441485900000004</v>
      </c>
      <c r="E60" s="9" t="s">
        <v>35</v>
      </c>
      <c r="F60" s="9">
        <v>47.442022010000002</v>
      </c>
      <c r="G60" s="11">
        <v>-1.21</v>
      </c>
      <c r="H60" s="10">
        <v>0.22819999999999999</v>
      </c>
    </row>
    <row r="61" spans="3:21" ht="15" x14ac:dyDescent="0.2">
      <c r="C61" s="30" t="s">
        <v>68</v>
      </c>
      <c r="D61" s="31">
        <v>0</v>
      </c>
      <c r="E61" s="31" t="s">
        <v>35</v>
      </c>
      <c r="F61" s="31" t="s">
        <v>8</v>
      </c>
      <c r="G61" s="31" t="s">
        <v>8</v>
      </c>
      <c r="H61" s="32" t="s">
        <v>8</v>
      </c>
    </row>
    <row r="62" spans="3:21" ht="15" x14ac:dyDescent="0.2">
      <c r="C62" s="30" t="s">
        <v>69</v>
      </c>
      <c r="D62" s="31">
        <v>0</v>
      </c>
      <c r="E62" s="31" t="s">
        <v>35</v>
      </c>
      <c r="F62" s="31" t="s">
        <v>8</v>
      </c>
      <c r="G62" s="31" t="s">
        <v>8</v>
      </c>
      <c r="H62" s="32" t="s">
        <v>8</v>
      </c>
    </row>
    <row r="63" spans="3:21" ht="15" x14ac:dyDescent="0.2">
      <c r="C63" s="30" t="s">
        <v>70</v>
      </c>
      <c r="D63" s="31">
        <v>0</v>
      </c>
      <c r="E63" s="31" t="s">
        <v>35</v>
      </c>
      <c r="F63" s="31" t="s">
        <v>8</v>
      </c>
      <c r="G63" s="31" t="s">
        <v>8</v>
      </c>
      <c r="H63" s="32" t="s">
        <v>8</v>
      </c>
    </row>
    <row r="64" spans="3:21" ht="15" x14ac:dyDescent="0.2">
      <c r="C64" s="24" t="s">
        <v>63</v>
      </c>
      <c r="D64" s="9">
        <v>135.09593799999999</v>
      </c>
      <c r="E64" s="9" t="s">
        <v>35</v>
      </c>
      <c r="F64" s="9">
        <v>55.940476789999998</v>
      </c>
      <c r="G64" s="9">
        <v>2.41</v>
      </c>
      <c r="H64" s="10">
        <v>1.7100000000000001E-2</v>
      </c>
    </row>
    <row r="65" spans="3:8" ht="15" x14ac:dyDescent="0.2">
      <c r="C65" s="30" t="s">
        <v>71</v>
      </c>
      <c r="D65" s="31">
        <v>0</v>
      </c>
      <c r="E65" s="31" t="s">
        <v>35</v>
      </c>
      <c r="F65" s="31" t="s">
        <v>8</v>
      </c>
      <c r="G65" s="31" t="s">
        <v>8</v>
      </c>
      <c r="H65" s="32" t="s">
        <v>8</v>
      </c>
    </row>
    <row r="66" spans="3:8" ht="15" x14ac:dyDescent="0.2">
      <c r="C66" s="30" t="s">
        <v>72</v>
      </c>
      <c r="D66" s="31">
        <v>0</v>
      </c>
      <c r="E66" s="31" t="s">
        <v>35</v>
      </c>
      <c r="F66" s="31" t="s">
        <v>8</v>
      </c>
      <c r="G66" s="31" t="s">
        <v>8</v>
      </c>
      <c r="H66" s="32" t="s">
        <v>8</v>
      </c>
    </row>
    <row r="67" spans="3:8" ht="15.75" thickBot="1" x14ac:dyDescent="0.25">
      <c r="C67" s="33" t="s">
        <v>73</v>
      </c>
      <c r="D67" s="34">
        <v>0</v>
      </c>
      <c r="E67" s="34" t="s">
        <v>35</v>
      </c>
      <c r="F67" s="34" t="s">
        <v>8</v>
      </c>
      <c r="G67" s="34" t="s">
        <v>8</v>
      </c>
      <c r="H67" s="35" t="s">
        <v>8</v>
      </c>
    </row>
    <row r="98" spans="2:15" x14ac:dyDescent="0.2">
      <c r="K98" s="26" t="s">
        <v>32</v>
      </c>
      <c r="L98" s="25" t="s">
        <v>58</v>
      </c>
      <c r="M98" s="25" t="s">
        <v>59</v>
      </c>
    </row>
    <row r="99" spans="2:15" x14ac:dyDescent="0.2">
      <c r="B99" s="2" t="s">
        <v>57</v>
      </c>
      <c r="K99" s="25" t="s">
        <v>33</v>
      </c>
      <c r="L99">
        <v>522.38209523809496</v>
      </c>
      <c r="M99">
        <v>452.140047619048</v>
      </c>
      <c r="N99" s="3">
        <f>L100/L99-1</f>
        <v>-0.23258882569445605</v>
      </c>
      <c r="O99" s="3">
        <f>M100/M99-1</f>
        <v>-0.24996163746567834</v>
      </c>
    </row>
    <row r="100" spans="2:15" x14ac:dyDescent="0.2">
      <c r="K100" s="25" t="s">
        <v>34</v>
      </c>
      <c r="L100">
        <v>400.88185714285697</v>
      </c>
      <c r="M100">
        <v>339.12238095238098</v>
      </c>
      <c r="N100" s="3"/>
      <c r="O100" s="3"/>
    </row>
    <row r="101" spans="2:15" x14ac:dyDescent="0.2">
      <c r="N101" s="3"/>
      <c r="O101" s="3"/>
    </row>
    <row r="102" spans="2:15" x14ac:dyDescent="0.2">
      <c r="N102" s="3"/>
      <c r="O102" s="3"/>
    </row>
    <row r="103" spans="2:15" x14ac:dyDescent="0.2">
      <c r="N103" s="3"/>
      <c r="O103" s="3"/>
    </row>
    <row r="104" spans="2:15" x14ac:dyDescent="0.2">
      <c r="K104" s="26" t="s">
        <v>19</v>
      </c>
      <c r="L104" s="25" t="s">
        <v>58</v>
      </c>
      <c r="M104" s="25" t="s">
        <v>59</v>
      </c>
      <c r="N104" s="3"/>
      <c r="O104" s="3"/>
    </row>
    <row r="105" spans="2:15" x14ac:dyDescent="0.2">
      <c r="K105" s="25" t="s">
        <v>21</v>
      </c>
      <c r="L105">
        <v>439.72128019323702</v>
      </c>
      <c r="M105">
        <v>366.501207729469</v>
      </c>
      <c r="N105" s="4">
        <f>L106/L105-1</f>
        <v>9.8253578428919353E-2</v>
      </c>
      <c r="O105" s="4">
        <f>M106/M105-1</f>
        <v>0.15672376607807692</v>
      </c>
    </row>
    <row r="106" spans="2:15" x14ac:dyDescent="0.2">
      <c r="K106" s="25" t="s">
        <v>22</v>
      </c>
      <c r="L106">
        <v>482.92546948356801</v>
      </c>
      <c r="M106">
        <v>423.94065727699501</v>
      </c>
      <c r="N106" s="3"/>
      <c r="O106" s="3"/>
    </row>
    <row r="107" spans="2:15" x14ac:dyDescent="0.2">
      <c r="N107" s="3"/>
      <c r="O107" s="3"/>
    </row>
    <row r="108" spans="2:15" x14ac:dyDescent="0.2">
      <c r="N108" s="3"/>
      <c r="O108" s="3"/>
    </row>
    <row r="109" spans="2:15" x14ac:dyDescent="0.2">
      <c r="N109" s="3"/>
      <c r="O109" s="3"/>
    </row>
    <row r="110" spans="2:15" x14ac:dyDescent="0.2">
      <c r="K110" s="26" t="s">
        <v>23</v>
      </c>
      <c r="L110" s="25" t="s">
        <v>58</v>
      </c>
      <c r="M110" s="25" t="s">
        <v>59</v>
      </c>
      <c r="N110" s="3"/>
      <c r="O110" s="3"/>
    </row>
    <row r="111" spans="2:15" x14ac:dyDescent="0.2">
      <c r="K111" s="25" t="s">
        <v>24</v>
      </c>
      <c r="L111">
        <v>540.61589371980699</v>
      </c>
      <c r="M111">
        <v>457.52545893719798</v>
      </c>
      <c r="N111" s="3">
        <f>L112/L111-1</f>
        <v>-0.28808427162899353</v>
      </c>
      <c r="O111" s="3">
        <f>M112/M111-1</f>
        <v>-0.26675016017061126</v>
      </c>
    </row>
    <row r="112" spans="2:15" x14ac:dyDescent="0.2">
      <c r="K112" s="25" t="s">
        <v>25</v>
      </c>
      <c r="L112">
        <v>384.87295774647902</v>
      </c>
      <c r="M112">
        <v>335.48046948356802</v>
      </c>
      <c r="N112" s="3"/>
      <c r="O112" s="3"/>
    </row>
    <row r="113" spans="11:15" x14ac:dyDescent="0.2">
      <c r="N113" s="3"/>
      <c r="O113" s="3"/>
    </row>
    <row r="114" spans="11:15" x14ac:dyDescent="0.2">
      <c r="N114" s="3"/>
      <c r="O114" s="3"/>
    </row>
    <row r="115" spans="11:15" x14ac:dyDescent="0.2">
      <c r="N115" s="3"/>
      <c r="O115" s="3"/>
    </row>
    <row r="116" spans="11:15" x14ac:dyDescent="0.2">
      <c r="K116" s="26" t="s">
        <v>26</v>
      </c>
      <c r="L116" s="25" t="s">
        <v>58</v>
      </c>
      <c r="M116" s="25" t="s">
        <v>59</v>
      </c>
      <c r="N116" s="3"/>
      <c r="O116" s="3"/>
    </row>
    <row r="117" spans="11:15" x14ac:dyDescent="0.2">
      <c r="K117" s="25" t="s">
        <v>27</v>
      </c>
      <c r="L117">
        <v>607.56497619047605</v>
      </c>
      <c r="M117">
        <v>522.85080952380895</v>
      </c>
      <c r="N117" s="3">
        <f>L118/L117-1</f>
        <v>-0.48038647953350411</v>
      </c>
      <c r="O117" s="3">
        <f>M118/M117-1</f>
        <v>-0.48663822612787522</v>
      </c>
    </row>
    <row r="118" spans="11:15" x14ac:dyDescent="0.2">
      <c r="K118" s="25" t="s">
        <v>28</v>
      </c>
      <c r="L118">
        <v>315.698976190476</v>
      </c>
      <c r="M118">
        <v>268.41161904761901</v>
      </c>
      <c r="N118" s="3"/>
      <c r="O118" s="3"/>
    </row>
    <row r="119" spans="11:15" x14ac:dyDescent="0.2">
      <c r="N119" s="3"/>
      <c r="O119" s="3"/>
    </row>
    <row r="120" spans="11:15" x14ac:dyDescent="0.2">
      <c r="N120" s="3"/>
      <c r="O120" s="3"/>
    </row>
    <row r="121" spans="11:15" x14ac:dyDescent="0.2">
      <c r="N121" s="3"/>
      <c r="O121" s="3"/>
    </row>
    <row r="122" spans="11:15" x14ac:dyDescent="0.2">
      <c r="K122" s="26" t="s">
        <v>29</v>
      </c>
      <c r="L122" s="25" t="s">
        <v>58</v>
      </c>
      <c r="M122" s="25" t="s">
        <v>59</v>
      </c>
      <c r="N122" s="3"/>
      <c r="O122" s="3"/>
    </row>
    <row r="123" spans="11:15" x14ac:dyDescent="0.2">
      <c r="K123" s="25" t="s">
        <v>30</v>
      </c>
      <c r="L123">
        <v>197.32683333333301</v>
      </c>
      <c r="M123">
        <v>147.53649999999999</v>
      </c>
      <c r="N123" s="4">
        <f>L124/L123-1</f>
        <v>1.8751996053924103</v>
      </c>
      <c r="O123" s="4">
        <f>M124/M123-1</f>
        <v>2.3542147197473171</v>
      </c>
    </row>
    <row r="124" spans="11:15" x14ac:dyDescent="0.2">
      <c r="K124" s="25" t="s">
        <v>31</v>
      </c>
      <c r="L124">
        <v>567.35403333333295</v>
      </c>
      <c r="M124">
        <v>494.8691</v>
      </c>
      <c r="N124" s="3"/>
      <c r="O124" s="3"/>
    </row>
    <row r="125" spans="11:15" x14ac:dyDescent="0.2">
      <c r="N125" s="3"/>
      <c r="O125" s="3"/>
    </row>
    <row r="126" spans="11:15" x14ac:dyDescent="0.2">
      <c r="N126" s="3"/>
      <c r="O126" s="3"/>
    </row>
    <row r="127" spans="11:15" x14ac:dyDescent="0.2">
      <c r="N127" s="3"/>
      <c r="O127" s="3"/>
    </row>
    <row r="128" spans="11:15" x14ac:dyDescent="0.2">
      <c r="K128" s="26" t="s">
        <v>50</v>
      </c>
      <c r="L128" s="25" t="s">
        <v>58</v>
      </c>
      <c r="M128" s="25" t="s">
        <v>59</v>
      </c>
      <c r="N128" s="3"/>
      <c r="O128" s="3"/>
    </row>
    <row r="129" spans="11:15" x14ac:dyDescent="0.2">
      <c r="K129" s="25" t="s">
        <v>51</v>
      </c>
      <c r="L129">
        <v>270.67273148148098</v>
      </c>
      <c r="M129">
        <v>217.2475</v>
      </c>
      <c r="N129" s="4">
        <f>L130/L129-1</f>
        <v>0.94970971149058925</v>
      </c>
      <c r="O129" s="4">
        <f>M130/M129-1</f>
        <v>1.1053380272588775</v>
      </c>
    </row>
    <row r="130" spans="11:15" x14ac:dyDescent="0.2">
      <c r="K130" s="25" t="s">
        <v>52</v>
      </c>
      <c r="L130">
        <v>527.73325320512799</v>
      </c>
      <c r="M130">
        <v>457.37942307692299</v>
      </c>
    </row>
  </sheetData>
  <mergeCells count="6">
    <mergeCell ref="K4:K5"/>
    <mergeCell ref="K12:K13"/>
    <mergeCell ref="O4:O5"/>
    <mergeCell ref="O12:O13"/>
    <mergeCell ref="S4:S5"/>
    <mergeCell ref="S12:S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opLeftCell="A30" workbookViewId="0">
      <selection activeCell="G39" sqref="G39"/>
    </sheetView>
  </sheetViews>
  <sheetFormatPr defaultRowHeight="14.25" x14ac:dyDescent="0.2"/>
  <cols>
    <col min="1" max="1" width="9" style="1"/>
    <col min="2" max="2" width="9.25" style="1" bestFit="1" customWidth="1"/>
    <col min="3" max="3" width="9" style="1"/>
    <col min="4" max="4" width="17.25" style="1" bestFit="1" customWidth="1"/>
    <col min="5" max="5" width="63.375" style="1" bestFit="1" customWidth="1"/>
    <col min="6" max="12" width="9" style="1"/>
    <col min="13" max="13" width="27.125" style="1" customWidth="1"/>
    <col min="14" max="14" width="28.25" style="1" bestFit="1" customWidth="1"/>
    <col min="15" max="15" width="29.375" style="1" bestFit="1" customWidth="1"/>
    <col min="16" max="16" width="9" style="1"/>
    <col min="17" max="17" width="15.125" style="1" customWidth="1"/>
    <col min="18" max="18" width="23.625" style="1" bestFit="1" customWidth="1"/>
    <col min="19" max="20" width="9" style="1"/>
    <col min="21" max="21" width="24.5" style="1" customWidth="1"/>
    <col min="22" max="22" width="23" style="1" customWidth="1"/>
    <col min="23" max="16384" width="9" style="1"/>
  </cols>
  <sheetData>
    <row r="1" spans="4:23" hidden="1" x14ac:dyDescent="0.2"/>
    <row r="2" spans="4:23" hidden="1" x14ac:dyDescent="0.2">
      <c r="D2" s="1" t="s">
        <v>54</v>
      </c>
    </row>
    <row r="3" spans="4:23" hidden="1" x14ac:dyDescent="0.2"/>
    <row r="4" spans="4:23" ht="30" hidden="1" customHeight="1" x14ac:dyDescent="0.2">
      <c r="E4" s="28" t="s">
        <v>0</v>
      </c>
      <c r="F4" s="6" t="s">
        <v>1</v>
      </c>
      <c r="G4" s="6"/>
      <c r="H4" s="6" t="s">
        <v>2</v>
      </c>
      <c r="I4" s="6" t="s">
        <v>3</v>
      </c>
      <c r="J4" s="7" t="s">
        <v>4</v>
      </c>
      <c r="M4" s="115" t="s">
        <v>32</v>
      </c>
      <c r="N4" s="7" t="s">
        <v>20</v>
      </c>
      <c r="Q4" s="115" t="s">
        <v>23</v>
      </c>
      <c r="R4" s="7" t="s">
        <v>20</v>
      </c>
      <c r="U4" s="115" t="s">
        <v>53</v>
      </c>
      <c r="V4" s="7" t="s">
        <v>20</v>
      </c>
    </row>
    <row r="5" spans="4:23" ht="15" hidden="1" x14ac:dyDescent="0.2">
      <c r="E5" s="29" t="s">
        <v>5</v>
      </c>
      <c r="F5" s="9">
        <v>5.3676542449999998</v>
      </c>
      <c r="G5" s="9" t="s">
        <v>35</v>
      </c>
      <c r="H5" s="9">
        <v>2.2580475099999999</v>
      </c>
      <c r="I5" s="9">
        <v>2.38</v>
      </c>
      <c r="J5" s="10">
        <v>1.89E-2</v>
      </c>
      <c r="M5" s="116"/>
      <c r="N5" s="20" t="s">
        <v>43</v>
      </c>
      <c r="Q5" s="116"/>
      <c r="R5" s="20" t="s">
        <v>43</v>
      </c>
      <c r="U5" s="116"/>
      <c r="V5" s="20" t="s">
        <v>43</v>
      </c>
    </row>
    <row r="6" spans="4:23" ht="15" hidden="1" x14ac:dyDescent="0.2">
      <c r="E6" s="29" t="s">
        <v>6</v>
      </c>
      <c r="F6" s="9">
        <v>0.57060517399999999</v>
      </c>
      <c r="G6" s="9" t="s">
        <v>35</v>
      </c>
      <c r="H6" s="9">
        <v>1.76448882</v>
      </c>
      <c r="I6" s="9">
        <v>0.32</v>
      </c>
      <c r="J6" s="10">
        <v>0.74690000000000001</v>
      </c>
      <c r="M6" s="29" t="s">
        <v>33</v>
      </c>
      <c r="N6" s="10">
        <v>23.346368399999999</v>
      </c>
      <c r="O6" s="3">
        <f>N7/N6-1</f>
        <v>-2.4440850509323653E-2</v>
      </c>
      <c r="Q6" s="29" t="s">
        <v>24</v>
      </c>
      <c r="R6" s="10">
        <v>21.408944000000002</v>
      </c>
      <c r="S6" s="4">
        <f>R7/R6-1</f>
        <v>0.15433940599779228</v>
      </c>
      <c r="U6" s="29" t="s">
        <v>30</v>
      </c>
      <c r="V6" s="10">
        <v>17.717851599999999</v>
      </c>
      <c r="W6" s="4">
        <f>V7/V6-1</f>
        <v>0.60314471196948061</v>
      </c>
    </row>
    <row r="7" spans="4:23" ht="15.75" hidden="1" thickBot="1" x14ac:dyDescent="0.25">
      <c r="E7" s="29" t="s">
        <v>7</v>
      </c>
      <c r="F7" s="9">
        <v>0</v>
      </c>
      <c r="G7" s="9" t="s">
        <v>35</v>
      </c>
      <c r="H7" s="9" t="s">
        <v>8</v>
      </c>
      <c r="I7" s="9" t="s">
        <v>8</v>
      </c>
      <c r="J7" s="10" t="s">
        <v>8</v>
      </c>
      <c r="M7" s="12" t="s">
        <v>34</v>
      </c>
      <c r="N7" s="13">
        <v>22.775763300000001</v>
      </c>
      <c r="Q7" s="12" t="s">
        <v>25</v>
      </c>
      <c r="R7" s="13">
        <v>24.713187699999999</v>
      </c>
      <c r="U7" s="12" t="s">
        <v>31</v>
      </c>
      <c r="V7" s="13">
        <v>28.404280100000001</v>
      </c>
    </row>
    <row r="8" spans="4:23" ht="15" hidden="1" x14ac:dyDescent="0.2">
      <c r="E8" s="29" t="s">
        <v>9</v>
      </c>
      <c r="F8" s="11">
        <v>-3.3168544870000001</v>
      </c>
      <c r="G8" s="9" t="s">
        <v>35</v>
      </c>
      <c r="H8" s="9">
        <v>1.65260081</v>
      </c>
      <c r="I8" s="11">
        <v>-2.0099999999999998</v>
      </c>
      <c r="J8" s="10">
        <v>4.6800000000000001E-2</v>
      </c>
    </row>
    <row r="9" spans="4:23" ht="15" hidden="1" x14ac:dyDescent="0.2">
      <c r="E9" s="29" t="s">
        <v>10</v>
      </c>
      <c r="F9" s="9">
        <v>0</v>
      </c>
      <c r="G9" s="9" t="s">
        <v>35</v>
      </c>
      <c r="H9" s="9" t="s">
        <v>8</v>
      </c>
      <c r="I9" s="9" t="s">
        <v>8</v>
      </c>
      <c r="J9" s="10" t="s">
        <v>8</v>
      </c>
    </row>
    <row r="10" spans="4:23" ht="15" hidden="1" x14ac:dyDescent="0.2">
      <c r="E10" s="29" t="s">
        <v>11</v>
      </c>
      <c r="F10" s="11">
        <v>-3.3042436589999999</v>
      </c>
      <c r="G10" s="9" t="s">
        <v>35</v>
      </c>
      <c r="H10" s="9">
        <v>1.6937187899999999</v>
      </c>
      <c r="I10" s="11">
        <v>-1.95</v>
      </c>
      <c r="J10" s="10">
        <v>5.3199999999999997E-2</v>
      </c>
    </row>
    <row r="11" spans="4:23" ht="15" hidden="1" x14ac:dyDescent="0.2">
      <c r="E11" s="29" t="s">
        <v>12</v>
      </c>
      <c r="F11" s="9">
        <v>0</v>
      </c>
      <c r="G11" s="9" t="s">
        <v>35</v>
      </c>
      <c r="H11" s="9" t="s">
        <v>8</v>
      </c>
      <c r="I11" s="9" t="s">
        <v>8</v>
      </c>
      <c r="J11" s="10" t="s">
        <v>8</v>
      </c>
    </row>
    <row r="12" spans="4:23" ht="30" hidden="1" customHeight="1" x14ac:dyDescent="0.2">
      <c r="E12" s="29" t="s">
        <v>13</v>
      </c>
      <c r="F12" s="9">
        <v>0.84086209599999995</v>
      </c>
      <c r="G12" s="9" t="s">
        <v>35</v>
      </c>
      <c r="H12" s="9">
        <v>1.98101295</v>
      </c>
      <c r="I12" s="9">
        <v>0.42</v>
      </c>
      <c r="J12" s="10">
        <v>0.67190000000000005</v>
      </c>
      <c r="M12" s="115" t="s">
        <v>19</v>
      </c>
      <c r="N12" s="7" t="s">
        <v>20</v>
      </c>
      <c r="Q12" s="115" t="s">
        <v>26</v>
      </c>
      <c r="R12" s="7" t="s">
        <v>20</v>
      </c>
      <c r="U12" s="115" t="s">
        <v>50</v>
      </c>
      <c r="V12" s="7" t="s">
        <v>20</v>
      </c>
    </row>
    <row r="13" spans="4:23" ht="15" hidden="1" x14ac:dyDescent="0.2">
      <c r="E13" s="29" t="s">
        <v>14</v>
      </c>
      <c r="F13" s="9">
        <v>0</v>
      </c>
      <c r="G13" s="9" t="s">
        <v>35</v>
      </c>
      <c r="H13" s="9" t="s">
        <v>8</v>
      </c>
      <c r="I13" s="9" t="s">
        <v>8</v>
      </c>
      <c r="J13" s="10" t="s">
        <v>8</v>
      </c>
      <c r="M13" s="116"/>
      <c r="N13" s="20" t="s">
        <v>43</v>
      </c>
      <c r="Q13" s="116"/>
      <c r="R13" s="20" t="s">
        <v>43</v>
      </c>
      <c r="U13" s="116"/>
      <c r="V13" s="20" t="s">
        <v>43</v>
      </c>
    </row>
    <row r="14" spans="4:23" ht="15" hidden="1" x14ac:dyDescent="0.2">
      <c r="E14" s="29" t="s">
        <v>15</v>
      </c>
      <c r="F14" s="9">
        <v>1.0030858979999999</v>
      </c>
      <c r="G14" s="9" t="s">
        <v>35</v>
      </c>
      <c r="H14" s="9">
        <v>3.2959007499999999</v>
      </c>
      <c r="I14" s="9">
        <v>0.3</v>
      </c>
      <c r="J14" s="10">
        <v>0.76139999999999997</v>
      </c>
      <c r="M14" s="29" t="s">
        <v>21</v>
      </c>
      <c r="N14" s="10">
        <v>21.4026386</v>
      </c>
      <c r="O14" s="4">
        <f>N15/N14-1</f>
        <v>0.15497409277377616</v>
      </c>
      <c r="Q14" s="29" t="s">
        <v>27</v>
      </c>
      <c r="R14" s="10">
        <v>22.451352799999999</v>
      </c>
      <c r="S14" s="4">
        <f>R15/R14-1</f>
        <v>5.4314148054365852E-2</v>
      </c>
      <c r="U14" s="29" t="s">
        <v>51</v>
      </c>
      <c r="V14" s="10">
        <v>23.054191299999999</v>
      </c>
      <c r="W14" s="3">
        <f>V15/V14-1</f>
        <v>5.9638179544396763E-4</v>
      </c>
    </row>
    <row r="15" spans="4:23" ht="15.75" hidden="1" thickBot="1" x14ac:dyDescent="0.25">
      <c r="E15" s="29" t="s">
        <v>16</v>
      </c>
      <c r="F15" s="9">
        <v>0</v>
      </c>
      <c r="G15" s="9" t="s">
        <v>35</v>
      </c>
      <c r="H15" s="9" t="s">
        <v>8</v>
      </c>
      <c r="I15" s="9" t="s">
        <v>8</v>
      </c>
      <c r="J15" s="10" t="s">
        <v>8</v>
      </c>
      <c r="M15" s="12" t="s">
        <v>22</v>
      </c>
      <c r="N15" s="13">
        <v>24.719493100000001</v>
      </c>
      <c r="Q15" s="12" t="s">
        <v>28</v>
      </c>
      <c r="R15" s="13">
        <v>23.670778899999998</v>
      </c>
      <c r="U15" s="12" t="s">
        <v>52</v>
      </c>
      <c r="V15" s="13">
        <v>23.067940400000001</v>
      </c>
    </row>
    <row r="16" spans="4:23" ht="15" hidden="1" x14ac:dyDescent="0.2">
      <c r="E16" s="29" t="s">
        <v>44</v>
      </c>
      <c r="F16" s="11">
        <v>-3.1347296010000001</v>
      </c>
      <c r="G16" s="9" t="s">
        <v>35</v>
      </c>
      <c r="H16" s="9">
        <v>2.8029702699999999</v>
      </c>
      <c r="I16" s="11">
        <v>-1.1200000000000001</v>
      </c>
      <c r="J16" s="10">
        <v>0.26550000000000001</v>
      </c>
    </row>
    <row r="17" spans="5:10" ht="15" hidden="1" x14ac:dyDescent="0.2">
      <c r="E17" s="29" t="s">
        <v>45</v>
      </c>
      <c r="F17" s="9">
        <v>0</v>
      </c>
      <c r="G17" s="9" t="s">
        <v>35</v>
      </c>
      <c r="H17" s="9" t="s">
        <v>8</v>
      </c>
      <c r="I17" s="9" t="s">
        <v>8</v>
      </c>
      <c r="J17" s="10" t="s">
        <v>8</v>
      </c>
    </row>
    <row r="18" spans="5:10" ht="15" hidden="1" x14ac:dyDescent="0.2">
      <c r="E18" s="29" t="s">
        <v>46</v>
      </c>
      <c r="F18" s="9">
        <v>6.2419608599999998</v>
      </c>
      <c r="G18" s="9" t="s">
        <v>35</v>
      </c>
      <c r="H18" s="9">
        <v>4.2090997699999999</v>
      </c>
      <c r="I18" s="9">
        <v>1.48</v>
      </c>
      <c r="J18" s="10">
        <v>0.14050000000000001</v>
      </c>
    </row>
    <row r="19" spans="5:10" ht="15" hidden="1" x14ac:dyDescent="0.2">
      <c r="E19" s="14" t="s">
        <v>47</v>
      </c>
      <c r="F19" s="15">
        <v>0</v>
      </c>
      <c r="G19" s="15" t="s">
        <v>35</v>
      </c>
      <c r="H19" s="15" t="s">
        <v>8</v>
      </c>
      <c r="I19" s="15" t="s">
        <v>8</v>
      </c>
      <c r="J19" s="16" t="s">
        <v>8</v>
      </c>
    </row>
    <row r="20" spans="5:10" ht="15" hidden="1" x14ac:dyDescent="0.2">
      <c r="E20" s="14" t="s">
        <v>48</v>
      </c>
      <c r="F20" s="15">
        <v>0</v>
      </c>
      <c r="G20" s="15" t="s">
        <v>35</v>
      </c>
      <c r="H20" s="15" t="s">
        <v>8</v>
      </c>
      <c r="I20" s="15" t="s">
        <v>8</v>
      </c>
      <c r="J20" s="16" t="s">
        <v>8</v>
      </c>
    </row>
    <row r="21" spans="5:10" ht="15" hidden="1" x14ac:dyDescent="0.2">
      <c r="E21" s="14" t="s">
        <v>49</v>
      </c>
      <c r="F21" s="15">
        <v>0</v>
      </c>
      <c r="G21" s="15" t="s">
        <v>35</v>
      </c>
      <c r="H21" s="15" t="s">
        <v>8</v>
      </c>
      <c r="I21" s="15" t="s">
        <v>8</v>
      </c>
      <c r="J21" s="16" t="s">
        <v>8</v>
      </c>
    </row>
    <row r="22" spans="5:10" ht="15" hidden="1" x14ac:dyDescent="0.2">
      <c r="E22" s="29" t="s">
        <v>36</v>
      </c>
      <c r="F22" s="9">
        <v>0.82644719200000005</v>
      </c>
      <c r="G22" s="9" t="s">
        <v>35</v>
      </c>
      <c r="H22" s="9">
        <v>1.181981E-2</v>
      </c>
      <c r="I22" s="9">
        <v>69.92</v>
      </c>
      <c r="J22" s="10" t="s">
        <v>17</v>
      </c>
    </row>
    <row r="23" spans="5:10" ht="15" hidden="1" x14ac:dyDescent="0.2">
      <c r="E23" s="29" t="s">
        <v>37</v>
      </c>
      <c r="F23" s="11">
        <v>-0.38727801499999998</v>
      </c>
      <c r="G23" s="9" t="s">
        <v>35</v>
      </c>
      <c r="H23" s="9">
        <v>0.11008954999999999</v>
      </c>
      <c r="I23" s="11">
        <v>-3.52</v>
      </c>
      <c r="J23" s="10">
        <v>5.9999999999999995E-4</v>
      </c>
    </row>
    <row r="24" spans="5:10" ht="15" hidden="1" x14ac:dyDescent="0.2">
      <c r="E24" s="14" t="s">
        <v>38</v>
      </c>
      <c r="F24" s="15">
        <v>0</v>
      </c>
      <c r="G24" s="15" t="s">
        <v>35</v>
      </c>
      <c r="H24" s="15" t="s">
        <v>8</v>
      </c>
      <c r="I24" s="15" t="s">
        <v>8</v>
      </c>
      <c r="J24" s="16" t="s">
        <v>8</v>
      </c>
    </row>
    <row r="25" spans="5:10" ht="15" hidden="1" x14ac:dyDescent="0.2">
      <c r="E25" s="29" t="s">
        <v>39</v>
      </c>
      <c r="F25" s="11">
        <v>-4.1205763940000004</v>
      </c>
      <c r="G25" s="9" t="s">
        <v>35</v>
      </c>
      <c r="H25" s="9">
        <v>3.9756826900000002</v>
      </c>
      <c r="I25" s="11">
        <v>-1.04</v>
      </c>
      <c r="J25" s="10">
        <v>0.3019</v>
      </c>
    </row>
    <row r="26" spans="5:10" ht="15" hidden="1" x14ac:dyDescent="0.2">
      <c r="E26" s="14" t="s">
        <v>40</v>
      </c>
      <c r="F26" s="15">
        <v>0</v>
      </c>
      <c r="G26" s="15" t="s">
        <v>35</v>
      </c>
      <c r="H26" s="15" t="s">
        <v>8</v>
      </c>
      <c r="I26" s="15" t="s">
        <v>8</v>
      </c>
      <c r="J26" s="16" t="s">
        <v>8</v>
      </c>
    </row>
    <row r="27" spans="5:10" ht="15" hidden="1" x14ac:dyDescent="0.2">
      <c r="E27" s="14" t="s">
        <v>41</v>
      </c>
      <c r="F27" s="15">
        <v>0</v>
      </c>
      <c r="G27" s="15" t="s">
        <v>35</v>
      </c>
      <c r="H27" s="15" t="s">
        <v>8</v>
      </c>
      <c r="I27" s="15" t="s">
        <v>8</v>
      </c>
      <c r="J27" s="16" t="s">
        <v>8</v>
      </c>
    </row>
    <row r="28" spans="5:10" ht="15.75" hidden="1" thickBot="1" x14ac:dyDescent="0.25">
      <c r="E28" s="17" t="s">
        <v>42</v>
      </c>
      <c r="F28" s="18">
        <v>0</v>
      </c>
      <c r="G28" s="18" t="s">
        <v>35</v>
      </c>
      <c r="H28" s="18" t="s">
        <v>8</v>
      </c>
      <c r="I28" s="18" t="s">
        <v>8</v>
      </c>
      <c r="J28" s="19" t="s">
        <v>8</v>
      </c>
    </row>
    <row r="29" spans="5:10" hidden="1" x14ac:dyDescent="0.2"/>
    <row r="37" spans="1:23" x14ac:dyDescent="0.2">
      <c r="A37" s="42" t="s">
        <v>78</v>
      </c>
      <c r="D37" s="1" t="s">
        <v>55</v>
      </c>
    </row>
    <row r="38" spans="1:23" ht="15" thickBot="1" x14ac:dyDescent="0.25"/>
    <row r="39" spans="1:23" ht="30.75" thickBot="1" x14ac:dyDescent="0.25">
      <c r="A39" s="49" t="s">
        <v>76</v>
      </c>
      <c r="B39" s="49" t="s">
        <v>77</v>
      </c>
      <c r="E39" s="28" t="s">
        <v>0</v>
      </c>
      <c r="F39" s="6" t="s">
        <v>1</v>
      </c>
      <c r="G39" s="6"/>
      <c r="H39" s="6" t="s">
        <v>2</v>
      </c>
      <c r="I39" s="6" t="s">
        <v>3</v>
      </c>
      <c r="J39" s="7" t="s">
        <v>4</v>
      </c>
      <c r="M39" s="27" t="s">
        <v>32</v>
      </c>
      <c r="N39" s="7" t="s">
        <v>20</v>
      </c>
      <c r="Q39" s="27" t="s">
        <v>23</v>
      </c>
      <c r="R39" s="7" t="s">
        <v>20</v>
      </c>
      <c r="U39" s="27" t="s">
        <v>53</v>
      </c>
      <c r="V39" s="7" t="s">
        <v>20</v>
      </c>
    </row>
    <row r="40" spans="1:23" ht="15.75" thickBot="1" x14ac:dyDescent="0.25">
      <c r="A40" s="49">
        <v>1</v>
      </c>
      <c r="B40" s="50">
        <v>113</v>
      </c>
      <c r="E40" s="29" t="s">
        <v>5</v>
      </c>
      <c r="F40" s="9">
        <v>102.45834809999999</v>
      </c>
      <c r="G40" s="9" t="s">
        <v>35</v>
      </c>
      <c r="H40" s="9">
        <v>28.262336019999999</v>
      </c>
      <c r="I40" s="9">
        <v>3.63</v>
      </c>
      <c r="J40" s="10">
        <v>4.0000000000000002E-4</v>
      </c>
      <c r="M40" s="21" t="s">
        <v>56</v>
      </c>
      <c r="N40" s="47">
        <v>263.27079400000002</v>
      </c>
      <c r="O40" s="37">
        <f>N41/N40-1</f>
        <v>-4.3924765919914455E-2</v>
      </c>
      <c r="Q40" s="21" t="s">
        <v>24</v>
      </c>
      <c r="R40" s="47">
        <v>232.910415</v>
      </c>
      <c r="S40" s="4">
        <f>R41/R40-1</f>
        <v>0.21105389383295714</v>
      </c>
      <c r="U40" s="21" t="s">
        <v>30</v>
      </c>
      <c r="V40" s="47">
        <v>208.62114600000001</v>
      </c>
      <c r="W40" s="4">
        <f>V41/V40-1</f>
        <v>0.4684816945641741</v>
      </c>
    </row>
    <row r="41" spans="1:23" ht="15.75" thickBot="1" x14ac:dyDescent="0.25">
      <c r="A41" s="49">
        <v>2</v>
      </c>
      <c r="B41" s="50">
        <v>114</v>
      </c>
      <c r="E41" s="29" t="s">
        <v>6</v>
      </c>
      <c r="F41" s="11">
        <v>-11.3723256</v>
      </c>
      <c r="G41" s="9" t="s">
        <v>35</v>
      </c>
      <c r="H41" s="9">
        <v>24.063863990000002</v>
      </c>
      <c r="I41" s="11">
        <v>-0.47</v>
      </c>
      <c r="J41" s="10">
        <v>0.63739999999999997</v>
      </c>
      <c r="M41" s="22" t="s">
        <v>34</v>
      </c>
      <c r="N41" s="48">
        <v>251.70668599999999</v>
      </c>
      <c r="O41" s="3"/>
      <c r="Q41" s="22" t="s">
        <v>25</v>
      </c>
      <c r="R41" s="48">
        <v>282.06706500000001</v>
      </c>
      <c r="S41" s="4"/>
      <c r="U41" s="22" t="s">
        <v>31</v>
      </c>
      <c r="V41" s="48">
        <v>306.356334</v>
      </c>
      <c r="W41" s="4"/>
    </row>
    <row r="42" spans="1:23" ht="15" x14ac:dyDescent="0.2">
      <c r="A42" s="49">
        <v>3</v>
      </c>
      <c r="B42" s="50">
        <v>115</v>
      </c>
      <c r="E42" s="30" t="s">
        <v>7</v>
      </c>
      <c r="F42" s="31">
        <v>0</v>
      </c>
      <c r="G42" s="31" t="s">
        <v>35</v>
      </c>
      <c r="H42" s="31" t="s">
        <v>8</v>
      </c>
      <c r="I42" s="31" t="s">
        <v>8</v>
      </c>
      <c r="J42" s="32" t="s">
        <v>8</v>
      </c>
    </row>
    <row r="43" spans="1:23" ht="15" x14ac:dyDescent="0.2">
      <c r="A43" s="49">
        <v>4</v>
      </c>
      <c r="B43" s="50">
        <v>134</v>
      </c>
      <c r="E43" s="29" t="s">
        <v>9</v>
      </c>
      <c r="F43" s="11">
        <v>-32.533337899999999</v>
      </c>
      <c r="G43" s="9" t="s">
        <v>35</v>
      </c>
      <c r="H43" s="9">
        <v>20.02538204</v>
      </c>
      <c r="I43" s="11">
        <v>-1.62</v>
      </c>
      <c r="J43" s="10">
        <v>0.107</v>
      </c>
    </row>
    <row r="44" spans="1:23" ht="15" x14ac:dyDescent="0.2">
      <c r="A44" s="49">
        <v>5</v>
      </c>
      <c r="B44" s="50">
        <v>137</v>
      </c>
      <c r="E44" s="30" t="s">
        <v>10</v>
      </c>
      <c r="F44" s="31">
        <v>0</v>
      </c>
      <c r="G44" s="31" t="s">
        <v>35</v>
      </c>
      <c r="H44" s="31" t="s">
        <v>8</v>
      </c>
      <c r="I44" s="31" t="s">
        <v>8</v>
      </c>
      <c r="J44" s="32" t="s">
        <v>8</v>
      </c>
    </row>
    <row r="45" spans="1:23" ht="15.75" thickBot="1" x14ac:dyDescent="0.25">
      <c r="A45" s="49">
        <v>6</v>
      </c>
      <c r="B45" s="50">
        <v>15</v>
      </c>
      <c r="E45" s="29" t="s">
        <v>11</v>
      </c>
      <c r="F45" s="11">
        <v>-49.156649899999998</v>
      </c>
      <c r="G45" s="9" t="s">
        <v>35</v>
      </c>
      <c r="H45" s="9">
        <v>19.510839829999998</v>
      </c>
      <c r="I45" s="11">
        <v>-2.52</v>
      </c>
      <c r="J45" s="10">
        <v>1.3100000000000001E-2</v>
      </c>
    </row>
    <row r="46" spans="1:23" ht="15.75" thickBot="1" x14ac:dyDescent="0.25">
      <c r="A46" s="49">
        <v>7</v>
      </c>
      <c r="B46" s="50">
        <v>17</v>
      </c>
      <c r="E46" s="30" t="s">
        <v>12</v>
      </c>
      <c r="F46" s="31">
        <v>0</v>
      </c>
      <c r="G46" s="31" t="s">
        <v>35</v>
      </c>
      <c r="H46" s="31" t="s">
        <v>8</v>
      </c>
      <c r="I46" s="31" t="s">
        <v>8</v>
      </c>
      <c r="J46" s="32" t="s">
        <v>8</v>
      </c>
      <c r="M46" s="27" t="s">
        <v>19</v>
      </c>
      <c r="N46" s="7" t="s">
        <v>20</v>
      </c>
      <c r="Q46" s="27" t="s">
        <v>26</v>
      </c>
      <c r="R46" s="7" t="s">
        <v>20</v>
      </c>
      <c r="U46" s="27" t="s">
        <v>50</v>
      </c>
      <c r="V46" s="7" t="s">
        <v>20</v>
      </c>
    </row>
    <row r="47" spans="1:23" ht="15.75" thickBot="1" x14ac:dyDescent="0.25">
      <c r="A47" s="49">
        <v>8</v>
      </c>
      <c r="B47" s="50">
        <v>60</v>
      </c>
      <c r="E47" s="29" t="s">
        <v>13</v>
      </c>
      <c r="F47" s="9">
        <v>8.2240386000000001</v>
      </c>
      <c r="G47" s="9" t="s">
        <v>35</v>
      </c>
      <c r="H47" s="9">
        <v>21.83653425</v>
      </c>
      <c r="I47" s="9">
        <v>0.38</v>
      </c>
      <c r="J47" s="10">
        <v>0.70720000000000005</v>
      </c>
      <c r="M47" s="21" t="s">
        <v>21</v>
      </c>
      <c r="N47" s="47">
        <v>241.222071</v>
      </c>
      <c r="O47" s="4">
        <f>N48/N47-1</f>
        <v>0.13486882798547883</v>
      </c>
      <c r="Q47" s="21" t="s">
        <v>27</v>
      </c>
      <c r="R47" s="47">
        <v>255.663004</v>
      </c>
      <c r="S47" s="4">
        <f>R48/R47-1</f>
        <v>1.4282363669637643E-2</v>
      </c>
      <c r="U47" s="21" t="s">
        <v>51</v>
      </c>
      <c r="V47" s="47">
        <v>268.67766599999999</v>
      </c>
      <c r="W47" s="3">
        <f>V48/V47-1</f>
        <v>-8.3288843219294528E-2</v>
      </c>
    </row>
    <row r="48" spans="1:23" ht="15.75" thickBot="1" x14ac:dyDescent="0.25">
      <c r="A48" s="49">
        <v>9</v>
      </c>
      <c r="B48" s="50">
        <v>96</v>
      </c>
      <c r="E48" s="30" t="s">
        <v>14</v>
      </c>
      <c r="F48" s="31">
        <v>0</v>
      </c>
      <c r="G48" s="31" t="s">
        <v>35</v>
      </c>
      <c r="H48" s="31" t="s">
        <v>8</v>
      </c>
      <c r="I48" s="31" t="s">
        <v>8</v>
      </c>
      <c r="J48" s="32" t="s">
        <v>8</v>
      </c>
      <c r="M48" s="22" t="s">
        <v>22</v>
      </c>
      <c r="N48" s="48">
        <v>273.75540899999999</v>
      </c>
      <c r="Q48" s="22" t="s">
        <v>28</v>
      </c>
      <c r="R48" s="48">
        <v>259.31447600000001</v>
      </c>
      <c r="U48" s="22" t="s">
        <v>52</v>
      </c>
      <c r="V48" s="48">
        <v>246.299814</v>
      </c>
    </row>
    <row r="49" spans="5:23" ht="15" x14ac:dyDescent="0.2">
      <c r="E49" s="29" t="s">
        <v>83</v>
      </c>
      <c r="F49" s="11">
        <v>-35.785347999999999</v>
      </c>
      <c r="G49" s="9" t="s">
        <v>35</v>
      </c>
      <c r="H49" s="9">
        <v>50.201659829999997</v>
      </c>
      <c r="I49" s="11">
        <v>-0.71</v>
      </c>
      <c r="J49" s="10">
        <v>0.47739999999999999</v>
      </c>
      <c r="O49" s="4"/>
      <c r="S49" s="4"/>
      <c r="W49" s="3"/>
    </row>
    <row r="50" spans="5:23" ht="15" x14ac:dyDescent="0.2">
      <c r="E50" s="30" t="s">
        <v>84</v>
      </c>
      <c r="F50" s="31">
        <v>0</v>
      </c>
      <c r="G50" s="31" t="s">
        <v>35</v>
      </c>
      <c r="H50" s="31" t="s">
        <v>8</v>
      </c>
      <c r="I50" s="31" t="s">
        <v>8</v>
      </c>
      <c r="J50" s="32" t="s">
        <v>8</v>
      </c>
    </row>
    <row r="51" spans="5:23" ht="15" x14ac:dyDescent="0.2">
      <c r="E51" s="29" t="s">
        <v>44</v>
      </c>
      <c r="F51" s="11">
        <v>-29.9260202</v>
      </c>
      <c r="G51" s="9" t="s">
        <v>35</v>
      </c>
      <c r="H51" s="9">
        <v>33.025033739999998</v>
      </c>
      <c r="I51" s="11">
        <v>-0.91</v>
      </c>
      <c r="J51" s="10">
        <v>0.36670000000000003</v>
      </c>
    </row>
    <row r="52" spans="5:23" ht="15" x14ac:dyDescent="0.2">
      <c r="E52" s="30" t="s">
        <v>45</v>
      </c>
      <c r="F52" s="31">
        <v>0</v>
      </c>
      <c r="G52" s="31" t="s">
        <v>35</v>
      </c>
      <c r="H52" s="31" t="s">
        <v>8</v>
      </c>
      <c r="I52" s="31" t="s">
        <v>8</v>
      </c>
      <c r="J52" s="32" t="s">
        <v>8</v>
      </c>
    </row>
    <row r="53" spans="5:23" ht="15" x14ac:dyDescent="0.2">
      <c r="E53" s="29" t="s">
        <v>61</v>
      </c>
      <c r="F53" s="9">
        <v>104.607744</v>
      </c>
      <c r="G53" s="9" t="s">
        <v>35</v>
      </c>
      <c r="H53" s="9">
        <v>57.46206892</v>
      </c>
      <c r="I53" s="9">
        <v>1.82</v>
      </c>
      <c r="J53" s="10">
        <v>7.1300000000000002E-2</v>
      </c>
    </row>
    <row r="54" spans="5:23" ht="15" x14ac:dyDescent="0.2">
      <c r="E54" s="30" t="s">
        <v>47</v>
      </c>
      <c r="F54" s="31">
        <v>0</v>
      </c>
      <c r="G54" s="31" t="s">
        <v>35</v>
      </c>
      <c r="H54" s="31" t="s">
        <v>8</v>
      </c>
      <c r="I54" s="31" t="s">
        <v>8</v>
      </c>
      <c r="J54" s="32" t="s">
        <v>8</v>
      </c>
    </row>
    <row r="55" spans="5:23" ht="15" x14ac:dyDescent="0.2">
      <c r="E55" s="30" t="s">
        <v>48</v>
      </c>
      <c r="F55" s="31">
        <v>0</v>
      </c>
      <c r="G55" s="31" t="s">
        <v>35</v>
      </c>
      <c r="H55" s="31" t="s">
        <v>8</v>
      </c>
      <c r="I55" s="31" t="s">
        <v>8</v>
      </c>
      <c r="J55" s="32" t="s">
        <v>8</v>
      </c>
    </row>
    <row r="56" spans="5:23" ht="15" x14ac:dyDescent="0.2">
      <c r="E56" s="30" t="s">
        <v>49</v>
      </c>
      <c r="F56" s="31">
        <v>0</v>
      </c>
      <c r="G56" s="31" t="s">
        <v>35</v>
      </c>
      <c r="H56" s="31" t="s">
        <v>8</v>
      </c>
      <c r="I56" s="31" t="s">
        <v>8</v>
      </c>
      <c r="J56" s="32" t="s">
        <v>8</v>
      </c>
    </row>
    <row r="57" spans="5:23" ht="15" x14ac:dyDescent="0.2">
      <c r="E57" s="29" t="s">
        <v>87</v>
      </c>
      <c r="F57" s="9">
        <v>0.74669470000000004</v>
      </c>
      <c r="G57" s="9" t="s">
        <v>35</v>
      </c>
      <c r="H57" s="9">
        <v>2.6928819999999999E-2</v>
      </c>
      <c r="I57" s="9">
        <v>27.73</v>
      </c>
      <c r="J57" s="10" t="s">
        <v>17</v>
      </c>
    </row>
    <row r="58" spans="5:23" ht="15" x14ac:dyDescent="0.2">
      <c r="E58" s="29" t="s">
        <v>74</v>
      </c>
      <c r="F58" s="11">
        <v>-0.35812820000000001</v>
      </c>
      <c r="G58" s="9" t="s">
        <v>35</v>
      </c>
      <c r="H58" s="9">
        <v>9.1179940000000001E-2</v>
      </c>
      <c r="I58" s="11">
        <v>-3.93</v>
      </c>
      <c r="J58" s="10">
        <v>1E-4</v>
      </c>
    </row>
    <row r="59" spans="5:23" ht="15" x14ac:dyDescent="0.2">
      <c r="E59" s="30" t="s">
        <v>79</v>
      </c>
      <c r="F59" s="31">
        <v>0</v>
      </c>
      <c r="G59" s="31" t="s">
        <v>35</v>
      </c>
      <c r="H59" s="31" t="s">
        <v>8</v>
      </c>
      <c r="I59" s="31" t="s">
        <v>8</v>
      </c>
      <c r="J59" s="32" t="s">
        <v>8</v>
      </c>
    </row>
    <row r="60" spans="5:23" ht="15" x14ac:dyDescent="0.2">
      <c r="E60" s="29" t="s">
        <v>85</v>
      </c>
      <c r="F60" s="11">
        <v>-23.751021600000001</v>
      </c>
      <c r="G60" s="9" t="s">
        <v>35</v>
      </c>
      <c r="H60" s="9">
        <v>43.182344200000003</v>
      </c>
      <c r="I60" s="11">
        <v>-0.55000000000000004</v>
      </c>
      <c r="J60" s="10">
        <v>0.58340000000000003</v>
      </c>
    </row>
    <row r="61" spans="5:23" ht="15" x14ac:dyDescent="0.2">
      <c r="E61" s="30" t="s">
        <v>40</v>
      </c>
      <c r="F61" s="31">
        <v>0</v>
      </c>
      <c r="G61" s="31" t="s">
        <v>35</v>
      </c>
      <c r="H61" s="31" t="s">
        <v>8</v>
      </c>
      <c r="I61" s="31" t="s">
        <v>8</v>
      </c>
      <c r="J61" s="32" t="s">
        <v>8</v>
      </c>
    </row>
    <row r="62" spans="5:23" ht="15" x14ac:dyDescent="0.2">
      <c r="E62" s="30" t="s">
        <v>41</v>
      </c>
      <c r="F62" s="31">
        <v>0</v>
      </c>
      <c r="G62" s="31" t="s">
        <v>35</v>
      </c>
      <c r="H62" s="31" t="s">
        <v>8</v>
      </c>
      <c r="I62" s="31" t="s">
        <v>8</v>
      </c>
      <c r="J62" s="32" t="s">
        <v>8</v>
      </c>
    </row>
    <row r="63" spans="5:23" ht="15" x14ac:dyDescent="0.2">
      <c r="E63" s="30" t="s">
        <v>42</v>
      </c>
      <c r="F63" s="31">
        <v>0</v>
      </c>
      <c r="G63" s="31" t="s">
        <v>35</v>
      </c>
      <c r="H63" s="31" t="s">
        <v>8</v>
      </c>
      <c r="I63" s="31" t="s">
        <v>8</v>
      </c>
      <c r="J63" s="32" t="s">
        <v>8</v>
      </c>
    </row>
    <row r="64" spans="5:23" ht="15" x14ac:dyDescent="0.2">
      <c r="E64" s="29" t="s">
        <v>86</v>
      </c>
      <c r="F64" s="9">
        <v>45.872867399999997</v>
      </c>
      <c r="G64" s="9" t="s">
        <v>35</v>
      </c>
      <c r="H64" s="9">
        <v>49.999153900000003</v>
      </c>
      <c r="I64" s="9">
        <v>0.92</v>
      </c>
      <c r="J64" s="10">
        <v>0.36080000000000001</v>
      </c>
    </row>
    <row r="65" spans="5:10" ht="15" x14ac:dyDescent="0.2">
      <c r="E65" s="30" t="s">
        <v>80</v>
      </c>
      <c r="F65" s="43">
        <v>0</v>
      </c>
      <c r="G65" s="43" t="s">
        <v>35</v>
      </c>
      <c r="H65" s="43" t="s">
        <v>8</v>
      </c>
      <c r="I65" s="43" t="s">
        <v>8</v>
      </c>
      <c r="J65" s="44" t="s">
        <v>8</v>
      </c>
    </row>
    <row r="66" spans="5:10" ht="15" x14ac:dyDescent="0.2">
      <c r="E66" s="30" t="s">
        <v>81</v>
      </c>
      <c r="F66" s="43">
        <v>0</v>
      </c>
      <c r="G66" s="43" t="s">
        <v>35</v>
      </c>
      <c r="H66" s="43" t="s">
        <v>8</v>
      </c>
      <c r="I66" s="43" t="s">
        <v>8</v>
      </c>
      <c r="J66" s="44" t="s">
        <v>8</v>
      </c>
    </row>
    <row r="67" spans="5:10" ht="15.75" thickBot="1" x14ac:dyDescent="0.25">
      <c r="E67" s="33" t="s">
        <v>82</v>
      </c>
      <c r="F67" s="45">
        <v>0</v>
      </c>
      <c r="G67" s="45" t="s">
        <v>35</v>
      </c>
      <c r="H67" s="45" t="s">
        <v>8</v>
      </c>
      <c r="I67" s="45" t="s">
        <v>8</v>
      </c>
      <c r="J67" s="46" t="s">
        <v>8</v>
      </c>
    </row>
    <row r="98" spans="4:17" x14ac:dyDescent="0.2">
      <c r="M98" s="26" t="s">
        <v>32</v>
      </c>
      <c r="N98" s="25" t="s">
        <v>58</v>
      </c>
      <c r="O98" s="25" t="s">
        <v>59</v>
      </c>
    </row>
    <row r="99" spans="4:17" x14ac:dyDescent="0.2">
      <c r="D99" s="2" t="s">
        <v>57</v>
      </c>
      <c r="M99" s="25" t="s">
        <v>33</v>
      </c>
      <c r="N99">
        <v>406.26105128205103</v>
      </c>
      <c r="O99">
        <v>340.16369230769197</v>
      </c>
      <c r="P99" s="3">
        <f>N100/N99-1</f>
        <v>-0.28409643099845516</v>
      </c>
      <c r="Q99" s="3">
        <f>O100/O99-1</f>
        <v>-0.24781896714622054</v>
      </c>
    </row>
    <row r="100" spans="4:17" x14ac:dyDescent="0.2">
      <c r="M100" s="25" t="s">
        <v>34</v>
      </c>
      <c r="N100">
        <v>290.84373655913998</v>
      </c>
      <c r="O100">
        <v>255.86467741935499</v>
      </c>
      <c r="P100" s="3"/>
      <c r="Q100" s="3"/>
    </row>
    <row r="101" spans="4:17" x14ac:dyDescent="0.2">
      <c r="P101" s="3"/>
      <c r="Q101" s="3"/>
    </row>
    <row r="102" spans="4:17" x14ac:dyDescent="0.2">
      <c r="P102" s="3"/>
      <c r="Q102" s="3"/>
    </row>
    <row r="103" spans="4:17" x14ac:dyDescent="0.2">
      <c r="P103" s="3"/>
      <c r="Q103" s="3"/>
    </row>
    <row r="104" spans="4:17" x14ac:dyDescent="0.2">
      <c r="M104" s="26" t="s">
        <v>19</v>
      </c>
      <c r="N104" s="25" t="s">
        <v>58</v>
      </c>
      <c r="O104" s="25" t="s">
        <v>59</v>
      </c>
      <c r="P104" s="3"/>
      <c r="Q104" s="3"/>
    </row>
    <row r="105" spans="4:17" x14ac:dyDescent="0.2">
      <c r="M105" s="25" t="s">
        <v>21</v>
      </c>
      <c r="N105">
        <v>231.72289743589701</v>
      </c>
      <c r="O105">
        <v>192.38046153846199</v>
      </c>
      <c r="P105" s="4">
        <f>N106/N105-1</f>
        <v>1.0448013130740126</v>
      </c>
      <c r="Q105" s="4">
        <f>O106/O105-1</f>
        <v>1.1353452756702604</v>
      </c>
    </row>
    <row r="106" spans="4:17" x14ac:dyDescent="0.2">
      <c r="M106" s="25" t="s">
        <v>22</v>
      </c>
      <c r="N106">
        <v>473.827284946237</v>
      </c>
      <c r="O106">
        <v>410.79870967741903</v>
      </c>
      <c r="P106" s="3"/>
      <c r="Q106" s="3"/>
    </row>
    <row r="107" spans="4:17" x14ac:dyDescent="0.2">
      <c r="P107" s="3"/>
      <c r="Q107" s="3"/>
    </row>
    <row r="108" spans="4:17" x14ac:dyDescent="0.2">
      <c r="P108" s="3"/>
      <c r="Q108" s="3"/>
    </row>
    <row r="109" spans="4:17" x14ac:dyDescent="0.2">
      <c r="P109" s="3"/>
      <c r="Q109" s="3"/>
    </row>
    <row r="110" spans="4:17" x14ac:dyDescent="0.2">
      <c r="M110" s="26" t="s">
        <v>23</v>
      </c>
      <c r="N110" s="25" t="s">
        <v>58</v>
      </c>
      <c r="O110" s="25" t="s">
        <v>59</v>
      </c>
      <c r="P110" s="3"/>
      <c r="Q110" s="3"/>
    </row>
    <row r="111" spans="4:17" x14ac:dyDescent="0.2">
      <c r="M111" s="25" t="s">
        <v>24</v>
      </c>
      <c r="N111">
        <v>422.55687830687799</v>
      </c>
      <c r="O111">
        <v>338.25243386243397</v>
      </c>
      <c r="P111" s="3">
        <f>N112/N111-1</f>
        <v>-0.34113172164606242</v>
      </c>
      <c r="Q111" s="3">
        <f>O112/O111-1</f>
        <v>-0.23021864560311567</v>
      </c>
    </row>
    <row r="112" spans="4:17" x14ac:dyDescent="0.2">
      <c r="M112" s="25" t="s">
        <v>25</v>
      </c>
      <c r="N112">
        <v>278.40932291666701</v>
      </c>
      <c r="O112">
        <v>260.38041666666697</v>
      </c>
      <c r="P112" s="3"/>
      <c r="Q112" s="3"/>
    </row>
    <row r="113" spans="13:17" x14ac:dyDescent="0.2">
      <c r="P113" s="3"/>
      <c r="Q113" s="3"/>
    </row>
    <row r="114" spans="13:17" x14ac:dyDescent="0.2">
      <c r="P114" s="3"/>
      <c r="Q114" s="3"/>
    </row>
    <row r="115" spans="13:17" x14ac:dyDescent="0.2">
      <c r="P115" s="3"/>
      <c r="Q115" s="3"/>
    </row>
    <row r="116" spans="13:17" x14ac:dyDescent="0.2">
      <c r="M116" s="26" t="s">
        <v>26</v>
      </c>
      <c r="N116" s="25" t="s">
        <v>58</v>
      </c>
      <c r="O116" s="25" t="s">
        <v>59</v>
      </c>
      <c r="P116" s="3"/>
      <c r="Q116" s="3"/>
    </row>
    <row r="117" spans="13:17" x14ac:dyDescent="0.2">
      <c r="M117" s="25" t="s">
        <v>27</v>
      </c>
      <c r="N117">
        <v>339.05562841530099</v>
      </c>
      <c r="O117">
        <v>293.607978142077</v>
      </c>
      <c r="P117" s="3">
        <f>N118/N117-1</f>
        <v>6.1633543631756327E-2</v>
      </c>
      <c r="Q117" s="3">
        <f>O118/O117-1</f>
        <v>3.5402636778378405E-2</v>
      </c>
    </row>
    <row r="118" spans="13:17" x14ac:dyDescent="0.2">
      <c r="M118" s="25" t="s">
        <v>28</v>
      </c>
      <c r="N118">
        <v>359.95282828282802</v>
      </c>
      <c r="O118">
        <v>304.00247474747499</v>
      </c>
      <c r="P118" s="3"/>
      <c r="Q118" s="3"/>
    </row>
    <row r="119" spans="13:17" x14ac:dyDescent="0.2">
      <c r="P119" s="3"/>
      <c r="Q119" s="3"/>
    </row>
    <row r="120" spans="13:17" x14ac:dyDescent="0.2">
      <c r="P120" s="3"/>
      <c r="Q120" s="3"/>
    </row>
    <row r="121" spans="13:17" x14ac:dyDescent="0.2">
      <c r="P121" s="3"/>
      <c r="Q121" s="3"/>
    </row>
    <row r="122" spans="13:17" x14ac:dyDescent="0.2">
      <c r="M122" s="26" t="s">
        <v>29</v>
      </c>
      <c r="N122" s="25" t="s">
        <v>58</v>
      </c>
      <c r="O122" s="25" t="s">
        <v>59</v>
      </c>
      <c r="P122" s="3"/>
      <c r="Q122" s="3"/>
    </row>
    <row r="123" spans="13:17" x14ac:dyDescent="0.2">
      <c r="M123" s="25" t="s">
        <v>30</v>
      </c>
      <c r="N123">
        <v>202.13008547008599</v>
      </c>
      <c r="O123">
        <v>151.319487179487</v>
      </c>
      <c r="P123" s="4">
        <f>N124/N123-1</f>
        <v>1.0551687712783231</v>
      </c>
      <c r="Q123" s="4">
        <f>O124/O123-1</f>
        <v>1.4085696397778964</v>
      </c>
    </row>
    <row r="124" spans="13:17" x14ac:dyDescent="0.2">
      <c r="M124" s="25" t="s">
        <v>31</v>
      </c>
      <c r="N124">
        <v>415.41143939393902</v>
      </c>
      <c r="O124">
        <v>364.46352272727302</v>
      </c>
      <c r="P124" s="3"/>
      <c r="Q124" s="3"/>
    </row>
    <row r="125" spans="13:17" x14ac:dyDescent="0.2">
      <c r="P125" s="3"/>
      <c r="Q125" s="3"/>
    </row>
    <row r="126" spans="13:17" x14ac:dyDescent="0.2">
      <c r="P126" s="3"/>
      <c r="Q126" s="3"/>
    </row>
    <row r="127" spans="13:17" x14ac:dyDescent="0.2">
      <c r="P127" s="3"/>
      <c r="Q127" s="3"/>
    </row>
    <row r="128" spans="13:17" x14ac:dyDescent="0.2">
      <c r="M128" s="26" t="s">
        <v>50</v>
      </c>
      <c r="N128" s="25" t="s">
        <v>58</v>
      </c>
      <c r="O128" s="25" t="s">
        <v>59</v>
      </c>
      <c r="P128" s="3"/>
      <c r="Q128" s="3"/>
    </row>
    <row r="129" spans="13:17" x14ac:dyDescent="0.2">
      <c r="M129" s="25" t="s">
        <v>51</v>
      </c>
      <c r="N129">
        <v>244.703585858586</v>
      </c>
      <c r="O129">
        <v>214.65585858585899</v>
      </c>
      <c r="P129" s="4">
        <f>N130/N129-1</f>
        <v>0.58089926839779649</v>
      </c>
      <c r="Q129" s="4">
        <f>O130/O129-1</f>
        <v>0.53093177769411204</v>
      </c>
    </row>
    <row r="130" spans="13:17" x14ac:dyDescent="0.2">
      <c r="M130" s="25" t="s">
        <v>52</v>
      </c>
      <c r="N130">
        <v>386.851719858156</v>
      </c>
      <c r="O130">
        <v>328.62347517730501</v>
      </c>
    </row>
  </sheetData>
  <mergeCells count="6">
    <mergeCell ref="M4:M5"/>
    <mergeCell ref="Q4:Q5"/>
    <mergeCell ref="U4:U5"/>
    <mergeCell ref="M12:M13"/>
    <mergeCell ref="Q12:Q13"/>
    <mergeCell ref="U12:U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opLeftCell="A30" workbookViewId="0">
      <selection activeCell="E39" sqref="E39:J68"/>
    </sheetView>
  </sheetViews>
  <sheetFormatPr defaultRowHeight="14.25" x14ac:dyDescent="0.2"/>
  <cols>
    <col min="1" max="1" width="9" style="1"/>
    <col min="2" max="2" width="9.25" style="1" bestFit="1" customWidth="1"/>
    <col min="3" max="3" width="9" style="1"/>
    <col min="4" max="4" width="17.25" style="1" bestFit="1" customWidth="1"/>
    <col min="5" max="5" width="63.375" style="1" bestFit="1" customWidth="1"/>
    <col min="6" max="6" width="10" style="1" bestFit="1" customWidth="1"/>
    <col min="7" max="7" width="9" style="1"/>
    <col min="8" max="8" width="12.375" style="1" bestFit="1" customWidth="1"/>
    <col min="9" max="10" width="9.25" style="1" bestFit="1" customWidth="1"/>
    <col min="11" max="12" width="9" style="1"/>
    <col min="13" max="13" width="27.125" style="1" customWidth="1"/>
    <col min="14" max="14" width="28.25" style="1" bestFit="1" customWidth="1"/>
    <col min="15" max="15" width="29.375" style="1" bestFit="1" customWidth="1"/>
    <col min="16" max="16" width="9" style="1"/>
    <col min="17" max="17" width="15.125" style="1" customWidth="1"/>
    <col min="18" max="18" width="23.625" style="1" bestFit="1" customWidth="1"/>
    <col min="19" max="20" width="9" style="1"/>
    <col min="21" max="21" width="24.5" style="1" customWidth="1"/>
    <col min="22" max="22" width="23" style="1" customWidth="1"/>
    <col min="23" max="16384" width="9" style="1"/>
  </cols>
  <sheetData>
    <row r="1" spans="4:23" hidden="1" x14ac:dyDescent="0.2"/>
    <row r="2" spans="4:23" hidden="1" x14ac:dyDescent="0.2">
      <c r="D2" s="1" t="s">
        <v>54</v>
      </c>
    </row>
    <row r="3" spans="4:23" hidden="1" x14ac:dyDescent="0.2"/>
    <row r="4" spans="4:23" ht="30" hidden="1" customHeight="1" x14ac:dyDescent="0.2">
      <c r="E4" s="40" t="s">
        <v>0</v>
      </c>
      <c r="F4" s="6" t="s">
        <v>1</v>
      </c>
      <c r="G4" s="6"/>
      <c r="H4" s="6" t="s">
        <v>2</v>
      </c>
      <c r="I4" s="6" t="s">
        <v>3</v>
      </c>
      <c r="J4" s="7" t="s">
        <v>4</v>
      </c>
      <c r="M4" s="115" t="s">
        <v>32</v>
      </c>
      <c r="N4" s="7" t="s">
        <v>20</v>
      </c>
      <c r="Q4" s="115" t="s">
        <v>23</v>
      </c>
      <c r="R4" s="7" t="s">
        <v>20</v>
      </c>
      <c r="U4" s="115" t="s">
        <v>53</v>
      </c>
      <c r="V4" s="7" t="s">
        <v>20</v>
      </c>
    </row>
    <row r="5" spans="4:23" ht="15" hidden="1" x14ac:dyDescent="0.2">
      <c r="E5" s="41" t="s">
        <v>5</v>
      </c>
      <c r="F5" s="9">
        <v>5.3676542449999998</v>
      </c>
      <c r="G5" s="9" t="s">
        <v>35</v>
      </c>
      <c r="H5" s="9">
        <v>2.2580475099999999</v>
      </c>
      <c r="I5" s="9">
        <v>2.38</v>
      </c>
      <c r="J5" s="10">
        <v>1.89E-2</v>
      </c>
      <c r="M5" s="116"/>
      <c r="N5" s="20" t="s">
        <v>43</v>
      </c>
      <c r="Q5" s="116"/>
      <c r="R5" s="20" t="s">
        <v>43</v>
      </c>
      <c r="U5" s="116"/>
      <c r="V5" s="20" t="s">
        <v>43</v>
      </c>
    </row>
    <row r="6" spans="4:23" ht="15" hidden="1" x14ac:dyDescent="0.2">
      <c r="E6" s="41" t="s">
        <v>6</v>
      </c>
      <c r="F6" s="9">
        <v>0.57060517399999999</v>
      </c>
      <c r="G6" s="9" t="s">
        <v>35</v>
      </c>
      <c r="H6" s="9">
        <v>1.76448882</v>
      </c>
      <c r="I6" s="9">
        <v>0.32</v>
      </c>
      <c r="J6" s="10">
        <v>0.74690000000000001</v>
      </c>
      <c r="M6" s="41" t="s">
        <v>33</v>
      </c>
      <c r="N6" s="10">
        <v>23.346368399999999</v>
      </c>
      <c r="O6" s="3">
        <f>N7/N6-1</f>
        <v>-2.4440850509323653E-2</v>
      </c>
      <c r="Q6" s="41" t="s">
        <v>24</v>
      </c>
      <c r="R6" s="10">
        <v>21.408944000000002</v>
      </c>
      <c r="S6" s="4">
        <f>R7/R6-1</f>
        <v>0.15433940599779228</v>
      </c>
      <c r="U6" s="41" t="s">
        <v>30</v>
      </c>
      <c r="V6" s="10">
        <v>17.717851599999999</v>
      </c>
      <c r="W6" s="4">
        <f>V7/V6-1</f>
        <v>0.60314471196948061</v>
      </c>
    </row>
    <row r="7" spans="4:23" ht="15.75" hidden="1" thickBot="1" x14ac:dyDescent="0.25">
      <c r="E7" s="41" t="s">
        <v>7</v>
      </c>
      <c r="F7" s="9">
        <v>0</v>
      </c>
      <c r="G7" s="9" t="s">
        <v>35</v>
      </c>
      <c r="H7" s="9" t="s">
        <v>8</v>
      </c>
      <c r="I7" s="9" t="s">
        <v>8</v>
      </c>
      <c r="J7" s="10" t="s">
        <v>8</v>
      </c>
      <c r="M7" s="12" t="s">
        <v>34</v>
      </c>
      <c r="N7" s="13">
        <v>22.775763300000001</v>
      </c>
      <c r="Q7" s="12" t="s">
        <v>25</v>
      </c>
      <c r="R7" s="13">
        <v>24.713187699999999</v>
      </c>
      <c r="U7" s="12" t="s">
        <v>31</v>
      </c>
      <c r="V7" s="13">
        <v>28.404280100000001</v>
      </c>
    </row>
    <row r="8" spans="4:23" ht="15" hidden="1" x14ac:dyDescent="0.2">
      <c r="E8" s="41" t="s">
        <v>9</v>
      </c>
      <c r="F8" s="11">
        <v>-3.3168544870000001</v>
      </c>
      <c r="G8" s="9" t="s">
        <v>35</v>
      </c>
      <c r="H8" s="9">
        <v>1.65260081</v>
      </c>
      <c r="I8" s="11">
        <v>-2.0099999999999998</v>
      </c>
      <c r="J8" s="10">
        <v>4.6800000000000001E-2</v>
      </c>
    </row>
    <row r="9" spans="4:23" ht="15" hidden="1" x14ac:dyDescent="0.2">
      <c r="E9" s="41" t="s">
        <v>10</v>
      </c>
      <c r="F9" s="9">
        <v>0</v>
      </c>
      <c r="G9" s="9" t="s">
        <v>35</v>
      </c>
      <c r="H9" s="9" t="s">
        <v>8</v>
      </c>
      <c r="I9" s="9" t="s">
        <v>8</v>
      </c>
      <c r="J9" s="10" t="s">
        <v>8</v>
      </c>
    </row>
    <row r="10" spans="4:23" ht="15" hidden="1" x14ac:dyDescent="0.2">
      <c r="E10" s="41" t="s">
        <v>11</v>
      </c>
      <c r="F10" s="11">
        <v>-3.3042436589999999</v>
      </c>
      <c r="G10" s="9" t="s">
        <v>35</v>
      </c>
      <c r="H10" s="9">
        <v>1.6937187899999999</v>
      </c>
      <c r="I10" s="11">
        <v>-1.95</v>
      </c>
      <c r="J10" s="10">
        <v>5.3199999999999997E-2</v>
      </c>
    </row>
    <row r="11" spans="4:23" ht="15" hidden="1" x14ac:dyDescent="0.2">
      <c r="E11" s="41" t="s">
        <v>12</v>
      </c>
      <c r="F11" s="9">
        <v>0</v>
      </c>
      <c r="G11" s="9" t="s">
        <v>35</v>
      </c>
      <c r="H11" s="9" t="s">
        <v>8</v>
      </c>
      <c r="I11" s="9" t="s">
        <v>8</v>
      </c>
      <c r="J11" s="10" t="s">
        <v>8</v>
      </c>
    </row>
    <row r="12" spans="4:23" ht="30" hidden="1" customHeight="1" x14ac:dyDescent="0.2">
      <c r="E12" s="41" t="s">
        <v>13</v>
      </c>
      <c r="F12" s="9">
        <v>0.84086209599999995</v>
      </c>
      <c r="G12" s="9" t="s">
        <v>35</v>
      </c>
      <c r="H12" s="9">
        <v>1.98101295</v>
      </c>
      <c r="I12" s="9">
        <v>0.42</v>
      </c>
      <c r="J12" s="10">
        <v>0.67190000000000005</v>
      </c>
      <c r="M12" s="115" t="s">
        <v>19</v>
      </c>
      <c r="N12" s="7" t="s">
        <v>20</v>
      </c>
      <c r="Q12" s="115" t="s">
        <v>26</v>
      </c>
      <c r="R12" s="7" t="s">
        <v>20</v>
      </c>
      <c r="U12" s="115" t="s">
        <v>50</v>
      </c>
      <c r="V12" s="7" t="s">
        <v>20</v>
      </c>
    </row>
    <row r="13" spans="4:23" ht="15" hidden="1" x14ac:dyDescent="0.2">
      <c r="E13" s="41" t="s">
        <v>14</v>
      </c>
      <c r="F13" s="9">
        <v>0</v>
      </c>
      <c r="G13" s="9" t="s">
        <v>35</v>
      </c>
      <c r="H13" s="9" t="s">
        <v>8</v>
      </c>
      <c r="I13" s="9" t="s">
        <v>8</v>
      </c>
      <c r="J13" s="10" t="s">
        <v>8</v>
      </c>
      <c r="M13" s="116"/>
      <c r="N13" s="20" t="s">
        <v>43</v>
      </c>
      <c r="Q13" s="116"/>
      <c r="R13" s="20" t="s">
        <v>43</v>
      </c>
      <c r="U13" s="116"/>
      <c r="V13" s="20" t="s">
        <v>43</v>
      </c>
    </row>
    <row r="14" spans="4:23" ht="15" hidden="1" x14ac:dyDescent="0.2">
      <c r="E14" s="41" t="s">
        <v>15</v>
      </c>
      <c r="F14" s="9">
        <v>1.0030858979999999</v>
      </c>
      <c r="G14" s="9" t="s">
        <v>35</v>
      </c>
      <c r="H14" s="9">
        <v>3.2959007499999999</v>
      </c>
      <c r="I14" s="9">
        <v>0.3</v>
      </c>
      <c r="J14" s="10">
        <v>0.76139999999999997</v>
      </c>
      <c r="M14" s="41" t="s">
        <v>21</v>
      </c>
      <c r="N14" s="10">
        <v>21.4026386</v>
      </c>
      <c r="O14" s="4">
        <f>N15/N14-1</f>
        <v>0.15497409277377616</v>
      </c>
      <c r="Q14" s="41" t="s">
        <v>27</v>
      </c>
      <c r="R14" s="10">
        <v>22.451352799999999</v>
      </c>
      <c r="S14" s="4">
        <f>R15/R14-1</f>
        <v>5.4314148054365852E-2</v>
      </c>
      <c r="U14" s="41" t="s">
        <v>51</v>
      </c>
      <c r="V14" s="10">
        <v>23.054191299999999</v>
      </c>
      <c r="W14" s="3">
        <f>V15/V14-1</f>
        <v>5.9638179544396763E-4</v>
      </c>
    </row>
    <row r="15" spans="4:23" ht="15.75" hidden="1" thickBot="1" x14ac:dyDescent="0.25">
      <c r="E15" s="41" t="s">
        <v>16</v>
      </c>
      <c r="F15" s="9">
        <v>0</v>
      </c>
      <c r="G15" s="9" t="s">
        <v>35</v>
      </c>
      <c r="H15" s="9" t="s">
        <v>8</v>
      </c>
      <c r="I15" s="9" t="s">
        <v>8</v>
      </c>
      <c r="J15" s="10" t="s">
        <v>8</v>
      </c>
      <c r="M15" s="12" t="s">
        <v>22</v>
      </c>
      <c r="N15" s="13">
        <v>24.719493100000001</v>
      </c>
      <c r="Q15" s="12" t="s">
        <v>28</v>
      </c>
      <c r="R15" s="13">
        <v>23.670778899999998</v>
      </c>
      <c r="U15" s="12" t="s">
        <v>52</v>
      </c>
      <c r="V15" s="13">
        <v>23.067940400000001</v>
      </c>
    </row>
    <row r="16" spans="4:23" ht="15" hidden="1" x14ac:dyDescent="0.2">
      <c r="E16" s="41" t="s">
        <v>44</v>
      </c>
      <c r="F16" s="11">
        <v>-3.1347296010000001</v>
      </c>
      <c r="G16" s="9" t="s">
        <v>35</v>
      </c>
      <c r="H16" s="9">
        <v>2.8029702699999999</v>
      </c>
      <c r="I16" s="11">
        <v>-1.1200000000000001</v>
      </c>
      <c r="J16" s="10">
        <v>0.26550000000000001</v>
      </c>
    </row>
    <row r="17" spans="5:10" ht="15" hidden="1" x14ac:dyDescent="0.2">
      <c r="E17" s="41" t="s">
        <v>45</v>
      </c>
      <c r="F17" s="9">
        <v>0</v>
      </c>
      <c r="G17" s="9" t="s">
        <v>35</v>
      </c>
      <c r="H17" s="9" t="s">
        <v>8</v>
      </c>
      <c r="I17" s="9" t="s">
        <v>8</v>
      </c>
      <c r="J17" s="10" t="s">
        <v>8</v>
      </c>
    </row>
    <row r="18" spans="5:10" ht="15" hidden="1" x14ac:dyDescent="0.2">
      <c r="E18" s="41" t="s">
        <v>46</v>
      </c>
      <c r="F18" s="9">
        <v>6.2419608599999998</v>
      </c>
      <c r="G18" s="9" t="s">
        <v>35</v>
      </c>
      <c r="H18" s="9">
        <v>4.2090997699999999</v>
      </c>
      <c r="I18" s="9">
        <v>1.48</v>
      </c>
      <c r="J18" s="10">
        <v>0.14050000000000001</v>
      </c>
    </row>
    <row r="19" spans="5:10" ht="15" hidden="1" x14ac:dyDescent="0.2">
      <c r="E19" s="14" t="s">
        <v>47</v>
      </c>
      <c r="F19" s="15">
        <v>0</v>
      </c>
      <c r="G19" s="15" t="s">
        <v>35</v>
      </c>
      <c r="H19" s="15" t="s">
        <v>8</v>
      </c>
      <c r="I19" s="15" t="s">
        <v>8</v>
      </c>
      <c r="J19" s="16" t="s">
        <v>8</v>
      </c>
    </row>
    <row r="20" spans="5:10" ht="15" hidden="1" x14ac:dyDescent="0.2">
      <c r="E20" s="14" t="s">
        <v>48</v>
      </c>
      <c r="F20" s="15">
        <v>0</v>
      </c>
      <c r="G20" s="15" t="s">
        <v>35</v>
      </c>
      <c r="H20" s="15" t="s">
        <v>8</v>
      </c>
      <c r="I20" s="15" t="s">
        <v>8</v>
      </c>
      <c r="J20" s="16" t="s">
        <v>8</v>
      </c>
    </row>
    <row r="21" spans="5:10" ht="15" hidden="1" x14ac:dyDescent="0.2">
      <c r="E21" s="14" t="s">
        <v>49</v>
      </c>
      <c r="F21" s="15">
        <v>0</v>
      </c>
      <c r="G21" s="15" t="s">
        <v>35</v>
      </c>
      <c r="H21" s="15" t="s">
        <v>8</v>
      </c>
      <c r="I21" s="15" t="s">
        <v>8</v>
      </c>
      <c r="J21" s="16" t="s">
        <v>8</v>
      </c>
    </row>
    <row r="22" spans="5:10" ht="15" hidden="1" x14ac:dyDescent="0.2">
      <c r="E22" s="41" t="s">
        <v>36</v>
      </c>
      <c r="F22" s="9">
        <v>0.82644719200000005</v>
      </c>
      <c r="G22" s="9" t="s">
        <v>35</v>
      </c>
      <c r="H22" s="9">
        <v>1.181981E-2</v>
      </c>
      <c r="I22" s="9">
        <v>69.92</v>
      </c>
      <c r="J22" s="10" t="s">
        <v>17</v>
      </c>
    </row>
    <row r="23" spans="5:10" ht="15" hidden="1" x14ac:dyDescent="0.2">
      <c r="E23" s="41" t="s">
        <v>37</v>
      </c>
      <c r="F23" s="11">
        <v>-0.38727801499999998</v>
      </c>
      <c r="G23" s="9" t="s">
        <v>35</v>
      </c>
      <c r="H23" s="9">
        <v>0.11008954999999999</v>
      </c>
      <c r="I23" s="11">
        <v>-3.52</v>
      </c>
      <c r="J23" s="10">
        <v>5.9999999999999995E-4</v>
      </c>
    </row>
    <row r="24" spans="5:10" ht="15" hidden="1" x14ac:dyDescent="0.2">
      <c r="E24" s="14" t="s">
        <v>38</v>
      </c>
      <c r="F24" s="15">
        <v>0</v>
      </c>
      <c r="G24" s="15" t="s">
        <v>35</v>
      </c>
      <c r="H24" s="15" t="s">
        <v>8</v>
      </c>
      <c r="I24" s="15" t="s">
        <v>8</v>
      </c>
      <c r="J24" s="16" t="s">
        <v>8</v>
      </c>
    </row>
    <row r="25" spans="5:10" ht="15" hidden="1" x14ac:dyDescent="0.2">
      <c r="E25" s="41" t="s">
        <v>39</v>
      </c>
      <c r="F25" s="11">
        <v>-4.1205763940000004</v>
      </c>
      <c r="G25" s="9" t="s">
        <v>35</v>
      </c>
      <c r="H25" s="9">
        <v>3.9756826900000002</v>
      </c>
      <c r="I25" s="11">
        <v>-1.04</v>
      </c>
      <c r="J25" s="10">
        <v>0.3019</v>
      </c>
    </row>
    <row r="26" spans="5:10" ht="15" hidden="1" x14ac:dyDescent="0.2">
      <c r="E26" s="14" t="s">
        <v>40</v>
      </c>
      <c r="F26" s="15">
        <v>0</v>
      </c>
      <c r="G26" s="15" t="s">
        <v>35</v>
      </c>
      <c r="H26" s="15" t="s">
        <v>8</v>
      </c>
      <c r="I26" s="15" t="s">
        <v>8</v>
      </c>
      <c r="J26" s="16" t="s">
        <v>8</v>
      </c>
    </row>
    <row r="27" spans="5:10" ht="15" hidden="1" x14ac:dyDescent="0.2">
      <c r="E27" s="14" t="s">
        <v>41</v>
      </c>
      <c r="F27" s="15">
        <v>0</v>
      </c>
      <c r="G27" s="15" t="s">
        <v>35</v>
      </c>
      <c r="H27" s="15" t="s">
        <v>8</v>
      </c>
      <c r="I27" s="15" t="s">
        <v>8</v>
      </c>
      <c r="J27" s="16" t="s">
        <v>8</v>
      </c>
    </row>
    <row r="28" spans="5:10" ht="15.75" hidden="1" thickBot="1" x14ac:dyDescent="0.25">
      <c r="E28" s="17" t="s">
        <v>42</v>
      </c>
      <c r="F28" s="18">
        <v>0</v>
      </c>
      <c r="G28" s="18" t="s">
        <v>35</v>
      </c>
      <c r="H28" s="18" t="s">
        <v>8</v>
      </c>
      <c r="I28" s="18" t="s">
        <v>8</v>
      </c>
      <c r="J28" s="19" t="s">
        <v>8</v>
      </c>
    </row>
    <row r="29" spans="5:10" hidden="1" x14ac:dyDescent="0.2"/>
    <row r="37" spans="1:23" x14ac:dyDescent="0.2">
      <c r="A37" s="42" t="s">
        <v>78</v>
      </c>
      <c r="D37" s="1" t="s">
        <v>55</v>
      </c>
    </row>
    <row r="38" spans="1:23" ht="15" thickBot="1" x14ac:dyDescent="0.25"/>
    <row r="39" spans="1:23" ht="30.75" thickBot="1" x14ac:dyDescent="0.25">
      <c r="A39" s="49" t="s">
        <v>76</v>
      </c>
      <c r="B39" s="49" t="s">
        <v>77</v>
      </c>
      <c r="E39" s="40" t="s">
        <v>0</v>
      </c>
      <c r="F39" s="6" t="s">
        <v>1</v>
      </c>
      <c r="G39" s="6"/>
      <c r="H39" s="6" t="s">
        <v>2</v>
      </c>
      <c r="I39" s="6" t="s">
        <v>3</v>
      </c>
      <c r="J39" s="7" t="s">
        <v>4</v>
      </c>
      <c r="M39" s="27" t="s">
        <v>32</v>
      </c>
      <c r="N39" s="7" t="s">
        <v>20</v>
      </c>
      <c r="Q39" s="27" t="s">
        <v>23</v>
      </c>
      <c r="R39" s="7" t="s">
        <v>20</v>
      </c>
      <c r="U39" s="27" t="s">
        <v>53</v>
      </c>
      <c r="V39" s="7" t="s">
        <v>20</v>
      </c>
    </row>
    <row r="40" spans="1:23" ht="15.75" thickBot="1" x14ac:dyDescent="0.25">
      <c r="A40" s="49">
        <v>1</v>
      </c>
      <c r="B40" s="50">
        <v>113</v>
      </c>
      <c r="E40" s="41" t="s">
        <v>5</v>
      </c>
      <c r="F40" s="9">
        <v>76.429222199999998</v>
      </c>
      <c r="G40" s="9" t="s">
        <v>35</v>
      </c>
      <c r="H40" s="9">
        <v>29.745305569999999</v>
      </c>
      <c r="I40" s="9">
        <v>2.57</v>
      </c>
      <c r="J40" s="10">
        <v>1.15E-2</v>
      </c>
      <c r="M40" s="21" t="s">
        <v>56</v>
      </c>
      <c r="N40" s="36">
        <v>269.47016000000002</v>
      </c>
      <c r="O40" s="37">
        <f>N41/N40-1</f>
        <v>-5.598821776778562E-2</v>
      </c>
      <c r="Q40" s="21" t="s">
        <v>24</v>
      </c>
      <c r="R40" s="36">
        <v>238.038858</v>
      </c>
      <c r="S40" s="4">
        <f>R41/R40-1</f>
        <v>0.20070442028418722</v>
      </c>
      <c r="U40" s="21" t="s">
        <v>30</v>
      </c>
      <c r="V40" s="36">
        <v>212.45061799999999</v>
      </c>
      <c r="W40" s="4">
        <f>V41/V40-1</f>
        <v>0.46576437824247718</v>
      </c>
    </row>
    <row r="41" spans="1:23" ht="15.75" thickBot="1" x14ac:dyDescent="0.25">
      <c r="A41" s="49">
        <v>2</v>
      </c>
      <c r="B41" s="50">
        <v>114</v>
      </c>
      <c r="E41" s="41" t="s">
        <v>6</v>
      </c>
      <c r="F41" s="9">
        <v>2.8278782699999998</v>
      </c>
      <c r="G41" s="9" t="s">
        <v>35</v>
      </c>
      <c r="H41" s="9">
        <v>24.312968659999999</v>
      </c>
      <c r="I41" s="9">
        <v>0.12</v>
      </c>
      <c r="J41" s="10">
        <v>0.90759999999999996</v>
      </c>
      <c r="M41" s="22" t="s">
        <v>34</v>
      </c>
      <c r="N41" s="36">
        <v>254.38300599999999</v>
      </c>
      <c r="O41" s="3"/>
      <c r="Q41" s="22" t="s">
        <v>25</v>
      </c>
      <c r="R41" s="36">
        <v>285.81430899999998</v>
      </c>
      <c r="S41" s="4"/>
      <c r="U41" s="22" t="s">
        <v>31</v>
      </c>
      <c r="V41" s="36">
        <v>311.40254800000002</v>
      </c>
      <c r="W41" s="4"/>
    </row>
    <row r="42" spans="1:23" ht="15" x14ac:dyDescent="0.2">
      <c r="A42" s="49">
        <v>3</v>
      </c>
      <c r="B42" s="50">
        <v>115</v>
      </c>
      <c r="E42" s="30" t="s">
        <v>7</v>
      </c>
      <c r="F42" s="31">
        <v>0</v>
      </c>
      <c r="G42" s="31" t="s">
        <v>35</v>
      </c>
      <c r="H42" s="31" t="s">
        <v>8</v>
      </c>
      <c r="I42" s="31" t="s">
        <v>8</v>
      </c>
      <c r="J42" s="32" t="s">
        <v>8</v>
      </c>
    </row>
    <row r="43" spans="1:23" ht="15" x14ac:dyDescent="0.2">
      <c r="A43" s="49">
        <v>4</v>
      </c>
      <c r="B43" s="50">
        <v>134</v>
      </c>
      <c r="E43" s="41" t="s">
        <v>9</v>
      </c>
      <c r="F43" s="11">
        <v>-19.043020420000001</v>
      </c>
      <c r="G43" s="9" t="s">
        <v>35</v>
      </c>
      <c r="H43" s="9">
        <v>20.413721079999998</v>
      </c>
      <c r="I43" s="11">
        <v>-0.93</v>
      </c>
      <c r="J43" s="10">
        <v>0.35289999999999999</v>
      </c>
    </row>
    <row r="44" spans="1:23" ht="15" x14ac:dyDescent="0.2">
      <c r="A44" s="49">
        <v>5</v>
      </c>
      <c r="B44" s="50">
        <v>137</v>
      </c>
      <c r="E44" s="30" t="s">
        <v>10</v>
      </c>
      <c r="F44" s="31">
        <v>0</v>
      </c>
      <c r="G44" s="31" t="s">
        <v>35</v>
      </c>
      <c r="H44" s="31" t="s">
        <v>8</v>
      </c>
      <c r="I44" s="31" t="s">
        <v>8</v>
      </c>
      <c r="J44" s="32" t="s">
        <v>8</v>
      </c>
    </row>
    <row r="45" spans="1:23" ht="15.75" thickBot="1" x14ac:dyDescent="0.25">
      <c r="A45" s="49">
        <v>6</v>
      </c>
      <c r="B45" s="50">
        <v>15</v>
      </c>
      <c r="E45" s="41" t="s">
        <v>11</v>
      </c>
      <c r="F45" s="11">
        <v>-47.775450900000003</v>
      </c>
      <c r="G45" s="9" t="s">
        <v>35</v>
      </c>
      <c r="H45" s="9">
        <v>19.12827266</v>
      </c>
      <c r="I45" s="11">
        <v>-2.5</v>
      </c>
      <c r="J45" s="10">
        <v>1.3899999999999999E-2</v>
      </c>
    </row>
    <row r="46" spans="1:23" ht="15.75" thickBot="1" x14ac:dyDescent="0.25">
      <c r="A46" s="49">
        <v>7</v>
      </c>
      <c r="B46" s="50">
        <v>17</v>
      </c>
      <c r="E46" s="30" t="s">
        <v>12</v>
      </c>
      <c r="F46" s="31">
        <v>0</v>
      </c>
      <c r="G46" s="31" t="s">
        <v>35</v>
      </c>
      <c r="H46" s="31" t="s">
        <v>8</v>
      </c>
      <c r="I46" s="31" t="s">
        <v>8</v>
      </c>
      <c r="J46" s="32" t="s">
        <v>8</v>
      </c>
      <c r="M46" s="27" t="s">
        <v>19</v>
      </c>
      <c r="N46" s="7" t="s">
        <v>20</v>
      </c>
      <c r="Q46" s="27" t="s">
        <v>26</v>
      </c>
      <c r="R46" s="7" t="s">
        <v>20</v>
      </c>
      <c r="U46" s="27" t="s">
        <v>50</v>
      </c>
      <c r="V46" s="7" t="s">
        <v>20</v>
      </c>
    </row>
    <row r="47" spans="1:23" ht="15.75" thickBot="1" x14ac:dyDescent="0.25">
      <c r="A47" s="49">
        <v>8</v>
      </c>
      <c r="B47" s="50">
        <v>60</v>
      </c>
      <c r="E47" s="41" t="s">
        <v>13</v>
      </c>
      <c r="F47" s="11">
        <v>-6.77113824</v>
      </c>
      <c r="G47" s="9" t="s">
        <v>35</v>
      </c>
      <c r="H47" s="9">
        <v>22.292989110000001</v>
      </c>
      <c r="I47" s="11">
        <v>-0.3</v>
      </c>
      <c r="J47" s="10">
        <v>0.76190000000000002</v>
      </c>
      <c r="M47" s="21" t="s">
        <v>21</v>
      </c>
      <c r="N47" s="36">
        <v>252.40507299999999</v>
      </c>
      <c r="O47" s="4">
        <f>N48/N47-1</f>
        <v>7.5446264901339655E-2</v>
      </c>
      <c r="Q47" s="21" t="s">
        <v>27</v>
      </c>
      <c r="R47" s="36">
        <v>256.89023900000001</v>
      </c>
      <c r="S47" s="4">
        <f>R48/R47-1</f>
        <v>3.9210084584023308E-2</v>
      </c>
      <c r="U47" s="21" t="s">
        <v>51</v>
      </c>
      <c r="V47" s="36">
        <v>276.86784499999999</v>
      </c>
      <c r="W47" s="3">
        <f>V48/V47-1</f>
        <v>-0.10793064106090033</v>
      </c>
    </row>
    <row r="48" spans="1:23" ht="15.75" thickBot="1" x14ac:dyDescent="0.25">
      <c r="A48" s="49">
        <v>9</v>
      </c>
      <c r="B48" s="50">
        <v>96</v>
      </c>
      <c r="E48" s="30" t="s">
        <v>14</v>
      </c>
      <c r="F48" s="31">
        <v>0</v>
      </c>
      <c r="G48" s="31" t="s">
        <v>35</v>
      </c>
      <c r="H48" s="31" t="s">
        <v>8</v>
      </c>
      <c r="I48" s="31" t="s">
        <v>8</v>
      </c>
      <c r="J48" s="32" t="s">
        <v>8</v>
      </c>
      <c r="M48" s="22" t="s">
        <v>22</v>
      </c>
      <c r="N48" s="36">
        <v>271.44809299999997</v>
      </c>
      <c r="Q48" s="22" t="s">
        <v>28</v>
      </c>
      <c r="R48" s="36">
        <v>266.96292699999998</v>
      </c>
      <c r="U48" s="22" t="s">
        <v>52</v>
      </c>
      <c r="V48" s="36">
        <v>246.985321</v>
      </c>
    </row>
    <row r="49" spans="5:23" ht="15" x14ac:dyDescent="0.2">
      <c r="E49" s="41" t="s">
        <v>60</v>
      </c>
      <c r="F49" s="11">
        <v>-14.55560631</v>
      </c>
      <c r="G49" s="9" t="s">
        <v>35</v>
      </c>
      <c r="H49" s="9">
        <v>49.984698520000002</v>
      </c>
      <c r="I49" s="11">
        <v>-0.28999999999999998</v>
      </c>
      <c r="J49" s="10">
        <v>0.77139999999999997</v>
      </c>
      <c r="O49" s="4"/>
      <c r="S49" s="4"/>
      <c r="W49" s="3"/>
    </row>
    <row r="50" spans="5:23" ht="15" x14ac:dyDescent="0.2">
      <c r="E50" s="30" t="s">
        <v>84</v>
      </c>
      <c r="F50" s="31">
        <v>0</v>
      </c>
      <c r="G50" s="31" t="s">
        <v>35</v>
      </c>
      <c r="H50" s="31" t="s">
        <v>8</v>
      </c>
      <c r="I50" s="31" t="s">
        <v>8</v>
      </c>
      <c r="J50" s="32" t="s">
        <v>8</v>
      </c>
    </row>
    <row r="51" spans="5:23" ht="15" x14ac:dyDescent="0.2">
      <c r="E51" s="41" t="s">
        <v>44</v>
      </c>
      <c r="F51" s="11">
        <v>-6.3893799299999996</v>
      </c>
      <c r="G51" s="9" t="s">
        <v>35</v>
      </c>
      <c r="H51" s="9">
        <v>33.817435379999999</v>
      </c>
      <c r="I51" s="11">
        <v>-0.19</v>
      </c>
      <c r="J51" s="10">
        <v>0.85050000000000003</v>
      </c>
    </row>
    <row r="52" spans="5:23" ht="15" x14ac:dyDescent="0.2">
      <c r="E52" s="30" t="s">
        <v>45</v>
      </c>
      <c r="F52" s="31">
        <v>0</v>
      </c>
      <c r="G52" s="31" t="s">
        <v>35</v>
      </c>
      <c r="H52" s="31" t="s">
        <v>8</v>
      </c>
      <c r="I52" s="31" t="s">
        <v>8</v>
      </c>
      <c r="J52" s="32" t="s">
        <v>8</v>
      </c>
    </row>
    <row r="53" spans="5:23" ht="15" x14ac:dyDescent="0.2">
      <c r="E53" s="41" t="s">
        <v>61</v>
      </c>
      <c r="F53" s="9">
        <v>72.543808459999994</v>
      </c>
      <c r="G53" s="9" t="s">
        <v>35</v>
      </c>
      <c r="H53" s="9">
        <v>57.874481750000001</v>
      </c>
      <c r="I53" s="9">
        <v>1.25</v>
      </c>
      <c r="J53" s="10">
        <v>0.21260000000000001</v>
      </c>
    </row>
    <row r="54" spans="5:23" ht="15" x14ac:dyDescent="0.2">
      <c r="E54" s="30" t="s">
        <v>47</v>
      </c>
      <c r="F54" s="31">
        <v>0</v>
      </c>
      <c r="G54" s="31" t="s">
        <v>35</v>
      </c>
      <c r="H54" s="31" t="s">
        <v>8</v>
      </c>
      <c r="I54" s="31" t="s">
        <v>8</v>
      </c>
      <c r="J54" s="32" t="s">
        <v>8</v>
      </c>
    </row>
    <row r="55" spans="5:23" ht="15" x14ac:dyDescent="0.2">
      <c r="E55" s="30" t="s">
        <v>48</v>
      </c>
      <c r="F55" s="31">
        <v>0</v>
      </c>
      <c r="G55" s="31" t="s">
        <v>35</v>
      </c>
      <c r="H55" s="31" t="s">
        <v>8</v>
      </c>
      <c r="I55" s="31" t="s">
        <v>8</v>
      </c>
      <c r="J55" s="32" t="s">
        <v>8</v>
      </c>
    </row>
    <row r="56" spans="5:23" ht="15" x14ac:dyDescent="0.2">
      <c r="E56" s="30" t="s">
        <v>49</v>
      </c>
      <c r="F56" s="31">
        <v>0</v>
      </c>
      <c r="G56" s="31" t="s">
        <v>35</v>
      </c>
      <c r="H56" s="31" t="s">
        <v>8</v>
      </c>
      <c r="I56" s="31" t="s">
        <v>8</v>
      </c>
      <c r="J56" s="32" t="s">
        <v>8</v>
      </c>
    </row>
    <row r="57" spans="5:23" ht="15" x14ac:dyDescent="0.2">
      <c r="E57" s="41" t="s">
        <v>87</v>
      </c>
      <c r="F57" s="9">
        <v>0.74223925999999996</v>
      </c>
      <c r="G57" s="9" t="s">
        <v>35</v>
      </c>
      <c r="H57" s="9">
        <v>2.6454120000000001E-2</v>
      </c>
      <c r="I57" s="9">
        <v>28.06</v>
      </c>
      <c r="J57" s="10" t="s">
        <v>17</v>
      </c>
    </row>
    <row r="58" spans="5:23" ht="15" x14ac:dyDescent="0.2">
      <c r="E58" s="41" t="s">
        <v>74</v>
      </c>
      <c r="F58" s="11">
        <v>-0.37044920999999997</v>
      </c>
      <c r="G58" s="9" t="s">
        <v>35</v>
      </c>
      <c r="H58" s="9">
        <v>8.9499090000000003E-2</v>
      </c>
      <c r="I58" s="11">
        <v>-4.1399999999999997</v>
      </c>
      <c r="J58" s="10" t="s">
        <v>17</v>
      </c>
    </row>
    <row r="59" spans="5:23" ht="15" x14ac:dyDescent="0.2">
      <c r="E59" s="30" t="s">
        <v>79</v>
      </c>
      <c r="F59" s="31">
        <v>0</v>
      </c>
      <c r="G59" s="31" t="s">
        <v>35</v>
      </c>
      <c r="H59" s="31" t="s">
        <v>8</v>
      </c>
      <c r="I59" s="31" t="s">
        <v>8</v>
      </c>
      <c r="J59" s="32" t="s">
        <v>8</v>
      </c>
    </row>
    <row r="60" spans="5:23" ht="15" x14ac:dyDescent="0.2">
      <c r="E60" s="41" t="s">
        <v>85</v>
      </c>
      <c r="F60" s="11">
        <v>-6.6030980100000001</v>
      </c>
      <c r="G60" s="9" t="s">
        <v>35</v>
      </c>
      <c r="H60" s="9">
        <v>42.915971579999997</v>
      </c>
      <c r="I60" s="11">
        <v>-0.15</v>
      </c>
      <c r="J60" s="10">
        <v>0.878</v>
      </c>
    </row>
    <row r="61" spans="5:23" ht="15" x14ac:dyDescent="0.2">
      <c r="E61" s="30" t="s">
        <v>40</v>
      </c>
      <c r="F61" s="31">
        <v>0</v>
      </c>
      <c r="G61" s="31" t="s">
        <v>35</v>
      </c>
      <c r="H61" s="31" t="s">
        <v>8</v>
      </c>
      <c r="I61" s="31" t="s">
        <v>8</v>
      </c>
      <c r="J61" s="32" t="s">
        <v>8</v>
      </c>
    </row>
    <row r="62" spans="5:23" ht="15" x14ac:dyDescent="0.2">
      <c r="E62" s="30" t="s">
        <v>41</v>
      </c>
      <c r="F62" s="31">
        <v>0</v>
      </c>
      <c r="G62" s="31" t="s">
        <v>35</v>
      </c>
      <c r="H62" s="31" t="s">
        <v>8</v>
      </c>
      <c r="I62" s="31" t="s">
        <v>8</v>
      </c>
      <c r="J62" s="32" t="s">
        <v>8</v>
      </c>
    </row>
    <row r="63" spans="5:23" ht="15" x14ac:dyDescent="0.2">
      <c r="E63" s="30" t="s">
        <v>42</v>
      </c>
      <c r="F63" s="31">
        <v>0</v>
      </c>
      <c r="G63" s="31" t="s">
        <v>35</v>
      </c>
      <c r="H63" s="31" t="s">
        <v>8</v>
      </c>
      <c r="I63" s="31" t="s">
        <v>8</v>
      </c>
      <c r="J63" s="32" t="s">
        <v>8</v>
      </c>
    </row>
    <row r="64" spans="5:23" ht="15" x14ac:dyDescent="0.2">
      <c r="E64" s="41" t="s">
        <v>86</v>
      </c>
      <c r="F64" s="9">
        <v>24.518551280000001</v>
      </c>
      <c r="G64" s="9" t="s">
        <v>35</v>
      </c>
      <c r="H64" s="9">
        <v>49.798657589999998</v>
      </c>
      <c r="I64" s="9">
        <v>0.49</v>
      </c>
      <c r="J64" s="10">
        <v>0.62339999999999995</v>
      </c>
    </row>
    <row r="65" spans="5:10" ht="15" x14ac:dyDescent="0.2">
      <c r="E65" s="30" t="s">
        <v>80</v>
      </c>
      <c r="F65" s="31">
        <v>0</v>
      </c>
      <c r="G65" s="31" t="s">
        <v>35</v>
      </c>
      <c r="H65" s="31" t="s">
        <v>8</v>
      </c>
      <c r="I65" s="31" t="s">
        <v>8</v>
      </c>
      <c r="J65" s="32" t="s">
        <v>8</v>
      </c>
    </row>
    <row r="66" spans="5:10" ht="15" x14ac:dyDescent="0.2">
      <c r="E66" s="30" t="s">
        <v>81</v>
      </c>
      <c r="F66" s="31">
        <v>0</v>
      </c>
      <c r="G66" s="31" t="s">
        <v>35</v>
      </c>
      <c r="H66" s="31" t="s">
        <v>8</v>
      </c>
      <c r="I66" s="31" t="s">
        <v>8</v>
      </c>
      <c r="J66" s="32" t="s">
        <v>8</v>
      </c>
    </row>
    <row r="67" spans="5:10" ht="15" x14ac:dyDescent="0.2">
      <c r="E67" s="30" t="s">
        <v>82</v>
      </c>
      <c r="F67" s="31">
        <v>0</v>
      </c>
      <c r="G67" s="31" t="s">
        <v>35</v>
      </c>
      <c r="H67" s="31" t="s">
        <v>8</v>
      </c>
      <c r="I67" s="31" t="s">
        <v>8</v>
      </c>
      <c r="J67" s="32" t="s">
        <v>8</v>
      </c>
    </row>
    <row r="68" spans="5:10" ht="15.75" thickBot="1" x14ac:dyDescent="0.25">
      <c r="E68" s="51" t="s">
        <v>88</v>
      </c>
      <c r="F68" s="52">
        <v>0.26622249999999997</v>
      </c>
      <c r="G68" s="52"/>
      <c r="H68" s="52">
        <v>0.11097881</v>
      </c>
      <c r="I68" s="52">
        <v>2.4</v>
      </c>
      <c r="J68" s="53">
        <v>1.8100000000000002E-2</v>
      </c>
    </row>
    <row r="98" spans="4:17" x14ac:dyDescent="0.2">
      <c r="M98" s="26" t="s">
        <v>32</v>
      </c>
      <c r="N98" s="25" t="s">
        <v>58</v>
      </c>
      <c r="O98" s="25" t="s">
        <v>59</v>
      </c>
    </row>
    <row r="99" spans="4:17" x14ac:dyDescent="0.2">
      <c r="D99" s="2" t="s">
        <v>57</v>
      </c>
      <c r="M99" s="25" t="s">
        <v>33</v>
      </c>
      <c r="N99">
        <v>406.26105128205103</v>
      </c>
      <c r="O99">
        <v>340.16369230769197</v>
      </c>
      <c r="P99" s="3">
        <f>N100/N99-1</f>
        <v>-0.28409643099845516</v>
      </c>
      <c r="Q99" s="3">
        <f>O100/O99-1</f>
        <v>-0.24781896714622054</v>
      </c>
    </row>
    <row r="100" spans="4:17" x14ac:dyDescent="0.2">
      <c r="M100" s="25" t="s">
        <v>34</v>
      </c>
      <c r="N100">
        <v>290.84373655913998</v>
      </c>
      <c r="O100">
        <v>255.86467741935499</v>
      </c>
      <c r="P100" s="3"/>
      <c r="Q100" s="3"/>
    </row>
    <row r="101" spans="4:17" x14ac:dyDescent="0.2">
      <c r="P101" s="3"/>
      <c r="Q101" s="3"/>
    </row>
    <row r="102" spans="4:17" x14ac:dyDescent="0.2">
      <c r="P102" s="3"/>
      <c r="Q102" s="3"/>
    </row>
    <row r="103" spans="4:17" x14ac:dyDescent="0.2">
      <c r="P103" s="3"/>
      <c r="Q103" s="3"/>
    </row>
    <row r="104" spans="4:17" x14ac:dyDescent="0.2">
      <c r="M104" s="26" t="s">
        <v>19</v>
      </c>
      <c r="N104" s="25" t="s">
        <v>58</v>
      </c>
      <c r="O104" s="25" t="s">
        <v>59</v>
      </c>
      <c r="P104" s="3"/>
      <c r="Q104" s="3"/>
    </row>
    <row r="105" spans="4:17" x14ac:dyDescent="0.2">
      <c r="M105" s="25" t="s">
        <v>21</v>
      </c>
      <c r="N105">
        <v>231.72289743589701</v>
      </c>
      <c r="O105">
        <v>192.38046153846199</v>
      </c>
      <c r="P105" s="4">
        <f>N106/N105-1</f>
        <v>1.0448013130740126</v>
      </c>
      <c r="Q105" s="4">
        <f>O106/O105-1</f>
        <v>1.1353452756702604</v>
      </c>
    </row>
    <row r="106" spans="4:17" x14ac:dyDescent="0.2">
      <c r="M106" s="25" t="s">
        <v>22</v>
      </c>
      <c r="N106">
        <v>473.827284946237</v>
      </c>
      <c r="O106">
        <v>410.79870967741903</v>
      </c>
      <c r="P106" s="3"/>
      <c r="Q106" s="3"/>
    </row>
    <row r="107" spans="4:17" x14ac:dyDescent="0.2">
      <c r="P107" s="3"/>
      <c r="Q107" s="3"/>
    </row>
    <row r="108" spans="4:17" x14ac:dyDescent="0.2">
      <c r="P108" s="3"/>
      <c r="Q108" s="3"/>
    </row>
    <row r="109" spans="4:17" x14ac:dyDescent="0.2">
      <c r="P109" s="3"/>
      <c r="Q109" s="3"/>
    </row>
    <row r="110" spans="4:17" x14ac:dyDescent="0.2">
      <c r="M110" s="26" t="s">
        <v>23</v>
      </c>
      <c r="N110" s="25" t="s">
        <v>58</v>
      </c>
      <c r="O110" s="25" t="s">
        <v>59</v>
      </c>
      <c r="P110" s="3"/>
      <c r="Q110" s="3"/>
    </row>
    <row r="111" spans="4:17" x14ac:dyDescent="0.2">
      <c r="M111" s="25" t="s">
        <v>24</v>
      </c>
      <c r="N111">
        <v>422.55687830687799</v>
      </c>
      <c r="O111">
        <v>338.25243386243397</v>
      </c>
      <c r="P111" s="3">
        <f>N112/N111-1</f>
        <v>-0.34113172164606242</v>
      </c>
      <c r="Q111" s="3">
        <f>O112/O111-1</f>
        <v>-0.23021864560311567</v>
      </c>
    </row>
    <row r="112" spans="4:17" x14ac:dyDescent="0.2">
      <c r="M112" s="25" t="s">
        <v>25</v>
      </c>
      <c r="N112">
        <v>278.40932291666701</v>
      </c>
      <c r="O112">
        <v>260.38041666666697</v>
      </c>
      <c r="P112" s="3"/>
      <c r="Q112" s="3"/>
    </row>
    <row r="113" spans="13:17" x14ac:dyDescent="0.2">
      <c r="P113" s="3"/>
      <c r="Q113" s="3"/>
    </row>
    <row r="114" spans="13:17" x14ac:dyDescent="0.2">
      <c r="P114" s="3"/>
      <c r="Q114" s="3"/>
    </row>
    <row r="115" spans="13:17" x14ac:dyDescent="0.2">
      <c r="P115" s="3"/>
      <c r="Q115" s="3"/>
    </row>
    <row r="116" spans="13:17" x14ac:dyDescent="0.2">
      <c r="M116" s="26" t="s">
        <v>26</v>
      </c>
      <c r="N116" s="25" t="s">
        <v>58</v>
      </c>
      <c r="O116" s="25" t="s">
        <v>59</v>
      </c>
      <c r="P116" s="3"/>
      <c r="Q116" s="3"/>
    </row>
    <row r="117" spans="13:17" x14ac:dyDescent="0.2">
      <c r="M117" s="25" t="s">
        <v>27</v>
      </c>
      <c r="N117">
        <v>339.05562841530099</v>
      </c>
      <c r="O117">
        <v>293.607978142077</v>
      </c>
      <c r="P117" s="3">
        <f>N118/N117-1</f>
        <v>6.1633543631756327E-2</v>
      </c>
      <c r="Q117" s="3">
        <f>O118/O117-1</f>
        <v>3.5402636778378405E-2</v>
      </c>
    </row>
    <row r="118" spans="13:17" x14ac:dyDescent="0.2">
      <c r="M118" s="25" t="s">
        <v>28</v>
      </c>
      <c r="N118">
        <v>359.95282828282802</v>
      </c>
      <c r="O118">
        <v>304.00247474747499</v>
      </c>
      <c r="P118" s="3"/>
      <c r="Q118" s="3"/>
    </row>
    <row r="119" spans="13:17" x14ac:dyDescent="0.2">
      <c r="P119" s="3"/>
      <c r="Q119" s="3"/>
    </row>
    <row r="120" spans="13:17" x14ac:dyDescent="0.2">
      <c r="P120" s="3"/>
      <c r="Q120" s="3"/>
    </row>
    <row r="121" spans="13:17" x14ac:dyDescent="0.2">
      <c r="P121" s="3"/>
      <c r="Q121" s="3"/>
    </row>
    <row r="122" spans="13:17" x14ac:dyDescent="0.2">
      <c r="M122" s="26" t="s">
        <v>29</v>
      </c>
      <c r="N122" s="25" t="s">
        <v>58</v>
      </c>
      <c r="O122" s="25" t="s">
        <v>59</v>
      </c>
      <c r="P122" s="3"/>
      <c r="Q122" s="3"/>
    </row>
    <row r="123" spans="13:17" x14ac:dyDescent="0.2">
      <c r="M123" s="25" t="s">
        <v>30</v>
      </c>
      <c r="N123">
        <v>202.13008547008599</v>
      </c>
      <c r="O123">
        <v>151.319487179487</v>
      </c>
      <c r="P123" s="4">
        <f>N124/N123-1</f>
        <v>1.0551687712783231</v>
      </c>
      <c r="Q123" s="4">
        <f>O124/O123-1</f>
        <v>1.4085696397778964</v>
      </c>
    </row>
    <row r="124" spans="13:17" x14ac:dyDescent="0.2">
      <c r="M124" s="25" t="s">
        <v>31</v>
      </c>
      <c r="N124">
        <v>415.41143939393902</v>
      </c>
      <c r="O124">
        <v>364.46352272727302</v>
      </c>
      <c r="P124" s="3"/>
      <c r="Q124" s="3"/>
    </row>
    <row r="125" spans="13:17" x14ac:dyDescent="0.2">
      <c r="P125" s="3"/>
      <c r="Q125" s="3"/>
    </row>
    <row r="126" spans="13:17" x14ac:dyDescent="0.2">
      <c r="P126" s="3"/>
      <c r="Q126" s="3"/>
    </row>
    <row r="127" spans="13:17" x14ac:dyDescent="0.2">
      <c r="P127" s="3"/>
      <c r="Q127" s="3"/>
    </row>
    <row r="128" spans="13:17" x14ac:dyDescent="0.2">
      <c r="M128" s="26" t="s">
        <v>50</v>
      </c>
      <c r="N128" s="25" t="s">
        <v>58</v>
      </c>
      <c r="O128" s="25" t="s">
        <v>59</v>
      </c>
      <c r="P128" s="3"/>
      <c r="Q128" s="3"/>
    </row>
    <row r="129" spans="13:17" x14ac:dyDescent="0.2">
      <c r="M129" s="25" t="s">
        <v>51</v>
      </c>
      <c r="N129">
        <v>244.703585858586</v>
      </c>
      <c r="O129">
        <v>214.65585858585899</v>
      </c>
      <c r="P129" s="4">
        <f>N130/N129-1</f>
        <v>0.58089926839779649</v>
      </c>
      <c r="Q129" s="4">
        <f>O130/O129-1</f>
        <v>0.53093177769411204</v>
      </c>
    </row>
    <row r="130" spans="13:17" x14ac:dyDescent="0.2">
      <c r="M130" s="25" t="s">
        <v>52</v>
      </c>
      <c r="N130">
        <v>386.851719858156</v>
      </c>
      <c r="O130">
        <v>328.62347517730501</v>
      </c>
    </row>
  </sheetData>
  <mergeCells count="6">
    <mergeCell ref="M4:M5"/>
    <mergeCell ref="Q4:Q5"/>
    <mergeCell ref="U4:U5"/>
    <mergeCell ref="M12:M13"/>
    <mergeCell ref="Q12:Q13"/>
    <mergeCell ref="U12:U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workbookViewId="0">
      <selection activeCell="A2" sqref="A2"/>
    </sheetView>
  </sheetViews>
  <sheetFormatPr defaultRowHeight="13.5" x14ac:dyDescent="0.15"/>
  <cols>
    <col min="1" max="1" width="15.25" bestFit="1" customWidth="1"/>
    <col min="2" max="2" width="20.75" customWidth="1"/>
  </cols>
  <sheetData>
    <row r="3" spans="1:2" x14ac:dyDescent="0.15">
      <c r="A3" s="88" t="s">
        <v>121</v>
      </c>
      <c r="B3" t="s">
        <v>123</v>
      </c>
    </row>
    <row r="4" spans="1:2" x14ac:dyDescent="0.15">
      <c r="A4" s="89" t="s">
        <v>33</v>
      </c>
      <c r="B4" s="90">
        <v>263.25566004838981</v>
      </c>
    </row>
    <row r="5" spans="1:2" x14ac:dyDescent="0.15">
      <c r="A5" s="89" t="s">
        <v>34</v>
      </c>
      <c r="B5" s="90">
        <v>251.69155194838979</v>
      </c>
    </row>
    <row r="6" spans="1:2" x14ac:dyDescent="0.15">
      <c r="A6" s="89" t="s">
        <v>122</v>
      </c>
      <c r="B6" s="90">
        <v>257.47360599838987</v>
      </c>
    </row>
    <row r="11" spans="1:2" x14ac:dyDescent="0.15">
      <c r="A11" s="88" t="s">
        <v>121</v>
      </c>
      <c r="B11" t="s">
        <v>123</v>
      </c>
    </row>
    <row r="12" spans="1:2" x14ac:dyDescent="0.15">
      <c r="A12" s="89" t="s">
        <v>21</v>
      </c>
      <c r="B12" s="90">
        <v>241.20693704838979</v>
      </c>
    </row>
    <row r="13" spans="1:2" x14ac:dyDescent="0.15">
      <c r="A13" s="89" t="s">
        <v>22</v>
      </c>
      <c r="B13" s="90">
        <v>273.74027494838981</v>
      </c>
    </row>
    <row r="14" spans="1:2" x14ac:dyDescent="0.15">
      <c r="A14" s="89" t="s">
        <v>122</v>
      </c>
      <c r="B14" s="90">
        <v>257.4736059983897</v>
      </c>
    </row>
    <row r="19" spans="1:2" x14ac:dyDescent="0.15">
      <c r="A19" s="88" t="s">
        <v>121</v>
      </c>
      <c r="B19" t="s">
        <v>123</v>
      </c>
    </row>
    <row r="20" spans="1:2" x14ac:dyDescent="0.15">
      <c r="A20" s="89" t="s">
        <v>113</v>
      </c>
      <c r="B20" s="90">
        <v>232.89528104838982</v>
      </c>
    </row>
    <row r="21" spans="1:2" x14ac:dyDescent="0.15">
      <c r="A21" s="89" t="s">
        <v>115</v>
      </c>
      <c r="B21" s="90">
        <v>282.05193094838978</v>
      </c>
    </row>
    <row r="22" spans="1:2" x14ac:dyDescent="0.15">
      <c r="A22" s="89" t="s">
        <v>122</v>
      </c>
      <c r="B22" s="90">
        <v>257.47360599838976</v>
      </c>
    </row>
    <row r="27" spans="1:2" x14ac:dyDescent="0.15">
      <c r="A27" s="88" t="s">
        <v>121</v>
      </c>
      <c r="B27" t="s">
        <v>123</v>
      </c>
    </row>
    <row r="28" spans="1:2" x14ac:dyDescent="0.15">
      <c r="A28" s="89" t="s">
        <v>27</v>
      </c>
      <c r="B28" s="90">
        <v>255.64786989838981</v>
      </c>
    </row>
    <row r="29" spans="1:2" x14ac:dyDescent="0.15">
      <c r="A29" s="89" t="s">
        <v>28</v>
      </c>
      <c r="B29" s="90">
        <v>259.29934209838984</v>
      </c>
    </row>
    <row r="30" spans="1:2" x14ac:dyDescent="0.15">
      <c r="A30" s="89" t="s">
        <v>122</v>
      </c>
      <c r="B30" s="90">
        <v>257.47360599838987</v>
      </c>
    </row>
    <row r="35" spans="1:2" x14ac:dyDescent="0.15">
      <c r="A35" s="88" t="s">
        <v>121</v>
      </c>
      <c r="B35" t="s">
        <v>123</v>
      </c>
    </row>
    <row r="36" spans="1:2" x14ac:dyDescent="0.15">
      <c r="A36" s="89" t="s">
        <v>30</v>
      </c>
      <c r="B36" s="90">
        <v>208.59089444838983</v>
      </c>
    </row>
    <row r="37" spans="1:2" x14ac:dyDescent="0.15">
      <c r="A37" s="89" t="s">
        <v>31</v>
      </c>
      <c r="B37" s="90">
        <v>306.35631754838988</v>
      </c>
    </row>
    <row r="38" spans="1:2" x14ac:dyDescent="0.15">
      <c r="A38" s="89" t="s">
        <v>122</v>
      </c>
      <c r="B38" s="90">
        <v>257.47360599838987</v>
      </c>
    </row>
    <row r="43" spans="1:2" x14ac:dyDescent="0.15">
      <c r="A43" s="88" t="s">
        <v>121</v>
      </c>
      <c r="B43" t="s">
        <v>123</v>
      </c>
    </row>
    <row r="44" spans="1:2" x14ac:dyDescent="0.15">
      <c r="A44" s="89" t="s">
        <v>51</v>
      </c>
      <c r="B44" s="90">
        <v>268.66253189838983</v>
      </c>
    </row>
    <row r="45" spans="1:2" x14ac:dyDescent="0.15">
      <c r="A45" s="89" t="s">
        <v>52</v>
      </c>
      <c r="B45" s="90">
        <v>246.28468009838977</v>
      </c>
    </row>
    <row r="46" spans="1:2" x14ac:dyDescent="0.15">
      <c r="A46" s="89" t="s">
        <v>122</v>
      </c>
      <c r="B46" s="90">
        <v>257.47360599838987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L43" workbookViewId="0">
      <selection activeCell="M1" sqref="M1:U65"/>
    </sheetView>
  </sheetViews>
  <sheetFormatPr defaultRowHeight="14.25" x14ac:dyDescent="0.2"/>
  <cols>
    <col min="1" max="1" width="8.5" style="1" bestFit="1" customWidth="1"/>
    <col min="2" max="2" width="24.75" style="1" bestFit="1" customWidth="1"/>
    <col min="3" max="3" width="12.625" style="1" bestFit="1" customWidth="1"/>
    <col min="4" max="4" width="16.375" style="1" bestFit="1" customWidth="1"/>
    <col min="5" max="5" width="23.625" style="1" bestFit="1" customWidth="1"/>
    <col min="6" max="6" width="15.875" style="1" bestFit="1" customWidth="1"/>
    <col min="7" max="7" width="14.625" style="1" bestFit="1" customWidth="1"/>
    <col min="8" max="8" width="28.25" style="1" bestFit="1" customWidth="1"/>
    <col min="9" max="9" width="15.25" style="1" bestFit="1" customWidth="1"/>
    <col min="10" max="10" width="26.875" style="1" bestFit="1" customWidth="1"/>
    <col min="11" max="11" width="28.125" style="1" bestFit="1" customWidth="1"/>
    <col min="12" max="12" width="29.375" style="1" bestFit="1" customWidth="1"/>
    <col min="13" max="13" width="9" style="1"/>
    <col min="14" max="14" width="48.125" style="1" customWidth="1"/>
    <col min="15" max="15" width="19" style="1" bestFit="1" customWidth="1"/>
    <col min="16" max="16" width="24.75" style="1" bestFit="1" customWidth="1"/>
    <col min="17" max="17" width="12.625" style="1" bestFit="1" customWidth="1"/>
    <col min="18" max="18" width="16.375" style="1" bestFit="1" customWidth="1"/>
    <col min="19" max="19" width="23.625" style="1" bestFit="1" customWidth="1"/>
    <col min="20" max="20" width="15.875" style="1" bestFit="1" customWidth="1"/>
    <col min="21" max="21" width="14.625" style="1" bestFit="1" customWidth="1"/>
    <col min="22" max="16384" width="9" style="1"/>
  </cols>
  <sheetData>
    <row r="1" spans="1:21" ht="15" x14ac:dyDescent="0.25">
      <c r="A1" s="54" t="s">
        <v>89</v>
      </c>
      <c r="B1" s="54" t="s">
        <v>29</v>
      </c>
      <c r="C1" s="54" t="s">
        <v>50</v>
      </c>
      <c r="D1" s="68" t="s">
        <v>32</v>
      </c>
      <c r="E1" s="68" t="s">
        <v>19</v>
      </c>
      <c r="F1" s="68" t="s">
        <v>23</v>
      </c>
      <c r="G1" s="68" t="s">
        <v>26</v>
      </c>
      <c r="H1" s="54" t="s">
        <v>90</v>
      </c>
      <c r="I1" s="54" t="s">
        <v>91</v>
      </c>
      <c r="J1" s="54" t="s">
        <v>92</v>
      </c>
      <c r="K1" s="54" t="s">
        <v>93</v>
      </c>
      <c r="L1" s="54" t="s">
        <v>94</v>
      </c>
      <c r="M1" s="1" t="s">
        <v>96</v>
      </c>
      <c r="N1" s="1" t="s">
        <v>103</v>
      </c>
      <c r="O1" s="1" t="s">
        <v>120</v>
      </c>
      <c r="P1" s="54" t="s">
        <v>29</v>
      </c>
      <c r="Q1" s="54" t="s">
        <v>50</v>
      </c>
      <c r="R1" s="68" t="s">
        <v>32</v>
      </c>
      <c r="S1" s="68" t="s">
        <v>19</v>
      </c>
      <c r="T1" s="68" t="s">
        <v>23</v>
      </c>
      <c r="U1" s="68" t="s">
        <v>26</v>
      </c>
    </row>
    <row r="2" spans="1:21" s="63" customFormat="1" x14ac:dyDescent="0.2">
      <c r="A2" s="62">
        <v>1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99">
        <v>349.91559059999997</v>
      </c>
      <c r="J2" s="62">
        <v>0</v>
      </c>
      <c r="K2" s="62">
        <v>0</v>
      </c>
      <c r="L2" s="62">
        <v>0</v>
      </c>
      <c r="M2" s="91">
        <f>SUMPRODUCT(A2:L2, 'coeff for calculation'!$B$21:$M$21)</f>
        <v>363.7384650483898</v>
      </c>
      <c r="N2" s="63">
        <f>RANK(M2,$M$2:$M$17)</f>
        <v>2</v>
      </c>
      <c r="O2" s="63">
        <f>RANK(M2,$M$2:$M$65)</f>
        <v>2</v>
      </c>
      <c r="P2" s="69" t="str">
        <f>VLOOKUP(B2,'coeff for calculation'!$A$29:$G$30,2,FALSE)</f>
        <v>连锁</v>
      </c>
      <c r="Q2" s="69" t="str">
        <f>VLOOKUP(C2,'coeff for calculation'!$A$29:$G$30,3,FALSE)</f>
        <v>有促销</v>
      </c>
      <c r="R2" s="69" t="str">
        <f>VLOOKUP(D2,'coeff for calculation'!$A$29:$G$30,4,FALSE)</f>
        <v>B类位置</v>
      </c>
      <c r="S2" s="69" t="str">
        <f>VLOOKUP(E2,'coeff for calculation'!$A$29:$G$30,5,FALSE)</f>
        <v>5g+10g</v>
      </c>
      <c r="T2" s="69" t="str">
        <f>VLOOKUP(F2,'coeff for calculation'!$A$29:$G$30,6,FALSE)</f>
        <v>2个陈列面</v>
      </c>
      <c r="U2" s="69" t="str">
        <f>VLOOKUP(G2,'coeff for calculation'!$A$29:$G$30,7,FALSE)</f>
        <v>有</v>
      </c>
    </row>
    <row r="3" spans="1:21" s="63" customFormat="1" x14ac:dyDescent="0.2">
      <c r="A3" s="62">
        <v>1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1</v>
      </c>
      <c r="H3" s="62">
        <v>0</v>
      </c>
      <c r="I3" s="99">
        <v>349.91559059999997</v>
      </c>
      <c r="J3" s="62">
        <v>0</v>
      </c>
      <c r="K3" s="62">
        <v>0</v>
      </c>
      <c r="L3" s="62">
        <v>0</v>
      </c>
      <c r="M3" s="91">
        <f>SUMPRODUCT(A3:L3, 'coeff for calculation'!$B$21:$M$21)</f>
        <v>371.96250364838983</v>
      </c>
      <c r="N3" s="63">
        <f t="shared" ref="N3:N17" si="0">RANK(M3,$M$2:$M$17)</f>
        <v>1</v>
      </c>
      <c r="O3" s="63">
        <f t="shared" ref="O3:O65" si="1">RANK(M3,$M$2:$M$65)</f>
        <v>1</v>
      </c>
      <c r="P3" s="69" t="str">
        <f>VLOOKUP(B3,'coeff for calculation'!$A$29:$G$30,2,FALSE)</f>
        <v>连锁</v>
      </c>
      <c r="Q3" s="69" t="str">
        <f>VLOOKUP(C3,'coeff for calculation'!$A$29:$G$30,3,FALSE)</f>
        <v>有促销</v>
      </c>
      <c r="R3" s="69" t="str">
        <f>VLOOKUP(D3,'coeff for calculation'!$A$29:$G$30,4,FALSE)</f>
        <v>B类位置</v>
      </c>
      <c r="S3" s="69" t="str">
        <f>VLOOKUP(E3,'coeff for calculation'!$A$29:$G$30,5,FALSE)</f>
        <v>5g+10g</v>
      </c>
      <c r="T3" s="69" t="str">
        <f>VLOOKUP(F3,'coeff for calculation'!$A$29:$G$30,6,FALSE)</f>
        <v>2个陈列面</v>
      </c>
      <c r="U3" s="69" t="str">
        <f>VLOOKUP(G3,'coeff for calculation'!$A$29:$G$30,7,FALSE)</f>
        <v>无</v>
      </c>
    </row>
    <row r="4" spans="1:21" s="63" customFormat="1" x14ac:dyDescent="0.2">
      <c r="A4" s="62">
        <v>1</v>
      </c>
      <c r="B4" s="62">
        <v>0</v>
      </c>
      <c r="C4" s="62">
        <v>0</v>
      </c>
      <c r="D4" s="62">
        <v>0</v>
      </c>
      <c r="E4" s="62">
        <v>0</v>
      </c>
      <c r="F4" s="62">
        <v>1</v>
      </c>
      <c r="G4" s="62">
        <v>0</v>
      </c>
      <c r="H4" s="62">
        <v>0</v>
      </c>
      <c r="I4" s="99">
        <v>349.91559059999997</v>
      </c>
      <c r="J4" s="62">
        <v>0</v>
      </c>
      <c r="K4" s="62">
        <v>0</v>
      </c>
      <c r="L4" s="62">
        <v>0</v>
      </c>
      <c r="M4" s="91">
        <f>SUMPRODUCT(A4:L4, 'coeff for calculation'!$B$21:$M$21)</f>
        <v>314.58181514838981</v>
      </c>
      <c r="N4" s="63">
        <f t="shared" si="0"/>
        <v>10</v>
      </c>
      <c r="O4" s="63">
        <f t="shared" si="1"/>
        <v>14</v>
      </c>
      <c r="P4" s="69" t="str">
        <f>VLOOKUP(B4,'coeff for calculation'!$A$29:$G$30,2,FALSE)</f>
        <v>连锁</v>
      </c>
      <c r="Q4" s="69" t="str">
        <f>VLOOKUP(C4,'coeff for calculation'!$A$29:$G$30,3,FALSE)</f>
        <v>有促销</v>
      </c>
      <c r="R4" s="69" t="str">
        <f>VLOOKUP(D4,'coeff for calculation'!$A$29:$G$30,4,FALSE)</f>
        <v>B类位置</v>
      </c>
      <c r="S4" s="69" t="str">
        <f>VLOOKUP(E4,'coeff for calculation'!$A$29:$G$30,5,FALSE)</f>
        <v>5g+10g</v>
      </c>
      <c r="T4" s="69" t="str">
        <f>VLOOKUP(F4,'coeff for calculation'!$A$29:$G$30,6,FALSE)</f>
        <v>1个陈列面</v>
      </c>
      <c r="U4" s="69" t="str">
        <f>VLOOKUP(G4,'coeff for calculation'!$A$29:$G$30,7,FALSE)</f>
        <v>有</v>
      </c>
    </row>
    <row r="5" spans="1:21" s="63" customFormat="1" x14ac:dyDescent="0.2">
      <c r="A5" s="62">
        <v>1</v>
      </c>
      <c r="B5" s="62">
        <v>0</v>
      </c>
      <c r="C5" s="62">
        <v>0</v>
      </c>
      <c r="D5" s="62">
        <v>0</v>
      </c>
      <c r="E5" s="62">
        <v>0</v>
      </c>
      <c r="F5" s="62">
        <v>1</v>
      </c>
      <c r="G5" s="62">
        <v>1</v>
      </c>
      <c r="H5" s="62">
        <v>0</v>
      </c>
      <c r="I5" s="99">
        <v>349.91559059999997</v>
      </c>
      <c r="J5" s="62">
        <v>0</v>
      </c>
      <c r="K5" s="62">
        <v>0</v>
      </c>
      <c r="L5" s="62">
        <v>0</v>
      </c>
      <c r="M5" s="91">
        <f>SUMPRODUCT(A5:L5, 'coeff for calculation'!$B$21:$M$21)</f>
        <v>322.80585374838984</v>
      </c>
      <c r="N5" s="63">
        <f t="shared" si="0"/>
        <v>8</v>
      </c>
      <c r="O5" s="63">
        <f t="shared" si="1"/>
        <v>11</v>
      </c>
      <c r="P5" s="69" t="str">
        <f>VLOOKUP(B5,'coeff for calculation'!$A$29:$G$30,2,FALSE)</f>
        <v>连锁</v>
      </c>
      <c r="Q5" s="69" t="str">
        <f>VLOOKUP(C5,'coeff for calculation'!$A$29:$G$30,3,FALSE)</f>
        <v>有促销</v>
      </c>
      <c r="R5" s="69" t="str">
        <f>VLOOKUP(D5,'coeff for calculation'!$A$29:$G$30,4,FALSE)</f>
        <v>B类位置</v>
      </c>
      <c r="S5" s="69" t="str">
        <f>VLOOKUP(E5,'coeff for calculation'!$A$29:$G$30,5,FALSE)</f>
        <v>5g+10g</v>
      </c>
      <c r="T5" s="69" t="str">
        <f>VLOOKUP(F5,'coeff for calculation'!$A$29:$G$30,6,FALSE)</f>
        <v>1个陈列面</v>
      </c>
      <c r="U5" s="69" t="str">
        <f>VLOOKUP(G5,'coeff for calculation'!$A$29:$G$30,7,FALSE)</f>
        <v>无</v>
      </c>
    </row>
    <row r="6" spans="1:21" s="63" customFormat="1" x14ac:dyDescent="0.2">
      <c r="A6" s="62">
        <v>1</v>
      </c>
      <c r="B6" s="62">
        <v>0</v>
      </c>
      <c r="C6" s="62">
        <v>0</v>
      </c>
      <c r="D6" s="62">
        <v>0</v>
      </c>
      <c r="E6" s="62">
        <v>1</v>
      </c>
      <c r="F6" s="62">
        <v>0</v>
      </c>
      <c r="G6" s="62">
        <v>0</v>
      </c>
      <c r="H6" s="62">
        <v>0</v>
      </c>
      <c r="I6" s="99">
        <v>349.91559059999997</v>
      </c>
      <c r="J6" s="62">
        <v>0</v>
      </c>
      <c r="K6" s="62">
        <v>0</v>
      </c>
      <c r="L6" s="62">
        <v>0</v>
      </c>
      <c r="M6" s="91">
        <f>SUMPRODUCT(A6:L6, 'coeff for calculation'!$B$21:$M$21)</f>
        <v>331.20512714838981</v>
      </c>
      <c r="N6" s="63">
        <f t="shared" si="0"/>
        <v>6</v>
      </c>
      <c r="O6" s="63">
        <f t="shared" si="1"/>
        <v>8</v>
      </c>
      <c r="P6" s="69" t="str">
        <f>VLOOKUP(B6,'coeff for calculation'!$A$29:$G$30,2,FALSE)</f>
        <v>连锁</v>
      </c>
      <c r="Q6" s="69" t="str">
        <f>VLOOKUP(C6,'coeff for calculation'!$A$29:$G$30,3,FALSE)</f>
        <v>有促销</v>
      </c>
      <c r="R6" s="69" t="str">
        <f>VLOOKUP(D6,'coeff for calculation'!$A$29:$G$30,4,FALSE)</f>
        <v>B类位置</v>
      </c>
      <c r="S6" s="69" t="str">
        <f>VLOOKUP(E6,'coeff for calculation'!$A$29:$G$30,5,FALSE)</f>
        <v>5g</v>
      </c>
      <c r="T6" s="69" t="str">
        <f>VLOOKUP(F6,'coeff for calculation'!$A$29:$G$30,6,FALSE)</f>
        <v>2个陈列面</v>
      </c>
      <c r="U6" s="69" t="str">
        <f>VLOOKUP(G6,'coeff for calculation'!$A$29:$G$30,7,FALSE)</f>
        <v>有</v>
      </c>
    </row>
    <row r="7" spans="1:21" s="63" customFormat="1" x14ac:dyDescent="0.2">
      <c r="A7" s="62">
        <v>1</v>
      </c>
      <c r="B7" s="62">
        <v>0</v>
      </c>
      <c r="C7" s="62">
        <v>0</v>
      </c>
      <c r="D7" s="62">
        <v>0</v>
      </c>
      <c r="E7" s="62">
        <v>1</v>
      </c>
      <c r="F7" s="62">
        <v>0</v>
      </c>
      <c r="G7" s="62">
        <v>1</v>
      </c>
      <c r="H7" s="62">
        <v>0</v>
      </c>
      <c r="I7" s="99">
        <v>349.91559059999997</v>
      </c>
      <c r="J7" s="62">
        <v>0</v>
      </c>
      <c r="K7" s="62">
        <v>0</v>
      </c>
      <c r="L7" s="62">
        <v>0</v>
      </c>
      <c r="M7" s="91">
        <f>SUMPRODUCT(A7:L7, 'coeff for calculation'!$B$21:$M$21)</f>
        <v>339.42916574838983</v>
      </c>
      <c r="N7" s="63">
        <f t="shared" si="0"/>
        <v>5</v>
      </c>
      <c r="O7" s="63">
        <f t="shared" si="1"/>
        <v>6</v>
      </c>
      <c r="P7" s="69" t="str">
        <f>VLOOKUP(B7,'coeff for calculation'!$A$29:$G$30,2,FALSE)</f>
        <v>连锁</v>
      </c>
      <c r="Q7" s="69" t="str">
        <f>VLOOKUP(C7,'coeff for calculation'!$A$29:$G$30,3,FALSE)</f>
        <v>有促销</v>
      </c>
      <c r="R7" s="69" t="str">
        <f>VLOOKUP(D7,'coeff for calculation'!$A$29:$G$30,4,FALSE)</f>
        <v>B类位置</v>
      </c>
      <c r="S7" s="69" t="str">
        <f>VLOOKUP(E7,'coeff for calculation'!$A$29:$G$30,5,FALSE)</f>
        <v>5g</v>
      </c>
      <c r="T7" s="69" t="str">
        <f>VLOOKUP(F7,'coeff for calculation'!$A$29:$G$30,6,FALSE)</f>
        <v>2个陈列面</v>
      </c>
      <c r="U7" s="69" t="str">
        <f>VLOOKUP(G7,'coeff for calculation'!$A$29:$G$30,7,FALSE)</f>
        <v>无</v>
      </c>
    </row>
    <row r="8" spans="1:21" s="63" customFormat="1" x14ac:dyDescent="0.2">
      <c r="A8" s="62">
        <v>1</v>
      </c>
      <c r="B8" s="62">
        <v>0</v>
      </c>
      <c r="C8" s="62">
        <v>0</v>
      </c>
      <c r="D8" s="62">
        <v>0</v>
      </c>
      <c r="E8" s="62">
        <v>1</v>
      </c>
      <c r="F8" s="62">
        <v>1</v>
      </c>
      <c r="G8" s="62">
        <v>0</v>
      </c>
      <c r="H8" s="62">
        <v>0</v>
      </c>
      <c r="I8" s="99">
        <v>349.91559059999997</v>
      </c>
      <c r="J8" s="62">
        <v>0</v>
      </c>
      <c r="K8" s="62">
        <v>0</v>
      </c>
      <c r="L8" s="62">
        <v>0</v>
      </c>
      <c r="M8" s="91">
        <f>SUMPRODUCT(A8:L8, 'coeff for calculation'!$B$21:$M$21)</f>
        <v>282.04847724838982</v>
      </c>
      <c r="N8" s="63">
        <f t="shared" si="0"/>
        <v>14</v>
      </c>
      <c r="O8" s="63">
        <f t="shared" si="1"/>
        <v>26</v>
      </c>
      <c r="P8" s="69" t="str">
        <f>VLOOKUP(B8,'coeff for calculation'!$A$29:$G$30,2,FALSE)</f>
        <v>连锁</v>
      </c>
      <c r="Q8" s="69" t="str">
        <f>VLOOKUP(C8,'coeff for calculation'!$A$29:$G$30,3,FALSE)</f>
        <v>有促销</v>
      </c>
      <c r="R8" s="69" t="str">
        <f>VLOOKUP(D8,'coeff for calculation'!$A$29:$G$30,4,FALSE)</f>
        <v>B类位置</v>
      </c>
      <c r="S8" s="69" t="str">
        <f>VLOOKUP(E8,'coeff for calculation'!$A$29:$G$30,5,FALSE)</f>
        <v>5g</v>
      </c>
      <c r="T8" s="69" t="str">
        <f>VLOOKUP(F8,'coeff for calculation'!$A$29:$G$30,6,FALSE)</f>
        <v>1个陈列面</v>
      </c>
      <c r="U8" s="69" t="str">
        <f>VLOOKUP(G8,'coeff for calculation'!$A$29:$G$30,7,FALSE)</f>
        <v>有</v>
      </c>
    </row>
    <row r="9" spans="1:21" s="63" customFormat="1" x14ac:dyDescent="0.2">
      <c r="A9" s="62">
        <v>1</v>
      </c>
      <c r="B9" s="62">
        <v>0</v>
      </c>
      <c r="C9" s="62">
        <v>0</v>
      </c>
      <c r="D9" s="62">
        <v>0</v>
      </c>
      <c r="E9" s="62">
        <v>1</v>
      </c>
      <c r="F9" s="62">
        <v>1</v>
      </c>
      <c r="G9" s="62">
        <v>1</v>
      </c>
      <c r="H9" s="62">
        <v>0</v>
      </c>
      <c r="I9" s="99">
        <v>349.91559059999997</v>
      </c>
      <c r="J9" s="62">
        <v>0</v>
      </c>
      <c r="K9" s="62">
        <v>0</v>
      </c>
      <c r="L9" s="62">
        <v>0</v>
      </c>
      <c r="M9" s="91">
        <f>SUMPRODUCT(A9:L9, 'coeff for calculation'!$B$21:$M$21)</f>
        <v>290.27251584838984</v>
      </c>
      <c r="N9" s="63">
        <f t="shared" si="0"/>
        <v>13</v>
      </c>
      <c r="O9" s="63">
        <f t="shared" si="1"/>
        <v>23</v>
      </c>
      <c r="P9" s="69" t="str">
        <f>VLOOKUP(B9,'coeff for calculation'!$A$29:$G$30,2,FALSE)</f>
        <v>连锁</v>
      </c>
      <c r="Q9" s="69" t="str">
        <f>VLOOKUP(C9,'coeff for calculation'!$A$29:$G$30,3,FALSE)</f>
        <v>有促销</v>
      </c>
      <c r="R9" s="69" t="str">
        <f>VLOOKUP(D9,'coeff for calculation'!$A$29:$G$30,4,FALSE)</f>
        <v>B类位置</v>
      </c>
      <c r="S9" s="69" t="str">
        <f>VLOOKUP(E9,'coeff for calculation'!$A$29:$G$30,5,FALSE)</f>
        <v>5g</v>
      </c>
      <c r="T9" s="69" t="str">
        <f>VLOOKUP(F9,'coeff for calculation'!$A$29:$G$30,6,FALSE)</f>
        <v>1个陈列面</v>
      </c>
      <c r="U9" s="69" t="str">
        <f>VLOOKUP(G9,'coeff for calculation'!$A$29:$G$30,7,FALSE)</f>
        <v>无</v>
      </c>
    </row>
    <row r="10" spans="1:21" s="63" customFormat="1" x14ac:dyDescent="0.2">
      <c r="A10" s="62">
        <v>1</v>
      </c>
      <c r="B10" s="62">
        <v>0</v>
      </c>
      <c r="C10" s="62">
        <v>0</v>
      </c>
      <c r="D10" s="62">
        <v>1</v>
      </c>
      <c r="E10" s="62">
        <v>0</v>
      </c>
      <c r="F10" s="62">
        <v>0</v>
      </c>
      <c r="G10" s="62">
        <v>0</v>
      </c>
      <c r="H10" s="62">
        <v>0</v>
      </c>
      <c r="I10" s="99">
        <v>349.91559059999997</v>
      </c>
      <c r="J10" s="62">
        <v>0</v>
      </c>
      <c r="K10" s="62">
        <v>0</v>
      </c>
      <c r="L10" s="62">
        <v>0</v>
      </c>
      <c r="M10" s="91">
        <f>SUMPRODUCT(A10:L10, 'coeff for calculation'!$B$21:$M$21)</f>
        <v>352.36613944838984</v>
      </c>
      <c r="N10" s="63">
        <f t="shared" si="0"/>
        <v>4</v>
      </c>
      <c r="O10" s="63">
        <f t="shared" si="1"/>
        <v>4</v>
      </c>
      <c r="P10" s="69" t="str">
        <f>VLOOKUP(B10,'coeff for calculation'!$A$29:$G$30,2,FALSE)</f>
        <v>连锁</v>
      </c>
      <c r="Q10" s="69" t="str">
        <f>VLOOKUP(C10,'coeff for calculation'!$A$29:$G$30,3,FALSE)</f>
        <v>有促销</v>
      </c>
      <c r="R10" s="69" t="str">
        <f>VLOOKUP(D10,'coeff for calculation'!$A$29:$G$30,4,FALSE)</f>
        <v>A类位置</v>
      </c>
      <c r="S10" s="69" t="str">
        <f>VLOOKUP(E10,'coeff for calculation'!$A$29:$G$30,5,FALSE)</f>
        <v>5g+10g</v>
      </c>
      <c r="T10" s="69" t="str">
        <f>VLOOKUP(F10,'coeff for calculation'!$A$29:$G$30,6,FALSE)</f>
        <v>2个陈列面</v>
      </c>
      <c r="U10" s="69" t="str">
        <f>VLOOKUP(G10,'coeff for calculation'!$A$29:$G$30,7,FALSE)</f>
        <v>有</v>
      </c>
    </row>
    <row r="11" spans="1:21" s="63" customFormat="1" x14ac:dyDescent="0.2">
      <c r="A11" s="62">
        <v>1</v>
      </c>
      <c r="B11" s="62">
        <v>0</v>
      </c>
      <c r="C11" s="62">
        <v>0</v>
      </c>
      <c r="D11" s="62">
        <v>1</v>
      </c>
      <c r="E11" s="62">
        <v>0</v>
      </c>
      <c r="F11" s="62">
        <v>0</v>
      </c>
      <c r="G11" s="62">
        <v>1</v>
      </c>
      <c r="H11" s="62">
        <v>0</v>
      </c>
      <c r="I11" s="99">
        <v>349.91559059999997</v>
      </c>
      <c r="J11" s="62">
        <v>0</v>
      </c>
      <c r="K11" s="62">
        <v>0</v>
      </c>
      <c r="L11" s="62">
        <v>0</v>
      </c>
      <c r="M11" s="91">
        <f>SUMPRODUCT(A11:L11, 'coeff for calculation'!$B$21:$M$21)</f>
        <v>360.59017804838982</v>
      </c>
      <c r="N11" s="63">
        <f t="shared" si="0"/>
        <v>3</v>
      </c>
      <c r="O11" s="63">
        <f t="shared" si="1"/>
        <v>3</v>
      </c>
      <c r="P11" s="69" t="str">
        <f>VLOOKUP(B11,'coeff for calculation'!$A$29:$G$30,2,FALSE)</f>
        <v>连锁</v>
      </c>
      <c r="Q11" s="69" t="str">
        <f>VLOOKUP(C11,'coeff for calculation'!$A$29:$G$30,3,FALSE)</f>
        <v>有促销</v>
      </c>
      <c r="R11" s="69" t="str">
        <f>VLOOKUP(D11,'coeff for calculation'!$A$29:$G$30,4,FALSE)</f>
        <v>A类位置</v>
      </c>
      <c r="S11" s="69" t="str">
        <f>VLOOKUP(E11,'coeff for calculation'!$A$29:$G$30,5,FALSE)</f>
        <v>5g+10g</v>
      </c>
      <c r="T11" s="69" t="str">
        <f>VLOOKUP(F11,'coeff for calculation'!$A$29:$G$30,6,FALSE)</f>
        <v>2个陈列面</v>
      </c>
      <c r="U11" s="69" t="str">
        <f>VLOOKUP(G11,'coeff for calculation'!$A$29:$G$30,7,FALSE)</f>
        <v>无</v>
      </c>
    </row>
    <row r="12" spans="1:21" s="63" customFormat="1" x14ac:dyDescent="0.2">
      <c r="A12" s="62">
        <v>1</v>
      </c>
      <c r="B12" s="62">
        <v>0</v>
      </c>
      <c r="C12" s="62">
        <v>0</v>
      </c>
      <c r="D12" s="62">
        <v>1</v>
      </c>
      <c r="E12" s="62">
        <v>0</v>
      </c>
      <c r="F12" s="62">
        <v>1</v>
      </c>
      <c r="G12" s="62">
        <v>0</v>
      </c>
      <c r="H12" s="62">
        <v>0</v>
      </c>
      <c r="I12" s="99">
        <v>349.91559059999997</v>
      </c>
      <c r="J12" s="62">
        <v>0</v>
      </c>
      <c r="K12" s="62">
        <v>0</v>
      </c>
      <c r="L12" s="62">
        <v>0</v>
      </c>
      <c r="M12" s="91">
        <f>SUMPRODUCT(A12:L12, 'coeff for calculation'!$B$21:$M$21)</f>
        <v>303.20948954838985</v>
      </c>
      <c r="N12" s="63">
        <f t="shared" si="0"/>
        <v>12</v>
      </c>
      <c r="O12" s="63">
        <f t="shared" si="1"/>
        <v>18</v>
      </c>
      <c r="P12" s="69" t="str">
        <f>VLOOKUP(B12,'coeff for calculation'!$A$29:$G$30,2,FALSE)</f>
        <v>连锁</v>
      </c>
      <c r="Q12" s="69" t="str">
        <f>VLOOKUP(C12,'coeff for calculation'!$A$29:$G$30,3,FALSE)</f>
        <v>有促销</v>
      </c>
      <c r="R12" s="69" t="str">
        <f>VLOOKUP(D12,'coeff for calculation'!$A$29:$G$30,4,FALSE)</f>
        <v>A类位置</v>
      </c>
      <c r="S12" s="69" t="str">
        <f>VLOOKUP(E12,'coeff for calculation'!$A$29:$G$30,5,FALSE)</f>
        <v>5g+10g</v>
      </c>
      <c r="T12" s="69" t="str">
        <f>VLOOKUP(F12,'coeff for calculation'!$A$29:$G$30,6,FALSE)</f>
        <v>1个陈列面</v>
      </c>
      <c r="U12" s="69" t="str">
        <f>VLOOKUP(G12,'coeff for calculation'!$A$29:$G$30,7,FALSE)</f>
        <v>有</v>
      </c>
    </row>
    <row r="13" spans="1:21" s="63" customFormat="1" x14ac:dyDescent="0.2">
      <c r="A13" s="62">
        <v>1</v>
      </c>
      <c r="B13" s="62">
        <v>0</v>
      </c>
      <c r="C13" s="62">
        <v>0</v>
      </c>
      <c r="D13" s="62">
        <v>1</v>
      </c>
      <c r="E13" s="62">
        <v>0</v>
      </c>
      <c r="F13" s="62">
        <v>1</v>
      </c>
      <c r="G13" s="62">
        <v>1</v>
      </c>
      <c r="H13" s="62">
        <v>0</v>
      </c>
      <c r="I13" s="99">
        <v>349.91559059999997</v>
      </c>
      <c r="J13" s="62">
        <v>0</v>
      </c>
      <c r="K13" s="62">
        <v>0</v>
      </c>
      <c r="L13" s="62">
        <v>0</v>
      </c>
      <c r="M13" s="91">
        <f>SUMPRODUCT(A13:L13, 'coeff for calculation'!$B$21:$M$21)</f>
        <v>311.43352814838983</v>
      </c>
      <c r="N13" s="63">
        <f t="shared" si="0"/>
        <v>11</v>
      </c>
      <c r="O13" s="63">
        <f t="shared" si="1"/>
        <v>16</v>
      </c>
      <c r="P13" s="69" t="str">
        <f>VLOOKUP(B13,'coeff for calculation'!$A$29:$G$30,2,FALSE)</f>
        <v>连锁</v>
      </c>
      <c r="Q13" s="69" t="str">
        <f>VLOOKUP(C13,'coeff for calculation'!$A$29:$G$30,3,FALSE)</f>
        <v>有促销</v>
      </c>
      <c r="R13" s="69" t="str">
        <f>VLOOKUP(D13,'coeff for calculation'!$A$29:$G$30,4,FALSE)</f>
        <v>A类位置</v>
      </c>
      <c r="S13" s="69" t="str">
        <f>VLOOKUP(E13,'coeff for calculation'!$A$29:$G$30,5,FALSE)</f>
        <v>5g+10g</v>
      </c>
      <c r="T13" s="69" t="str">
        <f>VLOOKUP(F13,'coeff for calculation'!$A$29:$G$30,6,FALSE)</f>
        <v>1个陈列面</v>
      </c>
      <c r="U13" s="69" t="str">
        <f>VLOOKUP(G13,'coeff for calculation'!$A$29:$G$30,7,FALSE)</f>
        <v>无</v>
      </c>
    </row>
    <row r="14" spans="1:21" s="63" customFormat="1" x14ac:dyDescent="0.2">
      <c r="A14" s="62">
        <v>1</v>
      </c>
      <c r="B14" s="62">
        <v>0</v>
      </c>
      <c r="C14" s="62">
        <v>0</v>
      </c>
      <c r="D14" s="62">
        <v>1</v>
      </c>
      <c r="E14" s="62">
        <v>1</v>
      </c>
      <c r="F14" s="62">
        <v>0</v>
      </c>
      <c r="G14" s="62">
        <v>0</v>
      </c>
      <c r="H14" s="62">
        <v>0</v>
      </c>
      <c r="I14" s="99">
        <v>349.91559059999997</v>
      </c>
      <c r="J14" s="62">
        <v>0</v>
      </c>
      <c r="K14" s="62">
        <v>0</v>
      </c>
      <c r="L14" s="62">
        <v>0</v>
      </c>
      <c r="M14" s="91">
        <f>SUMPRODUCT(A14:L14, 'coeff for calculation'!$B$21:$M$21)</f>
        <v>319.83280154838985</v>
      </c>
      <c r="N14" s="63">
        <f t="shared" si="0"/>
        <v>9</v>
      </c>
      <c r="O14" s="63">
        <f t="shared" si="1"/>
        <v>13</v>
      </c>
      <c r="P14" s="69" t="str">
        <f>VLOOKUP(B14,'coeff for calculation'!$A$29:$G$30,2,FALSE)</f>
        <v>连锁</v>
      </c>
      <c r="Q14" s="69" t="str">
        <f>VLOOKUP(C14,'coeff for calculation'!$A$29:$G$30,3,FALSE)</f>
        <v>有促销</v>
      </c>
      <c r="R14" s="69" t="str">
        <f>VLOOKUP(D14,'coeff for calculation'!$A$29:$G$30,4,FALSE)</f>
        <v>A类位置</v>
      </c>
      <c r="S14" s="69" t="str">
        <f>VLOOKUP(E14,'coeff for calculation'!$A$29:$G$30,5,FALSE)</f>
        <v>5g</v>
      </c>
      <c r="T14" s="69" t="str">
        <f>VLOOKUP(F14,'coeff for calculation'!$A$29:$G$30,6,FALSE)</f>
        <v>2个陈列面</v>
      </c>
      <c r="U14" s="69" t="str">
        <f>VLOOKUP(G14,'coeff for calculation'!$A$29:$G$30,7,FALSE)</f>
        <v>有</v>
      </c>
    </row>
    <row r="15" spans="1:21" s="63" customFormat="1" x14ac:dyDescent="0.2">
      <c r="A15" s="62">
        <v>1</v>
      </c>
      <c r="B15" s="62">
        <v>0</v>
      </c>
      <c r="C15" s="62">
        <v>0</v>
      </c>
      <c r="D15" s="62">
        <v>1</v>
      </c>
      <c r="E15" s="62">
        <v>1</v>
      </c>
      <c r="F15" s="62">
        <v>0</v>
      </c>
      <c r="G15" s="62">
        <v>1</v>
      </c>
      <c r="H15" s="62">
        <v>0</v>
      </c>
      <c r="I15" s="99">
        <v>349.91559059999997</v>
      </c>
      <c r="J15" s="62">
        <v>0</v>
      </c>
      <c r="K15" s="62">
        <v>0</v>
      </c>
      <c r="L15" s="62">
        <v>0</v>
      </c>
      <c r="M15" s="91">
        <f>SUMPRODUCT(A15:L15, 'coeff for calculation'!$B$21:$M$21)</f>
        <v>328.05684014838982</v>
      </c>
      <c r="N15" s="63">
        <f t="shared" si="0"/>
        <v>7</v>
      </c>
      <c r="O15" s="63">
        <f t="shared" si="1"/>
        <v>10</v>
      </c>
      <c r="P15" s="69" t="str">
        <f>VLOOKUP(B15,'coeff for calculation'!$A$29:$G$30,2,FALSE)</f>
        <v>连锁</v>
      </c>
      <c r="Q15" s="69" t="str">
        <f>VLOOKUP(C15,'coeff for calculation'!$A$29:$G$30,3,FALSE)</f>
        <v>有促销</v>
      </c>
      <c r="R15" s="69" t="str">
        <f>VLOOKUP(D15,'coeff for calculation'!$A$29:$G$30,4,FALSE)</f>
        <v>A类位置</v>
      </c>
      <c r="S15" s="69" t="str">
        <f>VLOOKUP(E15,'coeff for calculation'!$A$29:$G$30,5,FALSE)</f>
        <v>5g</v>
      </c>
      <c r="T15" s="69" t="str">
        <f>VLOOKUP(F15,'coeff for calculation'!$A$29:$G$30,6,FALSE)</f>
        <v>2个陈列面</v>
      </c>
      <c r="U15" s="69" t="str">
        <f>VLOOKUP(G15,'coeff for calculation'!$A$29:$G$30,7,FALSE)</f>
        <v>无</v>
      </c>
    </row>
    <row r="16" spans="1:21" s="63" customFormat="1" x14ac:dyDescent="0.2">
      <c r="A16" s="62">
        <v>1</v>
      </c>
      <c r="B16" s="62">
        <v>0</v>
      </c>
      <c r="C16" s="62">
        <v>0</v>
      </c>
      <c r="D16" s="62">
        <v>1</v>
      </c>
      <c r="E16" s="62">
        <v>1</v>
      </c>
      <c r="F16" s="62">
        <v>1</v>
      </c>
      <c r="G16" s="62">
        <v>0</v>
      </c>
      <c r="H16" s="62">
        <v>0</v>
      </c>
      <c r="I16" s="99">
        <v>349.91559059999997</v>
      </c>
      <c r="J16" s="62">
        <v>0</v>
      </c>
      <c r="K16" s="62">
        <v>0</v>
      </c>
      <c r="L16" s="62">
        <v>0</v>
      </c>
      <c r="M16" s="91">
        <f>SUMPRODUCT(A16:L16, 'coeff for calculation'!$B$21:$M$21)</f>
        <v>270.6761516483898</v>
      </c>
      <c r="N16" s="63">
        <f t="shared" si="0"/>
        <v>16</v>
      </c>
      <c r="O16" s="63">
        <f t="shared" si="1"/>
        <v>32</v>
      </c>
      <c r="P16" s="69" t="str">
        <f>VLOOKUP(B16,'coeff for calculation'!$A$29:$G$30,2,FALSE)</f>
        <v>连锁</v>
      </c>
      <c r="Q16" s="69" t="str">
        <f>VLOOKUP(C16,'coeff for calculation'!$A$29:$G$30,3,FALSE)</f>
        <v>有促销</v>
      </c>
      <c r="R16" s="69" t="str">
        <f>VLOOKUP(D16,'coeff for calculation'!$A$29:$G$30,4,FALSE)</f>
        <v>A类位置</v>
      </c>
      <c r="S16" s="69" t="str">
        <f>VLOOKUP(E16,'coeff for calculation'!$A$29:$G$30,5,FALSE)</f>
        <v>5g</v>
      </c>
      <c r="T16" s="69" t="str">
        <f>VLOOKUP(F16,'coeff for calculation'!$A$29:$G$30,6,FALSE)</f>
        <v>1个陈列面</v>
      </c>
      <c r="U16" s="69" t="str">
        <f>VLOOKUP(G16,'coeff for calculation'!$A$29:$G$30,7,FALSE)</f>
        <v>有</v>
      </c>
    </row>
    <row r="17" spans="1:21" s="63" customFormat="1" ht="15" thickBot="1" x14ac:dyDescent="0.25">
      <c r="A17" s="71">
        <v>1</v>
      </c>
      <c r="B17" s="71">
        <v>0</v>
      </c>
      <c r="C17" s="71">
        <v>0</v>
      </c>
      <c r="D17" s="71">
        <v>1</v>
      </c>
      <c r="E17" s="71">
        <v>1</v>
      </c>
      <c r="F17" s="71">
        <v>1</v>
      </c>
      <c r="G17" s="71">
        <v>1</v>
      </c>
      <c r="H17" s="71">
        <v>0</v>
      </c>
      <c r="I17" s="100">
        <v>349.91559059999997</v>
      </c>
      <c r="J17" s="71">
        <v>0</v>
      </c>
      <c r="K17" s="71">
        <v>0</v>
      </c>
      <c r="L17" s="71">
        <v>0</v>
      </c>
      <c r="M17" s="92">
        <f>SUMPRODUCT(A17:L17, 'coeff for calculation'!$B$21:$M$21)</f>
        <v>278.90019024838983</v>
      </c>
      <c r="N17" s="72">
        <f t="shared" si="0"/>
        <v>15</v>
      </c>
      <c r="O17" s="72">
        <f t="shared" si="1"/>
        <v>29</v>
      </c>
      <c r="P17" s="81" t="str">
        <f>VLOOKUP(B17,'coeff for calculation'!$A$29:$G$30,2,FALSE)</f>
        <v>连锁</v>
      </c>
      <c r="Q17" s="81" t="str">
        <f>VLOOKUP(C17,'coeff for calculation'!$A$29:$G$30,3,FALSE)</f>
        <v>有促销</v>
      </c>
      <c r="R17" s="81" t="str">
        <f>VLOOKUP(D17,'coeff for calculation'!$A$29:$G$30,4,FALSE)</f>
        <v>A类位置</v>
      </c>
      <c r="S17" s="81" t="str">
        <f>VLOOKUP(E17,'coeff for calculation'!$A$29:$G$30,5,FALSE)</f>
        <v>5g</v>
      </c>
      <c r="T17" s="81" t="str">
        <f>VLOOKUP(F17,'coeff for calculation'!$A$29:$G$30,6,FALSE)</f>
        <v>1个陈列面</v>
      </c>
      <c r="U17" s="81" t="str">
        <f>VLOOKUP(G17,'coeff for calculation'!$A$29:$G$30,7,FALSE)</f>
        <v>无</v>
      </c>
    </row>
    <row r="18" spans="1:21" s="61" customFormat="1" ht="15" thickTop="1" x14ac:dyDescent="0.2">
      <c r="A18" s="70">
        <v>1</v>
      </c>
      <c r="B18" s="70">
        <v>0</v>
      </c>
      <c r="C18" s="70">
        <v>1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101">
        <v>349.91559059999997</v>
      </c>
      <c r="J18" s="70">
        <v>0</v>
      </c>
      <c r="K18" s="70">
        <v>0</v>
      </c>
      <c r="L18" s="70">
        <v>0</v>
      </c>
      <c r="M18" s="93">
        <f>SUMPRODUCT(A18:L18, 'coeff for calculation'!$B$21:$M$21)</f>
        <v>333.81244484838982</v>
      </c>
      <c r="N18" s="61">
        <f>RANK(M18,$M$18:$M$33)</f>
        <v>2</v>
      </c>
      <c r="O18" s="61">
        <f t="shared" si="1"/>
        <v>7</v>
      </c>
      <c r="P18" s="82" t="str">
        <f>VLOOKUP(B18,'coeff for calculation'!$A$29:$G$30,2,FALSE)</f>
        <v>连锁</v>
      </c>
      <c r="Q18" s="82" t="str">
        <f>VLOOKUP(C18,'coeff for calculation'!$A$29:$G$30,3,FALSE)</f>
        <v>无促销</v>
      </c>
      <c r="R18" s="82" t="str">
        <f>VLOOKUP(D18,'coeff for calculation'!$A$29:$G$30,4,FALSE)</f>
        <v>B类位置</v>
      </c>
      <c r="S18" s="82" t="str">
        <f>VLOOKUP(E18,'coeff for calculation'!$A$29:$G$30,5,FALSE)</f>
        <v>5g+10g</v>
      </c>
      <c r="T18" s="82" t="str">
        <f>VLOOKUP(F18,'coeff for calculation'!$A$29:$G$30,6,FALSE)</f>
        <v>2个陈列面</v>
      </c>
      <c r="U18" s="82" t="str">
        <f>VLOOKUP(G18,'coeff for calculation'!$A$29:$G$30,7,FALSE)</f>
        <v>有</v>
      </c>
    </row>
    <row r="19" spans="1:21" s="61" customFormat="1" x14ac:dyDescent="0.2">
      <c r="A19" s="60">
        <v>1</v>
      </c>
      <c r="B19" s="60">
        <v>0</v>
      </c>
      <c r="C19" s="60">
        <v>1</v>
      </c>
      <c r="D19" s="60">
        <v>0</v>
      </c>
      <c r="E19" s="60">
        <v>0</v>
      </c>
      <c r="F19" s="60">
        <v>0</v>
      </c>
      <c r="G19" s="60">
        <v>1</v>
      </c>
      <c r="H19" s="60">
        <v>0</v>
      </c>
      <c r="I19" s="102">
        <v>349.91559059999997</v>
      </c>
      <c r="J19" s="60">
        <v>0</v>
      </c>
      <c r="K19" s="60">
        <v>0</v>
      </c>
      <c r="L19" s="60">
        <v>0</v>
      </c>
      <c r="M19" s="93">
        <f>SUMPRODUCT(A19:L19, 'coeff for calculation'!$B$21:$M$21)</f>
        <v>342.03648344838984</v>
      </c>
      <c r="N19" s="61">
        <f t="shared" ref="N19:N33" si="2">RANK(M19,$M$18:$M$33)</f>
        <v>1</v>
      </c>
      <c r="O19" s="61">
        <f t="shared" si="1"/>
        <v>5</v>
      </c>
      <c r="P19" s="82" t="str">
        <f>VLOOKUP(B19,'coeff for calculation'!$A$29:$G$30,2,FALSE)</f>
        <v>连锁</v>
      </c>
      <c r="Q19" s="82" t="str">
        <f>VLOOKUP(C19,'coeff for calculation'!$A$29:$G$30,3,FALSE)</f>
        <v>无促销</v>
      </c>
      <c r="R19" s="82" t="str">
        <f>VLOOKUP(D19,'coeff for calculation'!$A$29:$G$30,4,FALSE)</f>
        <v>B类位置</v>
      </c>
      <c r="S19" s="82" t="str">
        <f>VLOOKUP(E19,'coeff for calculation'!$A$29:$G$30,5,FALSE)</f>
        <v>5g+10g</v>
      </c>
      <c r="T19" s="82" t="str">
        <f>VLOOKUP(F19,'coeff for calculation'!$A$29:$G$30,6,FALSE)</f>
        <v>2个陈列面</v>
      </c>
      <c r="U19" s="82" t="str">
        <f>VLOOKUP(G19,'coeff for calculation'!$A$29:$G$30,7,FALSE)</f>
        <v>无</v>
      </c>
    </row>
    <row r="20" spans="1:21" s="61" customFormat="1" x14ac:dyDescent="0.2">
      <c r="A20" s="60">
        <v>1</v>
      </c>
      <c r="B20" s="60">
        <v>0</v>
      </c>
      <c r="C20" s="60">
        <v>1</v>
      </c>
      <c r="D20" s="60">
        <v>0</v>
      </c>
      <c r="E20" s="60">
        <v>0</v>
      </c>
      <c r="F20" s="60">
        <v>1</v>
      </c>
      <c r="G20" s="60">
        <v>0</v>
      </c>
      <c r="H20" s="60">
        <v>0</v>
      </c>
      <c r="I20" s="102">
        <v>349.91559059999997</v>
      </c>
      <c r="J20" s="60">
        <v>0</v>
      </c>
      <c r="K20" s="60">
        <v>0</v>
      </c>
      <c r="L20" s="60">
        <v>0</v>
      </c>
      <c r="M20" s="93">
        <f>SUMPRODUCT(A20:L20, 'coeff for calculation'!$B$21:$M$21)</f>
        <v>284.65579494838983</v>
      </c>
      <c r="N20" s="61">
        <f t="shared" si="2"/>
        <v>10</v>
      </c>
      <c r="O20" s="61">
        <f t="shared" si="1"/>
        <v>25</v>
      </c>
      <c r="P20" s="82" t="str">
        <f>VLOOKUP(B20,'coeff for calculation'!$A$29:$G$30,2,FALSE)</f>
        <v>连锁</v>
      </c>
      <c r="Q20" s="82" t="str">
        <f>VLOOKUP(C20,'coeff for calculation'!$A$29:$G$30,3,FALSE)</f>
        <v>无促销</v>
      </c>
      <c r="R20" s="82" t="str">
        <f>VLOOKUP(D20,'coeff for calculation'!$A$29:$G$30,4,FALSE)</f>
        <v>B类位置</v>
      </c>
      <c r="S20" s="82" t="str">
        <f>VLOOKUP(E20,'coeff for calculation'!$A$29:$G$30,5,FALSE)</f>
        <v>5g+10g</v>
      </c>
      <c r="T20" s="82" t="str">
        <f>VLOOKUP(F20,'coeff for calculation'!$A$29:$G$30,6,FALSE)</f>
        <v>1个陈列面</v>
      </c>
      <c r="U20" s="82" t="str">
        <f>VLOOKUP(G20,'coeff for calculation'!$A$29:$G$30,7,FALSE)</f>
        <v>有</v>
      </c>
    </row>
    <row r="21" spans="1:21" s="61" customFormat="1" x14ac:dyDescent="0.2">
      <c r="A21" s="60">
        <v>1</v>
      </c>
      <c r="B21" s="60">
        <v>0</v>
      </c>
      <c r="C21" s="60">
        <v>1</v>
      </c>
      <c r="D21" s="60">
        <v>0</v>
      </c>
      <c r="E21" s="60">
        <v>0</v>
      </c>
      <c r="F21" s="60">
        <v>1</v>
      </c>
      <c r="G21" s="60">
        <v>1</v>
      </c>
      <c r="H21" s="60">
        <v>0</v>
      </c>
      <c r="I21" s="102">
        <v>349.91559059999997</v>
      </c>
      <c r="J21" s="60">
        <v>0</v>
      </c>
      <c r="K21" s="60">
        <v>0</v>
      </c>
      <c r="L21" s="60">
        <v>0</v>
      </c>
      <c r="M21" s="93">
        <f>SUMPRODUCT(A21:L21, 'coeff for calculation'!$B$21:$M$21)</f>
        <v>292.87983354838985</v>
      </c>
      <c r="N21" s="61">
        <f t="shared" si="2"/>
        <v>8</v>
      </c>
      <c r="O21" s="61">
        <f t="shared" si="1"/>
        <v>22</v>
      </c>
      <c r="P21" s="82" t="str">
        <f>VLOOKUP(B21,'coeff for calculation'!$A$29:$G$30,2,FALSE)</f>
        <v>连锁</v>
      </c>
      <c r="Q21" s="82" t="str">
        <f>VLOOKUP(C21,'coeff for calculation'!$A$29:$G$30,3,FALSE)</f>
        <v>无促销</v>
      </c>
      <c r="R21" s="82" t="str">
        <f>VLOOKUP(D21,'coeff for calculation'!$A$29:$G$30,4,FALSE)</f>
        <v>B类位置</v>
      </c>
      <c r="S21" s="82" t="str">
        <f>VLOOKUP(E21,'coeff for calculation'!$A$29:$G$30,5,FALSE)</f>
        <v>5g+10g</v>
      </c>
      <c r="T21" s="82" t="str">
        <f>VLOOKUP(F21,'coeff for calculation'!$A$29:$G$30,6,FALSE)</f>
        <v>1个陈列面</v>
      </c>
      <c r="U21" s="82" t="str">
        <f>VLOOKUP(G21,'coeff for calculation'!$A$29:$G$30,7,FALSE)</f>
        <v>无</v>
      </c>
    </row>
    <row r="22" spans="1:21" s="61" customFormat="1" x14ac:dyDescent="0.2">
      <c r="A22" s="60">
        <v>1</v>
      </c>
      <c r="B22" s="60">
        <v>0</v>
      </c>
      <c r="C22" s="60">
        <v>1</v>
      </c>
      <c r="D22" s="60">
        <v>0</v>
      </c>
      <c r="E22" s="60">
        <v>1</v>
      </c>
      <c r="F22" s="60">
        <v>0</v>
      </c>
      <c r="G22" s="60">
        <v>0</v>
      </c>
      <c r="H22" s="60">
        <v>0</v>
      </c>
      <c r="I22" s="102">
        <v>349.91559059999997</v>
      </c>
      <c r="J22" s="60">
        <v>0</v>
      </c>
      <c r="K22" s="60">
        <v>0</v>
      </c>
      <c r="L22" s="60">
        <v>0</v>
      </c>
      <c r="M22" s="93">
        <f>SUMPRODUCT(A22:L22, 'coeff for calculation'!$B$21:$M$21)</f>
        <v>301.27910694838982</v>
      </c>
      <c r="N22" s="61">
        <f t="shared" si="2"/>
        <v>6</v>
      </c>
      <c r="O22" s="61">
        <f t="shared" si="1"/>
        <v>19</v>
      </c>
      <c r="P22" s="82" t="str">
        <f>VLOOKUP(B22,'coeff for calculation'!$A$29:$G$30,2,FALSE)</f>
        <v>连锁</v>
      </c>
      <c r="Q22" s="82" t="str">
        <f>VLOOKUP(C22,'coeff for calculation'!$A$29:$G$30,3,FALSE)</f>
        <v>无促销</v>
      </c>
      <c r="R22" s="82" t="str">
        <f>VLOOKUP(D22,'coeff for calculation'!$A$29:$G$30,4,FALSE)</f>
        <v>B类位置</v>
      </c>
      <c r="S22" s="82" t="str">
        <f>VLOOKUP(E22,'coeff for calculation'!$A$29:$G$30,5,FALSE)</f>
        <v>5g</v>
      </c>
      <c r="T22" s="82" t="str">
        <f>VLOOKUP(F22,'coeff for calculation'!$A$29:$G$30,6,FALSE)</f>
        <v>2个陈列面</v>
      </c>
      <c r="U22" s="82" t="str">
        <f>VLOOKUP(G22,'coeff for calculation'!$A$29:$G$30,7,FALSE)</f>
        <v>有</v>
      </c>
    </row>
    <row r="23" spans="1:21" s="61" customFormat="1" x14ac:dyDescent="0.2">
      <c r="A23" s="60">
        <v>1</v>
      </c>
      <c r="B23" s="60">
        <v>0</v>
      </c>
      <c r="C23" s="60">
        <v>1</v>
      </c>
      <c r="D23" s="60">
        <v>0</v>
      </c>
      <c r="E23" s="60">
        <v>1</v>
      </c>
      <c r="F23" s="60">
        <v>0</v>
      </c>
      <c r="G23" s="60">
        <v>1</v>
      </c>
      <c r="H23" s="60">
        <v>0</v>
      </c>
      <c r="I23" s="102">
        <v>349.91559059999997</v>
      </c>
      <c r="J23" s="60">
        <v>0</v>
      </c>
      <c r="K23" s="60">
        <v>0</v>
      </c>
      <c r="L23" s="60">
        <v>0</v>
      </c>
      <c r="M23" s="93">
        <f>SUMPRODUCT(A23:L23, 'coeff for calculation'!$B$21:$M$21)</f>
        <v>309.50314554838985</v>
      </c>
      <c r="N23" s="61">
        <f t="shared" si="2"/>
        <v>5</v>
      </c>
      <c r="O23" s="61">
        <f t="shared" si="1"/>
        <v>17</v>
      </c>
      <c r="P23" s="82" t="str">
        <f>VLOOKUP(B23,'coeff for calculation'!$A$29:$G$30,2,FALSE)</f>
        <v>连锁</v>
      </c>
      <c r="Q23" s="82" t="str">
        <f>VLOOKUP(C23,'coeff for calculation'!$A$29:$G$30,3,FALSE)</f>
        <v>无促销</v>
      </c>
      <c r="R23" s="82" t="str">
        <f>VLOOKUP(D23,'coeff for calculation'!$A$29:$G$30,4,FALSE)</f>
        <v>B类位置</v>
      </c>
      <c r="S23" s="82" t="str">
        <f>VLOOKUP(E23,'coeff for calculation'!$A$29:$G$30,5,FALSE)</f>
        <v>5g</v>
      </c>
      <c r="T23" s="82" t="str">
        <f>VLOOKUP(F23,'coeff for calculation'!$A$29:$G$30,6,FALSE)</f>
        <v>2个陈列面</v>
      </c>
      <c r="U23" s="82" t="str">
        <f>VLOOKUP(G23,'coeff for calculation'!$A$29:$G$30,7,FALSE)</f>
        <v>无</v>
      </c>
    </row>
    <row r="24" spans="1:21" s="61" customFormat="1" x14ac:dyDescent="0.2">
      <c r="A24" s="60">
        <v>1</v>
      </c>
      <c r="B24" s="60">
        <v>0</v>
      </c>
      <c r="C24" s="60">
        <v>1</v>
      </c>
      <c r="D24" s="60">
        <v>0</v>
      </c>
      <c r="E24" s="60">
        <v>1</v>
      </c>
      <c r="F24" s="60">
        <v>1</v>
      </c>
      <c r="G24" s="60">
        <v>0</v>
      </c>
      <c r="H24" s="60">
        <v>0</v>
      </c>
      <c r="I24" s="102">
        <v>349.91559059999997</v>
      </c>
      <c r="J24" s="60">
        <v>0</v>
      </c>
      <c r="K24" s="60">
        <v>0</v>
      </c>
      <c r="L24" s="60">
        <v>0</v>
      </c>
      <c r="M24" s="93">
        <f>SUMPRODUCT(A24:L24, 'coeff for calculation'!$B$21:$M$21)</f>
        <v>252.12245704838983</v>
      </c>
      <c r="N24" s="61">
        <f t="shared" si="2"/>
        <v>14</v>
      </c>
      <c r="O24" s="61">
        <f t="shared" si="1"/>
        <v>37</v>
      </c>
      <c r="P24" s="82" t="str">
        <f>VLOOKUP(B24,'coeff for calculation'!$A$29:$G$30,2,FALSE)</f>
        <v>连锁</v>
      </c>
      <c r="Q24" s="82" t="str">
        <f>VLOOKUP(C24,'coeff for calculation'!$A$29:$G$30,3,FALSE)</f>
        <v>无促销</v>
      </c>
      <c r="R24" s="82" t="str">
        <f>VLOOKUP(D24,'coeff for calculation'!$A$29:$G$30,4,FALSE)</f>
        <v>B类位置</v>
      </c>
      <c r="S24" s="82" t="str">
        <f>VLOOKUP(E24,'coeff for calculation'!$A$29:$G$30,5,FALSE)</f>
        <v>5g</v>
      </c>
      <c r="T24" s="82" t="str">
        <f>VLOOKUP(F24,'coeff for calculation'!$A$29:$G$30,6,FALSE)</f>
        <v>1个陈列面</v>
      </c>
      <c r="U24" s="82" t="str">
        <f>VLOOKUP(G24,'coeff for calculation'!$A$29:$G$30,7,FALSE)</f>
        <v>有</v>
      </c>
    </row>
    <row r="25" spans="1:21" s="61" customFormat="1" x14ac:dyDescent="0.2">
      <c r="A25" s="60">
        <v>1</v>
      </c>
      <c r="B25" s="60">
        <v>0</v>
      </c>
      <c r="C25" s="60">
        <v>1</v>
      </c>
      <c r="D25" s="60">
        <v>0</v>
      </c>
      <c r="E25" s="60">
        <v>1</v>
      </c>
      <c r="F25" s="60">
        <v>1</v>
      </c>
      <c r="G25" s="60">
        <v>1</v>
      </c>
      <c r="H25" s="60">
        <v>0</v>
      </c>
      <c r="I25" s="102">
        <v>349.91559059999997</v>
      </c>
      <c r="J25" s="60">
        <v>0</v>
      </c>
      <c r="K25" s="60">
        <v>0</v>
      </c>
      <c r="L25" s="60">
        <v>0</v>
      </c>
      <c r="M25" s="93">
        <f>SUMPRODUCT(A25:L25, 'coeff for calculation'!$B$21:$M$21)</f>
        <v>260.3464956483898</v>
      </c>
      <c r="N25" s="61">
        <f t="shared" si="2"/>
        <v>13</v>
      </c>
      <c r="O25" s="61">
        <f t="shared" si="1"/>
        <v>36</v>
      </c>
      <c r="P25" s="82" t="str">
        <f>VLOOKUP(B25,'coeff for calculation'!$A$29:$G$30,2,FALSE)</f>
        <v>连锁</v>
      </c>
      <c r="Q25" s="82" t="str">
        <f>VLOOKUP(C25,'coeff for calculation'!$A$29:$G$30,3,FALSE)</f>
        <v>无促销</v>
      </c>
      <c r="R25" s="82" t="str">
        <f>VLOOKUP(D25,'coeff for calculation'!$A$29:$G$30,4,FALSE)</f>
        <v>B类位置</v>
      </c>
      <c r="S25" s="82" t="str">
        <f>VLOOKUP(E25,'coeff for calculation'!$A$29:$G$30,5,FALSE)</f>
        <v>5g</v>
      </c>
      <c r="T25" s="82" t="str">
        <f>VLOOKUP(F25,'coeff for calculation'!$A$29:$G$30,6,FALSE)</f>
        <v>1个陈列面</v>
      </c>
      <c r="U25" s="82" t="str">
        <f>VLOOKUP(G25,'coeff for calculation'!$A$29:$G$30,7,FALSE)</f>
        <v>无</v>
      </c>
    </row>
    <row r="26" spans="1:21" s="61" customFormat="1" x14ac:dyDescent="0.2">
      <c r="A26" s="60">
        <v>1</v>
      </c>
      <c r="B26" s="60">
        <v>0</v>
      </c>
      <c r="C26" s="60">
        <v>1</v>
      </c>
      <c r="D26" s="60">
        <v>1</v>
      </c>
      <c r="E26" s="60">
        <v>0</v>
      </c>
      <c r="F26" s="60">
        <v>0</v>
      </c>
      <c r="G26" s="60">
        <v>0</v>
      </c>
      <c r="H26" s="60">
        <v>0</v>
      </c>
      <c r="I26" s="102">
        <v>349.91559059999997</v>
      </c>
      <c r="J26" s="60">
        <v>0</v>
      </c>
      <c r="K26" s="60">
        <v>0</v>
      </c>
      <c r="L26" s="60">
        <v>0</v>
      </c>
      <c r="M26" s="93">
        <f>SUMPRODUCT(A26:L26, 'coeff for calculation'!$B$21:$M$21)</f>
        <v>322.44011924838981</v>
      </c>
      <c r="N26" s="61">
        <f t="shared" si="2"/>
        <v>4</v>
      </c>
      <c r="O26" s="61">
        <f t="shared" si="1"/>
        <v>12</v>
      </c>
      <c r="P26" s="82" t="str">
        <f>VLOOKUP(B26,'coeff for calculation'!$A$29:$G$30,2,FALSE)</f>
        <v>连锁</v>
      </c>
      <c r="Q26" s="82" t="str">
        <f>VLOOKUP(C26,'coeff for calculation'!$A$29:$G$30,3,FALSE)</f>
        <v>无促销</v>
      </c>
      <c r="R26" s="82" t="str">
        <f>VLOOKUP(D26,'coeff for calculation'!$A$29:$G$30,4,FALSE)</f>
        <v>A类位置</v>
      </c>
      <c r="S26" s="82" t="str">
        <f>VLOOKUP(E26,'coeff for calculation'!$A$29:$G$30,5,FALSE)</f>
        <v>5g+10g</v>
      </c>
      <c r="T26" s="82" t="str">
        <f>VLOOKUP(F26,'coeff for calculation'!$A$29:$G$30,6,FALSE)</f>
        <v>2个陈列面</v>
      </c>
      <c r="U26" s="82" t="str">
        <f>VLOOKUP(G26,'coeff for calculation'!$A$29:$G$30,7,FALSE)</f>
        <v>有</v>
      </c>
    </row>
    <row r="27" spans="1:21" s="61" customFormat="1" x14ac:dyDescent="0.2">
      <c r="A27" s="60">
        <v>1</v>
      </c>
      <c r="B27" s="60">
        <v>0</v>
      </c>
      <c r="C27" s="60">
        <v>1</v>
      </c>
      <c r="D27" s="60">
        <v>1</v>
      </c>
      <c r="E27" s="60">
        <v>0</v>
      </c>
      <c r="F27" s="60">
        <v>0</v>
      </c>
      <c r="G27" s="60">
        <v>1</v>
      </c>
      <c r="H27" s="60">
        <v>0</v>
      </c>
      <c r="I27" s="102">
        <v>349.91559059999997</v>
      </c>
      <c r="J27" s="60">
        <v>0</v>
      </c>
      <c r="K27" s="60">
        <v>0</v>
      </c>
      <c r="L27" s="60">
        <v>0</v>
      </c>
      <c r="M27" s="93">
        <f>SUMPRODUCT(A27:L27, 'coeff for calculation'!$B$21:$M$21)</f>
        <v>330.66415784838983</v>
      </c>
      <c r="N27" s="61">
        <f t="shared" si="2"/>
        <v>3</v>
      </c>
      <c r="O27" s="61">
        <f t="shared" si="1"/>
        <v>9</v>
      </c>
      <c r="P27" s="82" t="str">
        <f>VLOOKUP(B27,'coeff for calculation'!$A$29:$G$30,2,FALSE)</f>
        <v>连锁</v>
      </c>
      <c r="Q27" s="82" t="str">
        <f>VLOOKUP(C27,'coeff for calculation'!$A$29:$G$30,3,FALSE)</f>
        <v>无促销</v>
      </c>
      <c r="R27" s="82" t="str">
        <f>VLOOKUP(D27,'coeff for calculation'!$A$29:$G$30,4,FALSE)</f>
        <v>A类位置</v>
      </c>
      <c r="S27" s="82" t="str">
        <f>VLOOKUP(E27,'coeff for calculation'!$A$29:$G$30,5,FALSE)</f>
        <v>5g+10g</v>
      </c>
      <c r="T27" s="82" t="str">
        <f>VLOOKUP(F27,'coeff for calculation'!$A$29:$G$30,6,FALSE)</f>
        <v>2个陈列面</v>
      </c>
      <c r="U27" s="82" t="str">
        <f>VLOOKUP(G27,'coeff for calculation'!$A$29:$G$30,7,FALSE)</f>
        <v>无</v>
      </c>
    </row>
    <row r="28" spans="1:21" s="61" customFormat="1" x14ac:dyDescent="0.2">
      <c r="A28" s="60">
        <v>1</v>
      </c>
      <c r="B28" s="60">
        <v>0</v>
      </c>
      <c r="C28" s="60">
        <v>1</v>
      </c>
      <c r="D28" s="60">
        <v>1</v>
      </c>
      <c r="E28" s="60">
        <v>0</v>
      </c>
      <c r="F28" s="60">
        <v>1</v>
      </c>
      <c r="G28" s="60">
        <v>0</v>
      </c>
      <c r="H28" s="60">
        <v>0</v>
      </c>
      <c r="I28" s="102">
        <v>349.91559059999997</v>
      </c>
      <c r="J28" s="60">
        <v>0</v>
      </c>
      <c r="K28" s="60">
        <v>0</v>
      </c>
      <c r="L28" s="60">
        <v>0</v>
      </c>
      <c r="M28" s="93">
        <f>SUMPRODUCT(A28:L28, 'coeff for calculation'!$B$21:$M$21)</f>
        <v>273.28346934838981</v>
      </c>
      <c r="N28" s="61">
        <f t="shared" si="2"/>
        <v>12</v>
      </c>
      <c r="O28" s="61">
        <f t="shared" si="1"/>
        <v>31</v>
      </c>
      <c r="P28" s="82" t="str">
        <f>VLOOKUP(B28,'coeff for calculation'!$A$29:$G$30,2,FALSE)</f>
        <v>连锁</v>
      </c>
      <c r="Q28" s="82" t="str">
        <f>VLOOKUP(C28,'coeff for calculation'!$A$29:$G$30,3,FALSE)</f>
        <v>无促销</v>
      </c>
      <c r="R28" s="82" t="str">
        <f>VLOOKUP(D28,'coeff for calculation'!$A$29:$G$30,4,FALSE)</f>
        <v>A类位置</v>
      </c>
      <c r="S28" s="82" t="str">
        <f>VLOOKUP(E28,'coeff for calculation'!$A$29:$G$30,5,FALSE)</f>
        <v>5g+10g</v>
      </c>
      <c r="T28" s="82" t="str">
        <f>VLOOKUP(F28,'coeff for calculation'!$A$29:$G$30,6,FALSE)</f>
        <v>1个陈列面</v>
      </c>
      <c r="U28" s="82" t="str">
        <f>VLOOKUP(G28,'coeff for calculation'!$A$29:$G$30,7,FALSE)</f>
        <v>有</v>
      </c>
    </row>
    <row r="29" spans="1:21" s="61" customFormat="1" x14ac:dyDescent="0.2">
      <c r="A29" s="60">
        <v>1</v>
      </c>
      <c r="B29" s="60">
        <v>0</v>
      </c>
      <c r="C29" s="60">
        <v>1</v>
      </c>
      <c r="D29" s="60">
        <v>1</v>
      </c>
      <c r="E29" s="60">
        <v>0</v>
      </c>
      <c r="F29" s="60">
        <v>1</v>
      </c>
      <c r="G29" s="60">
        <v>1</v>
      </c>
      <c r="H29" s="60">
        <v>0</v>
      </c>
      <c r="I29" s="102">
        <v>349.91559059999997</v>
      </c>
      <c r="J29" s="60">
        <v>0</v>
      </c>
      <c r="K29" s="60">
        <v>0</v>
      </c>
      <c r="L29" s="60">
        <v>0</v>
      </c>
      <c r="M29" s="93">
        <f>SUMPRODUCT(A29:L29, 'coeff for calculation'!$B$21:$M$21)</f>
        <v>281.50750794838984</v>
      </c>
      <c r="N29" s="61">
        <f t="shared" si="2"/>
        <v>11</v>
      </c>
      <c r="O29" s="61">
        <f t="shared" si="1"/>
        <v>27</v>
      </c>
      <c r="P29" s="82" t="str">
        <f>VLOOKUP(B29,'coeff for calculation'!$A$29:$G$30,2,FALSE)</f>
        <v>连锁</v>
      </c>
      <c r="Q29" s="82" t="str">
        <f>VLOOKUP(C29,'coeff for calculation'!$A$29:$G$30,3,FALSE)</f>
        <v>无促销</v>
      </c>
      <c r="R29" s="82" t="str">
        <f>VLOOKUP(D29,'coeff for calculation'!$A$29:$G$30,4,FALSE)</f>
        <v>A类位置</v>
      </c>
      <c r="S29" s="82" t="str">
        <f>VLOOKUP(E29,'coeff for calculation'!$A$29:$G$30,5,FALSE)</f>
        <v>5g+10g</v>
      </c>
      <c r="T29" s="82" t="str">
        <f>VLOOKUP(F29,'coeff for calculation'!$A$29:$G$30,6,FALSE)</f>
        <v>1个陈列面</v>
      </c>
      <c r="U29" s="82" t="str">
        <f>VLOOKUP(G29,'coeff for calculation'!$A$29:$G$30,7,FALSE)</f>
        <v>无</v>
      </c>
    </row>
    <row r="30" spans="1:21" s="61" customFormat="1" x14ac:dyDescent="0.2">
      <c r="A30" s="60">
        <v>1</v>
      </c>
      <c r="B30" s="60">
        <v>0</v>
      </c>
      <c r="C30" s="60">
        <v>1</v>
      </c>
      <c r="D30" s="60">
        <v>1</v>
      </c>
      <c r="E30" s="60">
        <v>1</v>
      </c>
      <c r="F30" s="60">
        <v>0</v>
      </c>
      <c r="G30" s="60">
        <v>0</v>
      </c>
      <c r="H30" s="60">
        <v>0</v>
      </c>
      <c r="I30" s="102">
        <v>349.91559059999997</v>
      </c>
      <c r="J30" s="60">
        <v>0</v>
      </c>
      <c r="K30" s="60">
        <v>0</v>
      </c>
      <c r="L30" s="60">
        <v>0</v>
      </c>
      <c r="M30" s="93">
        <f>SUMPRODUCT(A30:L30, 'coeff for calculation'!$B$21:$M$21)</f>
        <v>289.90678134838981</v>
      </c>
      <c r="N30" s="61">
        <f t="shared" si="2"/>
        <v>9</v>
      </c>
      <c r="O30" s="61">
        <f t="shared" si="1"/>
        <v>24</v>
      </c>
      <c r="P30" s="82" t="str">
        <f>VLOOKUP(B30,'coeff for calculation'!$A$29:$G$30,2,FALSE)</f>
        <v>连锁</v>
      </c>
      <c r="Q30" s="82" t="str">
        <f>VLOOKUP(C30,'coeff for calculation'!$A$29:$G$30,3,FALSE)</f>
        <v>无促销</v>
      </c>
      <c r="R30" s="82" t="str">
        <f>VLOOKUP(D30,'coeff for calculation'!$A$29:$G$30,4,FALSE)</f>
        <v>A类位置</v>
      </c>
      <c r="S30" s="82" t="str">
        <f>VLOOKUP(E30,'coeff for calculation'!$A$29:$G$30,5,FALSE)</f>
        <v>5g</v>
      </c>
      <c r="T30" s="82" t="str">
        <f>VLOOKUP(F30,'coeff for calculation'!$A$29:$G$30,6,FALSE)</f>
        <v>2个陈列面</v>
      </c>
      <c r="U30" s="82" t="str">
        <f>VLOOKUP(G30,'coeff for calculation'!$A$29:$G$30,7,FALSE)</f>
        <v>有</v>
      </c>
    </row>
    <row r="31" spans="1:21" s="61" customFormat="1" x14ac:dyDescent="0.2">
      <c r="A31" s="60">
        <v>1</v>
      </c>
      <c r="B31" s="60">
        <v>0</v>
      </c>
      <c r="C31" s="60">
        <v>1</v>
      </c>
      <c r="D31" s="60">
        <v>1</v>
      </c>
      <c r="E31" s="60">
        <v>1</v>
      </c>
      <c r="F31" s="60">
        <v>0</v>
      </c>
      <c r="G31" s="60">
        <v>1</v>
      </c>
      <c r="H31" s="60">
        <v>0</v>
      </c>
      <c r="I31" s="102">
        <v>349.91559059999997</v>
      </c>
      <c r="J31" s="60">
        <v>0</v>
      </c>
      <c r="K31" s="60">
        <v>0</v>
      </c>
      <c r="L31" s="60">
        <v>0</v>
      </c>
      <c r="M31" s="93">
        <f>SUMPRODUCT(A31:L31, 'coeff for calculation'!$B$21:$M$21)</f>
        <v>298.13081994838984</v>
      </c>
      <c r="N31" s="61">
        <f t="shared" si="2"/>
        <v>7</v>
      </c>
      <c r="O31" s="61">
        <f t="shared" si="1"/>
        <v>20</v>
      </c>
      <c r="P31" s="82" t="str">
        <f>VLOOKUP(B31,'coeff for calculation'!$A$29:$G$30,2,FALSE)</f>
        <v>连锁</v>
      </c>
      <c r="Q31" s="82" t="str">
        <f>VLOOKUP(C31,'coeff for calculation'!$A$29:$G$30,3,FALSE)</f>
        <v>无促销</v>
      </c>
      <c r="R31" s="82" t="str">
        <f>VLOOKUP(D31,'coeff for calculation'!$A$29:$G$30,4,FALSE)</f>
        <v>A类位置</v>
      </c>
      <c r="S31" s="82" t="str">
        <f>VLOOKUP(E31,'coeff for calculation'!$A$29:$G$30,5,FALSE)</f>
        <v>5g</v>
      </c>
      <c r="T31" s="82" t="str">
        <f>VLOOKUP(F31,'coeff for calculation'!$A$29:$G$30,6,FALSE)</f>
        <v>2个陈列面</v>
      </c>
      <c r="U31" s="82" t="str">
        <f>VLOOKUP(G31,'coeff for calculation'!$A$29:$G$30,7,FALSE)</f>
        <v>无</v>
      </c>
    </row>
    <row r="32" spans="1:21" s="61" customFormat="1" x14ac:dyDescent="0.2">
      <c r="A32" s="60">
        <v>1</v>
      </c>
      <c r="B32" s="60">
        <v>0</v>
      </c>
      <c r="C32" s="60">
        <v>1</v>
      </c>
      <c r="D32" s="60">
        <v>1</v>
      </c>
      <c r="E32" s="60">
        <v>1</v>
      </c>
      <c r="F32" s="60">
        <v>1</v>
      </c>
      <c r="G32" s="60">
        <v>0</v>
      </c>
      <c r="H32" s="60">
        <v>0</v>
      </c>
      <c r="I32" s="102">
        <v>349.91559059999997</v>
      </c>
      <c r="J32" s="60">
        <v>0</v>
      </c>
      <c r="K32" s="60">
        <v>0</v>
      </c>
      <c r="L32" s="60">
        <v>0</v>
      </c>
      <c r="M32" s="93">
        <f>SUMPRODUCT(A32:L32, 'coeff for calculation'!$B$21:$M$21)</f>
        <v>240.75013144838982</v>
      </c>
      <c r="N32" s="61">
        <f t="shared" si="2"/>
        <v>16</v>
      </c>
      <c r="O32" s="61">
        <f t="shared" si="1"/>
        <v>41</v>
      </c>
      <c r="P32" s="82" t="str">
        <f>VLOOKUP(B32,'coeff for calculation'!$A$29:$G$30,2,FALSE)</f>
        <v>连锁</v>
      </c>
      <c r="Q32" s="82" t="str">
        <f>VLOOKUP(C32,'coeff for calculation'!$A$29:$G$30,3,FALSE)</f>
        <v>无促销</v>
      </c>
      <c r="R32" s="82" t="str">
        <f>VLOOKUP(D32,'coeff for calculation'!$A$29:$G$30,4,FALSE)</f>
        <v>A类位置</v>
      </c>
      <c r="S32" s="82" t="str">
        <f>VLOOKUP(E32,'coeff for calculation'!$A$29:$G$30,5,FALSE)</f>
        <v>5g</v>
      </c>
      <c r="T32" s="82" t="str">
        <f>VLOOKUP(F32,'coeff for calculation'!$A$29:$G$30,6,FALSE)</f>
        <v>1个陈列面</v>
      </c>
      <c r="U32" s="82" t="str">
        <f>VLOOKUP(G32,'coeff for calculation'!$A$29:$G$30,7,FALSE)</f>
        <v>有</v>
      </c>
    </row>
    <row r="33" spans="1:21" s="61" customFormat="1" ht="15" thickBot="1" x14ac:dyDescent="0.25">
      <c r="A33" s="74">
        <v>1</v>
      </c>
      <c r="B33" s="74">
        <v>0</v>
      </c>
      <c r="C33" s="74">
        <v>1</v>
      </c>
      <c r="D33" s="74">
        <v>1</v>
      </c>
      <c r="E33" s="74">
        <v>1</v>
      </c>
      <c r="F33" s="74">
        <v>1</v>
      </c>
      <c r="G33" s="74">
        <v>1</v>
      </c>
      <c r="H33" s="74">
        <v>0</v>
      </c>
      <c r="I33" s="103">
        <v>349.91559059999997</v>
      </c>
      <c r="J33" s="74">
        <v>0</v>
      </c>
      <c r="K33" s="74">
        <v>0</v>
      </c>
      <c r="L33" s="74">
        <v>0</v>
      </c>
      <c r="M33" s="94">
        <f>SUMPRODUCT(A33:L33, 'coeff for calculation'!$B$21:$M$21)</f>
        <v>248.97417004838985</v>
      </c>
      <c r="N33" s="75">
        <f t="shared" si="2"/>
        <v>15</v>
      </c>
      <c r="O33" s="75">
        <f t="shared" si="1"/>
        <v>38</v>
      </c>
      <c r="P33" s="83" t="str">
        <f>VLOOKUP(B33,'coeff for calculation'!$A$29:$G$30,2,FALSE)</f>
        <v>连锁</v>
      </c>
      <c r="Q33" s="83" t="str">
        <f>VLOOKUP(C33,'coeff for calculation'!$A$29:$G$30,3,FALSE)</f>
        <v>无促销</v>
      </c>
      <c r="R33" s="83" t="str">
        <f>VLOOKUP(D33,'coeff for calculation'!$A$29:$G$30,4,FALSE)</f>
        <v>A类位置</v>
      </c>
      <c r="S33" s="83" t="str">
        <f>VLOOKUP(E33,'coeff for calculation'!$A$29:$G$30,5,FALSE)</f>
        <v>5g</v>
      </c>
      <c r="T33" s="83" t="str">
        <f>VLOOKUP(F33,'coeff for calculation'!$A$29:$G$30,6,FALSE)</f>
        <v>1个陈列面</v>
      </c>
      <c r="U33" s="83" t="str">
        <f>VLOOKUP(G33,'coeff for calculation'!$A$29:$G$30,7,FALSE)</f>
        <v>无</v>
      </c>
    </row>
    <row r="34" spans="1:21" s="65" customFormat="1" ht="15" thickTop="1" x14ac:dyDescent="0.2">
      <c r="A34" s="73">
        <v>1</v>
      </c>
      <c r="B34" s="73">
        <v>1</v>
      </c>
      <c r="C34" s="73">
        <v>0</v>
      </c>
      <c r="D34" s="73">
        <v>0</v>
      </c>
      <c r="E34" s="73">
        <v>0</v>
      </c>
      <c r="F34" s="73">
        <v>0</v>
      </c>
      <c r="G34" s="73">
        <v>0</v>
      </c>
      <c r="H34" s="73">
        <v>0</v>
      </c>
      <c r="I34" s="104">
        <v>349.91559059999997</v>
      </c>
      <c r="J34" s="73">
        <v>350</v>
      </c>
      <c r="K34" s="73">
        <v>0</v>
      </c>
      <c r="L34" s="73">
        <v>0</v>
      </c>
      <c r="M34" s="95">
        <f>SUMPRODUCT(A34:L34, 'coeff for calculation'!$B$21:$M$21)</f>
        <v>202.60824704838979</v>
      </c>
      <c r="N34" s="65">
        <f>RANK(M34,$M$34:$M$49)</f>
        <v>4</v>
      </c>
      <c r="O34" s="65">
        <f t="shared" si="1"/>
        <v>50</v>
      </c>
      <c r="P34" s="84" t="str">
        <f>VLOOKUP(B34,'coeff for calculation'!$A$29:$G$30,2,FALSE)</f>
        <v>非连锁</v>
      </c>
      <c r="Q34" s="84" t="str">
        <f>VLOOKUP(C34,'coeff for calculation'!$A$29:$G$30,3,FALSE)</f>
        <v>有促销</v>
      </c>
      <c r="R34" s="84" t="str">
        <f>VLOOKUP(D34,'coeff for calculation'!$A$29:$G$30,4,FALSE)</f>
        <v>B类位置</v>
      </c>
      <c r="S34" s="84" t="str">
        <f>VLOOKUP(E34,'coeff for calculation'!$A$29:$G$30,5,FALSE)</f>
        <v>5g+10g</v>
      </c>
      <c r="T34" s="84" t="str">
        <f>VLOOKUP(F34,'coeff for calculation'!$A$29:$G$30,6,FALSE)</f>
        <v>2个陈列面</v>
      </c>
      <c r="U34" s="84" t="str">
        <f>VLOOKUP(G34,'coeff for calculation'!$A$29:$G$30,7,FALSE)</f>
        <v>有</v>
      </c>
    </row>
    <row r="35" spans="1:21" s="65" customFormat="1" x14ac:dyDescent="0.2">
      <c r="A35" s="64">
        <v>1</v>
      </c>
      <c r="B35" s="64">
        <v>1</v>
      </c>
      <c r="C35" s="64">
        <v>0</v>
      </c>
      <c r="D35" s="64">
        <v>0</v>
      </c>
      <c r="E35" s="64">
        <v>0</v>
      </c>
      <c r="F35" s="64">
        <v>0</v>
      </c>
      <c r="G35" s="64">
        <v>1</v>
      </c>
      <c r="H35" s="64">
        <v>0</v>
      </c>
      <c r="I35" s="105">
        <v>349.91559059999997</v>
      </c>
      <c r="J35" s="64">
        <v>350</v>
      </c>
      <c r="K35" s="64">
        <v>1</v>
      </c>
      <c r="L35" s="64">
        <v>0</v>
      </c>
      <c r="M35" s="95">
        <f>SUMPRODUCT(A35:L35, 'coeff for calculation'!$B$21:$M$21)</f>
        <v>187.08126404838981</v>
      </c>
      <c r="N35" s="65">
        <f t="shared" ref="N35:N49" si="3">RANK(M35,$M$34:$M$49)</f>
        <v>7</v>
      </c>
      <c r="O35" s="65">
        <f t="shared" si="1"/>
        <v>54</v>
      </c>
      <c r="P35" s="84" t="str">
        <f>VLOOKUP(B35,'coeff for calculation'!$A$29:$G$30,2,FALSE)</f>
        <v>非连锁</v>
      </c>
      <c r="Q35" s="84" t="str">
        <f>VLOOKUP(C35,'coeff for calculation'!$A$29:$G$30,3,FALSE)</f>
        <v>有促销</v>
      </c>
      <c r="R35" s="84" t="str">
        <f>VLOOKUP(D35,'coeff for calculation'!$A$29:$G$30,4,FALSE)</f>
        <v>B类位置</v>
      </c>
      <c r="S35" s="84" t="str">
        <f>VLOOKUP(E35,'coeff for calculation'!$A$29:$G$30,5,FALSE)</f>
        <v>5g+10g</v>
      </c>
      <c r="T35" s="84" t="str">
        <f>VLOOKUP(F35,'coeff for calculation'!$A$29:$G$30,6,FALSE)</f>
        <v>2个陈列面</v>
      </c>
      <c r="U35" s="84" t="str">
        <f>VLOOKUP(G35,'coeff for calculation'!$A$29:$G$30,7,FALSE)</f>
        <v>无</v>
      </c>
    </row>
    <row r="36" spans="1:21" s="65" customFormat="1" x14ac:dyDescent="0.2">
      <c r="A36" s="64">
        <v>1</v>
      </c>
      <c r="B36" s="64">
        <v>1</v>
      </c>
      <c r="C36" s="64">
        <v>0</v>
      </c>
      <c r="D36" s="64">
        <v>0</v>
      </c>
      <c r="E36" s="64">
        <v>0</v>
      </c>
      <c r="F36" s="64">
        <v>1</v>
      </c>
      <c r="G36" s="64">
        <v>0</v>
      </c>
      <c r="H36" s="64">
        <v>0</v>
      </c>
      <c r="I36" s="105">
        <v>349.91559059999997</v>
      </c>
      <c r="J36" s="64">
        <v>350</v>
      </c>
      <c r="K36" s="64">
        <v>0</v>
      </c>
      <c r="L36" s="64">
        <v>0</v>
      </c>
      <c r="M36" s="95">
        <f>SUMPRODUCT(A36:L36, 'coeff for calculation'!$B$21:$M$21)</f>
        <v>153.45159714838979</v>
      </c>
      <c r="N36" s="65">
        <f t="shared" si="3"/>
        <v>12</v>
      </c>
      <c r="O36" s="65">
        <f t="shared" si="1"/>
        <v>60</v>
      </c>
      <c r="P36" s="84" t="str">
        <f>VLOOKUP(B36,'coeff for calculation'!$A$29:$G$30,2,FALSE)</f>
        <v>非连锁</v>
      </c>
      <c r="Q36" s="84" t="str">
        <f>VLOOKUP(C36,'coeff for calculation'!$A$29:$G$30,3,FALSE)</f>
        <v>有促销</v>
      </c>
      <c r="R36" s="84" t="str">
        <f>VLOOKUP(D36,'coeff for calculation'!$A$29:$G$30,4,FALSE)</f>
        <v>B类位置</v>
      </c>
      <c r="S36" s="84" t="str">
        <f>VLOOKUP(E36,'coeff for calculation'!$A$29:$G$30,5,FALSE)</f>
        <v>5g+10g</v>
      </c>
      <c r="T36" s="84" t="str">
        <f>VLOOKUP(F36,'coeff for calculation'!$A$29:$G$30,6,FALSE)</f>
        <v>1个陈列面</v>
      </c>
      <c r="U36" s="84" t="str">
        <f>VLOOKUP(G36,'coeff for calculation'!$A$29:$G$30,7,FALSE)</f>
        <v>有</v>
      </c>
    </row>
    <row r="37" spans="1:21" s="65" customFormat="1" x14ac:dyDescent="0.2">
      <c r="A37" s="64">
        <v>1</v>
      </c>
      <c r="B37" s="64">
        <v>1</v>
      </c>
      <c r="C37" s="64">
        <v>0</v>
      </c>
      <c r="D37" s="64">
        <v>0</v>
      </c>
      <c r="E37" s="64">
        <v>0</v>
      </c>
      <c r="F37" s="64">
        <v>1</v>
      </c>
      <c r="G37" s="64">
        <v>1</v>
      </c>
      <c r="H37" s="64">
        <v>0</v>
      </c>
      <c r="I37" s="105">
        <v>349.91559059999997</v>
      </c>
      <c r="J37" s="64">
        <v>350</v>
      </c>
      <c r="K37" s="64">
        <v>1</v>
      </c>
      <c r="L37" s="64">
        <v>0</v>
      </c>
      <c r="M37" s="95">
        <f>SUMPRODUCT(A37:L37, 'coeff for calculation'!$B$21:$M$21)</f>
        <v>137.92461414838982</v>
      </c>
      <c r="N37" s="65">
        <f t="shared" si="3"/>
        <v>14</v>
      </c>
      <c r="O37" s="65">
        <f t="shared" si="1"/>
        <v>62</v>
      </c>
      <c r="P37" s="84" t="str">
        <f>VLOOKUP(B37,'coeff for calculation'!$A$29:$G$30,2,FALSE)</f>
        <v>非连锁</v>
      </c>
      <c r="Q37" s="84" t="str">
        <f>VLOOKUP(C37,'coeff for calculation'!$A$29:$G$30,3,FALSE)</f>
        <v>有促销</v>
      </c>
      <c r="R37" s="84" t="str">
        <f>VLOOKUP(D37,'coeff for calculation'!$A$29:$G$30,4,FALSE)</f>
        <v>B类位置</v>
      </c>
      <c r="S37" s="84" t="str">
        <f>VLOOKUP(E37,'coeff for calculation'!$A$29:$G$30,5,FALSE)</f>
        <v>5g+10g</v>
      </c>
      <c r="T37" s="84" t="str">
        <f>VLOOKUP(F37,'coeff for calculation'!$A$29:$G$30,6,FALSE)</f>
        <v>1个陈列面</v>
      </c>
      <c r="U37" s="84" t="str">
        <f>VLOOKUP(G37,'coeff for calculation'!$A$29:$G$30,7,FALSE)</f>
        <v>无</v>
      </c>
    </row>
    <row r="38" spans="1:21" s="65" customFormat="1" x14ac:dyDescent="0.2">
      <c r="A38" s="64">
        <v>1</v>
      </c>
      <c r="B38" s="64">
        <v>1</v>
      </c>
      <c r="C38" s="64">
        <v>0</v>
      </c>
      <c r="D38" s="64">
        <v>0</v>
      </c>
      <c r="E38" s="64">
        <v>1</v>
      </c>
      <c r="F38" s="64">
        <v>0</v>
      </c>
      <c r="G38" s="64">
        <v>0</v>
      </c>
      <c r="H38" s="64">
        <v>0</v>
      </c>
      <c r="I38" s="105">
        <v>349.91559059999997</v>
      </c>
      <c r="J38" s="64">
        <v>350</v>
      </c>
      <c r="K38" s="64">
        <v>0</v>
      </c>
      <c r="L38" s="64">
        <v>0</v>
      </c>
      <c r="M38" s="95">
        <f>SUMPRODUCT(A38:L38, 'coeff for calculation'!$B$21:$M$21)</f>
        <v>170.07490914838979</v>
      </c>
      <c r="N38" s="65">
        <f t="shared" si="3"/>
        <v>9</v>
      </c>
      <c r="O38" s="65">
        <f t="shared" si="1"/>
        <v>57</v>
      </c>
      <c r="P38" s="84" t="str">
        <f>VLOOKUP(B38,'coeff for calculation'!$A$29:$G$30,2,FALSE)</f>
        <v>非连锁</v>
      </c>
      <c r="Q38" s="84" t="str">
        <f>VLOOKUP(C38,'coeff for calculation'!$A$29:$G$30,3,FALSE)</f>
        <v>有促销</v>
      </c>
      <c r="R38" s="84" t="str">
        <f>VLOOKUP(D38,'coeff for calculation'!$A$29:$G$30,4,FALSE)</f>
        <v>B类位置</v>
      </c>
      <c r="S38" s="84" t="str">
        <f>VLOOKUP(E38,'coeff for calculation'!$A$29:$G$30,5,FALSE)</f>
        <v>5g</v>
      </c>
      <c r="T38" s="84" t="str">
        <f>VLOOKUP(F38,'coeff for calculation'!$A$29:$G$30,6,FALSE)</f>
        <v>2个陈列面</v>
      </c>
      <c r="U38" s="84" t="str">
        <f>VLOOKUP(G38,'coeff for calculation'!$A$29:$G$30,7,FALSE)</f>
        <v>有</v>
      </c>
    </row>
    <row r="39" spans="1:21" s="65" customFormat="1" x14ac:dyDescent="0.2">
      <c r="A39" s="64">
        <v>1</v>
      </c>
      <c r="B39" s="64">
        <v>1</v>
      </c>
      <c r="C39" s="64">
        <v>0</v>
      </c>
      <c r="D39" s="64">
        <v>0</v>
      </c>
      <c r="E39" s="64">
        <v>1</v>
      </c>
      <c r="F39" s="64">
        <v>0</v>
      </c>
      <c r="G39" s="64">
        <v>1</v>
      </c>
      <c r="H39" s="64">
        <v>0</v>
      </c>
      <c r="I39" s="105">
        <v>349.91559059999997</v>
      </c>
      <c r="J39" s="64">
        <v>350</v>
      </c>
      <c r="K39" s="64">
        <v>1</v>
      </c>
      <c r="L39" s="64">
        <v>0</v>
      </c>
      <c r="M39" s="95">
        <f>SUMPRODUCT(A39:L39, 'coeff for calculation'!$B$21:$M$21)</f>
        <v>154.54792614838982</v>
      </c>
      <c r="N39" s="65">
        <f t="shared" si="3"/>
        <v>11</v>
      </c>
      <c r="O39" s="65">
        <f t="shared" si="1"/>
        <v>59</v>
      </c>
      <c r="P39" s="84" t="str">
        <f>VLOOKUP(B39,'coeff for calculation'!$A$29:$G$30,2,FALSE)</f>
        <v>非连锁</v>
      </c>
      <c r="Q39" s="84" t="str">
        <f>VLOOKUP(C39,'coeff for calculation'!$A$29:$G$30,3,FALSE)</f>
        <v>有促销</v>
      </c>
      <c r="R39" s="84" t="str">
        <f>VLOOKUP(D39,'coeff for calculation'!$A$29:$G$30,4,FALSE)</f>
        <v>B类位置</v>
      </c>
      <c r="S39" s="84" t="str">
        <f>VLOOKUP(E39,'coeff for calculation'!$A$29:$G$30,5,FALSE)</f>
        <v>5g</v>
      </c>
      <c r="T39" s="84" t="str">
        <f>VLOOKUP(F39,'coeff for calculation'!$A$29:$G$30,6,FALSE)</f>
        <v>2个陈列面</v>
      </c>
      <c r="U39" s="84" t="str">
        <f>VLOOKUP(G39,'coeff for calculation'!$A$29:$G$30,7,FALSE)</f>
        <v>无</v>
      </c>
    </row>
    <row r="40" spans="1:21" s="65" customFormat="1" x14ac:dyDescent="0.2">
      <c r="A40" s="64">
        <v>1</v>
      </c>
      <c r="B40" s="64">
        <v>1</v>
      </c>
      <c r="C40" s="64">
        <v>0</v>
      </c>
      <c r="D40" s="64">
        <v>0</v>
      </c>
      <c r="E40" s="64">
        <v>1</v>
      </c>
      <c r="F40" s="64">
        <v>1</v>
      </c>
      <c r="G40" s="64">
        <v>0</v>
      </c>
      <c r="H40" s="64">
        <v>0</v>
      </c>
      <c r="I40" s="105">
        <v>349.91559059999997</v>
      </c>
      <c r="J40" s="64">
        <v>350</v>
      </c>
      <c r="K40" s="64">
        <v>0</v>
      </c>
      <c r="L40" s="64">
        <v>0</v>
      </c>
      <c r="M40" s="95">
        <f>SUMPRODUCT(A40:L40, 'coeff for calculation'!$B$21:$M$21)</f>
        <v>120.91825924838982</v>
      </c>
      <c r="N40" s="65">
        <f t="shared" si="3"/>
        <v>15</v>
      </c>
      <c r="O40" s="65">
        <f t="shared" si="1"/>
        <v>63</v>
      </c>
      <c r="P40" s="84" t="str">
        <f>VLOOKUP(B40,'coeff for calculation'!$A$29:$G$30,2,FALSE)</f>
        <v>非连锁</v>
      </c>
      <c r="Q40" s="84" t="str">
        <f>VLOOKUP(C40,'coeff for calculation'!$A$29:$G$30,3,FALSE)</f>
        <v>有促销</v>
      </c>
      <c r="R40" s="84" t="str">
        <f>VLOOKUP(D40,'coeff for calculation'!$A$29:$G$30,4,FALSE)</f>
        <v>B类位置</v>
      </c>
      <c r="S40" s="84" t="str">
        <f>VLOOKUP(E40,'coeff for calculation'!$A$29:$G$30,5,FALSE)</f>
        <v>5g</v>
      </c>
      <c r="T40" s="84" t="str">
        <f>VLOOKUP(F40,'coeff for calculation'!$A$29:$G$30,6,FALSE)</f>
        <v>1个陈列面</v>
      </c>
      <c r="U40" s="84" t="str">
        <f>VLOOKUP(G40,'coeff for calculation'!$A$29:$G$30,7,FALSE)</f>
        <v>有</v>
      </c>
    </row>
    <row r="41" spans="1:21" s="65" customFormat="1" x14ac:dyDescent="0.2">
      <c r="A41" s="64">
        <v>1</v>
      </c>
      <c r="B41" s="64">
        <v>1</v>
      </c>
      <c r="C41" s="64">
        <v>0</v>
      </c>
      <c r="D41" s="64">
        <v>0</v>
      </c>
      <c r="E41" s="64">
        <v>1</v>
      </c>
      <c r="F41" s="64">
        <v>1</v>
      </c>
      <c r="G41" s="64">
        <v>1</v>
      </c>
      <c r="H41" s="64">
        <v>0</v>
      </c>
      <c r="I41" s="105">
        <v>349.91559059999997</v>
      </c>
      <c r="J41" s="64">
        <v>350</v>
      </c>
      <c r="K41" s="64">
        <v>1</v>
      </c>
      <c r="L41" s="64">
        <v>0</v>
      </c>
      <c r="M41" s="95">
        <f>SUMPRODUCT(A41:L41, 'coeff for calculation'!$B$21:$M$21)</f>
        <v>105.39127624838983</v>
      </c>
      <c r="N41" s="65">
        <f t="shared" si="3"/>
        <v>16</v>
      </c>
      <c r="O41" s="65">
        <f t="shared" si="1"/>
        <v>64</v>
      </c>
      <c r="P41" s="84" t="str">
        <f>VLOOKUP(B41,'coeff for calculation'!$A$29:$G$30,2,FALSE)</f>
        <v>非连锁</v>
      </c>
      <c r="Q41" s="84" t="str">
        <f>VLOOKUP(C41,'coeff for calculation'!$A$29:$G$30,3,FALSE)</f>
        <v>有促销</v>
      </c>
      <c r="R41" s="84" t="str">
        <f>VLOOKUP(D41,'coeff for calculation'!$A$29:$G$30,4,FALSE)</f>
        <v>B类位置</v>
      </c>
      <c r="S41" s="84" t="str">
        <f>VLOOKUP(E41,'coeff for calculation'!$A$29:$G$30,5,FALSE)</f>
        <v>5g</v>
      </c>
      <c r="T41" s="84" t="str">
        <f>VLOOKUP(F41,'coeff for calculation'!$A$29:$G$30,6,FALSE)</f>
        <v>1个陈列面</v>
      </c>
      <c r="U41" s="84" t="str">
        <f>VLOOKUP(G41,'coeff for calculation'!$A$29:$G$30,7,FALSE)</f>
        <v>无</v>
      </c>
    </row>
    <row r="42" spans="1:21" s="65" customFormat="1" x14ac:dyDescent="0.2">
      <c r="A42" s="64">
        <v>1</v>
      </c>
      <c r="B42" s="64">
        <v>1</v>
      </c>
      <c r="C42" s="64">
        <v>0</v>
      </c>
      <c r="D42" s="64">
        <v>1</v>
      </c>
      <c r="E42" s="64">
        <v>0</v>
      </c>
      <c r="F42" s="64">
        <v>0</v>
      </c>
      <c r="G42" s="64">
        <v>0</v>
      </c>
      <c r="H42" s="64">
        <v>0</v>
      </c>
      <c r="I42" s="105">
        <v>349.91559059999997</v>
      </c>
      <c r="J42" s="64">
        <v>350</v>
      </c>
      <c r="K42" s="64">
        <v>0</v>
      </c>
      <c r="L42" s="64">
        <v>1</v>
      </c>
      <c r="M42" s="95">
        <f>SUMPRODUCT(A42:L42, 'coeff for calculation'!$B$21:$M$21)</f>
        <v>237.10878884838982</v>
      </c>
      <c r="N42" s="65">
        <f t="shared" si="3"/>
        <v>1</v>
      </c>
      <c r="O42" s="65">
        <f t="shared" si="1"/>
        <v>42</v>
      </c>
      <c r="P42" s="84" t="str">
        <f>VLOOKUP(B42,'coeff for calculation'!$A$29:$G$30,2,FALSE)</f>
        <v>非连锁</v>
      </c>
      <c r="Q42" s="84" t="str">
        <f>VLOOKUP(C42,'coeff for calculation'!$A$29:$G$30,3,FALSE)</f>
        <v>有促销</v>
      </c>
      <c r="R42" s="84" t="str">
        <f>VLOOKUP(D42,'coeff for calculation'!$A$29:$G$30,4,FALSE)</f>
        <v>A类位置</v>
      </c>
      <c r="S42" s="84" t="str">
        <f>VLOOKUP(E42,'coeff for calculation'!$A$29:$G$30,5,FALSE)</f>
        <v>5g+10g</v>
      </c>
      <c r="T42" s="84" t="str">
        <f>VLOOKUP(F42,'coeff for calculation'!$A$29:$G$30,6,FALSE)</f>
        <v>2个陈列面</v>
      </c>
      <c r="U42" s="84" t="str">
        <f>VLOOKUP(G42,'coeff for calculation'!$A$29:$G$30,7,FALSE)</f>
        <v>有</v>
      </c>
    </row>
    <row r="43" spans="1:21" s="65" customFormat="1" x14ac:dyDescent="0.2">
      <c r="A43" s="64">
        <v>1</v>
      </c>
      <c r="B43" s="64">
        <v>1</v>
      </c>
      <c r="C43" s="64">
        <v>0</v>
      </c>
      <c r="D43" s="64">
        <v>1</v>
      </c>
      <c r="E43" s="64">
        <v>0</v>
      </c>
      <c r="F43" s="64">
        <v>0</v>
      </c>
      <c r="G43" s="64">
        <v>1</v>
      </c>
      <c r="H43" s="64">
        <v>0</v>
      </c>
      <c r="I43" s="105">
        <v>349.91559059999997</v>
      </c>
      <c r="J43" s="64">
        <v>350</v>
      </c>
      <c r="K43" s="64">
        <v>1</v>
      </c>
      <c r="L43" s="64">
        <v>1</v>
      </c>
      <c r="M43" s="95">
        <f>SUMPRODUCT(A43:L43, 'coeff for calculation'!$B$21:$M$21)</f>
        <v>221.58180584838979</v>
      </c>
      <c r="N43" s="65">
        <f t="shared" si="3"/>
        <v>2</v>
      </c>
      <c r="O43" s="65">
        <f t="shared" si="1"/>
        <v>46</v>
      </c>
      <c r="P43" s="84" t="str">
        <f>VLOOKUP(B43,'coeff for calculation'!$A$29:$G$30,2,FALSE)</f>
        <v>非连锁</v>
      </c>
      <c r="Q43" s="84" t="str">
        <f>VLOOKUP(C43,'coeff for calculation'!$A$29:$G$30,3,FALSE)</f>
        <v>有促销</v>
      </c>
      <c r="R43" s="84" t="str">
        <f>VLOOKUP(D43,'coeff for calculation'!$A$29:$G$30,4,FALSE)</f>
        <v>A类位置</v>
      </c>
      <c r="S43" s="84" t="str">
        <f>VLOOKUP(E43,'coeff for calculation'!$A$29:$G$30,5,FALSE)</f>
        <v>5g+10g</v>
      </c>
      <c r="T43" s="84" t="str">
        <f>VLOOKUP(F43,'coeff for calculation'!$A$29:$G$30,6,FALSE)</f>
        <v>2个陈列面</v>
      </c>
      <c r="U43" s="84" t="str">
        <f>VLOOKUP(G43,'coeff for calculation'!$A$29:$G$30,7,FALSE)</f>
        <v>无</v>
      </c>
    </row>
    <row r="44" spans="1:21" s="65" customFormat="1" x14ac:dyDescent="0.2">
      <c r="A44" s="64">
        <v>1</v>
      </c>
      <c r="B44" s="64">
        <v>1</v>
      </c>
      <c r="C44" s="64">
        <v>0</v>
      </c>
      <c r="D44" s="64">
        <v>1</v>
      </c>
      <c r="E44" s="64">
        <v>0</v>
      </c>
      <c r="F44" s="64">
        <v>1</v>
      </c>
      <c r="G44" s="64">
        <v>0</v>
      </c>
      <c r="H44" s="64">
        <v>0</v>
      </c>
      <c r="I44" s="105">
        <v>349.91559059999997</v>
      </c>
      <c r="J44" s="64">
        <v>350</v>
      </c>
      <c r="K44" s="64">
        <v>0</v>
      </c>
      <c r="L44" s="64">
        <v>1</v>
      </c>
      <c r="M44" s="95">
        <f>SUMPRODUCT(A44:L44, 'coeff for calculation'!$B$21:$M$21)</f>
        <v>187.95213894838983</v>
      </c>
      <c r="N44" s="65">
        <f t="shared" si="3"/>
        <v>6</v>
      </c>
      <c r="O44" s="65">
        <f t="shared" si="1"/>
        <v>53</v>
      </c>
      <c r="P44" s="84" t="str">
        <f>VLOOKUP(B44,'coeff for calculation'!$A$29:$G$30,2,FALSE)</f>
        <v>非连锁</v>
      </c>
      <c r="Q44" s="84" t="str">
        <f>VLOOKUP(C44,'coeff for calculation'!$A$29:$G$30,3,FALSE)</f>
        <v>有促销</v>
      </c>
      <c r="R44" s="84" t="str">
        <f>VLOOKUP(D44,'coeff for calculation'!$A$29:$G$30,4,FALSE)</f>
        <v>A类位置</v>
      </c>
      <c r="S44" s="84" t="str">
        <f>VLOOKUP(E44,'coeff for calculation'!$A$29:$G$30,5,FALSE)</f>
        <v>5g+10g</v>
      </c>
      <c r="T44" s="84" t="str">
        <f>VLOOKUP(F44,'coeff for calculation'!$A$29:$G$30,6,FALSE)</f>
        <v>1个陈列面</v>
      </c>
      <c r="U44" s="84" t="str">
        <f>VLOOKUP(G44,'coeff for calculation'!$A$29:$G$30,7,FALSE)</f>
        <v>有</v>
      </c>
    </row>
    <row r="45" spans="1:21" s="65" customFormat="1" x14ac:dyDescent="0.2">
      <c r="A45" s="64">
        <v>1</v>
      </c>
      <c r="B45" s="64">
        <v>1</v>
      </c>
      <c r="C45" s="64">
        <v>0</v>
      </c>
      <c r="D45" s="64">
        <v>1</v>
      </c>
      <c r="E45" s="64">
        <v>0</v>
      </c>
      <c r="F45" s="64">
        <v>1</v>
      </c>
      <c r="G45" s="64">
        <v>1</v>
      </c>
      <c r="H45" s="64">
        <v>0</v>
      </c>
      <c r="I45" s="105">
        <v>349.91559059999997</v>
      </c>
      <c r="J45" s="64">
        <v>350</v>
      </c>
      <c r="K45" s="64">
        <v>1</v>
      </c>
      <c r="L45" s="64">
        <v>1</v>
      </c>
      <c r="M45" s="95">
        <f>SUMPRODUCT(A45:L45, 'coeff for calculation'!$B$21:$M$21)</f>
        <v>172.4251559483898</v>
      </c>
      <c r="N45" s="65">
        <f t="shared" si="3"/>
        <v>8</v>
      </c>
      <c r="O45" s="65">
        <f t="shared" si="1"/>
        <v>56</v>
      </c>
      <c r="P45" s="84" t="str">
        <f>VLOOKUP(B45,'coeff for calculation'!$A$29:$G$30,2,FALSE)</f>
        <v>非连锁</v>
      </c>
      <c r="Q45" s="84" t="str">
        <f>VLOOKUP(C45,'coeff for calculation'!$A$29:$G$30,3,FALSE)</f>
        <v>有促销</v>
      </c>
      <c r="R45" s="84" t="str">
        <f>VLOOKUP(D45,'coeff for calculation'!$A$29:$G$30,4,FALSE)</f>
        <v>A类位置</v>
      </c>
      <c r="S45" s="84" t="str">
        <f>VLOOKUP(E45,'coeff for calculation'!$A$29:$G$30,5,FALSE)</f>
        <v>5g+10g</v>
      </c>
      <c r="T45" s="84" t="str">
        <f>VLOOKUP(F45,'coeff for calculation'!$A$29:$G$30,6,FALSE)</f>
        <v>1个陈列面</v>
      </c>
      <c r="U45" s="84" t="str">
        <f>VLOOKUP(G45,'coeff for calculation'!$A$29:$G$30,7,FALSE)</f>
        <v>无</v>
      </c>
    </row>
    <row r="46" spans="1:21" s="65" customFormat="1" x14ac:dyDescent="0.2">
      <c r="A46" s="64">
        <v>1</v>
      </c>
      <c r="B46" s="64">
        <v>1</v>
      </c>
      <c r="C46" s="64">
        <v>0</v>
      </c>
      <c r="D46" s="64">
        <v>1</v>
      </c>
      <c r="E46" s="64">
        <v>1</v>
      </c>
      <c r="F46" s="64">
        <v>0</v>
      </c>
      <c r="G46" s="64">
        <v>0</v>
      </c>
      <c r="H46" s="64">
        <v>0</v>
      </c>
      <c r="I46" s="105">
        <v>349.91559059999997</v>
      </c>
      <c r="J46" s="64">
        <v>350</v>
      </c>
      <c r="K46" s="64">
        <v>0</v>
      </c>
      <c r="L46" s="64">
        <v>1</v>
      </c>
      <c r="M46" s="95">
        <f>SUMPRODUCT(A46:L46, 'coeff for calculation'!$B$21:$M$21)</f>
        <v>204.57545094838983</v>
      </c>
      <c r="N46" s="65">
        <f t="shared" si="3"/>
        <v>3</v>
      </c>
      <c r="O46" s="65">
        <f t="shared" si="1"/>
        <v>49</v>
      </c>
      <c r="P46" s="84" t="str">
        <f>VLOOKUP(B46,'coeff for calculation'!$A$29:$G$30,2,FALSE)</f>
        <v>非连锁</v>
      </c>
      <c r="Q46" s="84" t="str">
        <f>VLOOKUP(C46,'coeff for calculation'!$A$29:$G$30,3,FALSE)</f>
        <v>有促销</v>
      </c>
      <c r="R46" s="84" t="str">
        <f>VLOOKUP(D46,'coeff for calculation'!$A$29:$G$30,4,FALSE)</f>
        <v>A类位置</v>
      </c>
      <c r="S46" s="84" t="str">
        <f>VLOOKUP(E46,'coeff for calculation'!$A$29:$G$30,5,FALSE)</f>
        <v>5g</v>
      </c>
      <c r="T46" s="84" t="str">
        <f>VLOOKUP(F46,'coeff for calculation'!$A$29:$G$30,6,FALSE)</f>
        <v>2个陈列面</v>
      </c>
      <c r="U46" s="84" t="str">
        <f>VLOOKUP(G46,'coeff for calculation'!$A$29:$G$30,7,FALSE)</f>
        <v>有</v>
      </c>
    </row>
    <row r="47" spans="1:21" s="65" customFormat="1" x14ac:dyDescent="0.2">
      <c r="A47" s="64">
        <v>1</v>
      </c>
      <c r="B47" s="64">
        <v>1</v>
      </c>
      <c r="C47" s="64">
        <v>0</v>
      </c>
      <c r="D47" s="64">
        <v>1</v>
      </c>
      <c r="E47" s="64">
        <v>1</v>
      </c>
      <c r="F47" s="64">
        <v>0</v>
      </c>
      <c r="G47" s="64">
        <v>1</v>
      </c>
      <c r="H47" s="64">
        <v>0</v>
      </c>
      <c r="I47" s="105">
        <v>349.91559059999997</v>
      </c>
      <c r="J47" s="64">
        <v>350</v>
      </c>
      <c r="K47" s="64">
        <v>1</v>
      </c>
      <c r="L47" s="64">
        <v>1</v>
      </c>
      <c r="M47" s="95">
        <f>SUMPRODUCT(A47:L47, 'coeff for calculation'!$B$21:$M$21)</f>
        <v>189.0484679483898</v>
      </c>
      <c r="N47" s="65">
        <f t="shared" si="3"/>
        <v>5</v>
      </c>
      <c r="O47" s="65">
        <f t="shared" si="1"/>
        <v>52</v>
      </c>
      <c r="P47" s="84" t="str">
        <f>VLOOKUP(B47,'coeff for calculation'!$A$29:$G$30,2,FALSE)</f>
        <v>非连锁</v>
      </c>
      <c r="Q47" s="84" t="str">
        <f>VLOOKUP(C47,'coeff for calculation'!$A$29:$G$30,3,FALSE)</f>
        <v>有促销</v>
      </c>
      <c r="R47" s="84" t="str">
        <f>VLOOKUP(D47,'coeff for calculation'!$A$29:$G$30,4,FALSE)</f>
        <v>A类位置</v>
      </c>
      <c r="S47" s="84" t="str">
        <f>VLOOKUP(E47,'coeff for calculation'!$A$29:$G$30,5,FALSE)</f>
        <v>5g</v>
      </c>
      <c r="T47" s="84" t="str">
        <f>VLOOKUP(F47,'coeff for calculation'!$A$29:$G$30,6,FALSE)</f>
        <v>2个陈列面</v>
      </c>
      <c r="U47" s="84" t="str">
        <f>VLOOKUP(G47,'coeff for calculation'!$A$29:$G$30,7,FALSE)</f>
        <v>无</v>
      </c>
    </row>
    <row r="48" spans="1:21" s="65" customFormat="1" x14ac:dyDescent="0.2">
      <c r="A48" s="64">
        <v>1</v>
      </c>
      <c r="B48" s="64">
        <v>1</v>
      </c>
      <c r="C48" s="64">
        <v>0</v>
      </c>
      <c r="D48" s="64">
        <v>1</v>
      </c>
      <c r="E48" s="64">
        <v>1</v>
      </c>
      <c r="F48" s="64">
        <v>1</v>
      </c>
      <c r="G48" s="64">
        <v>0</v>
      </c>
      <c r="H48" s="64">
        <v>0</v>
      </c>
      <c r="I48" s="105">
        <v>349.91559059999997</v>
      </c>
      <c r="J48" s="64">
        <v>350</v>
      </c>
      <c r="K48" s="64">
        <v>0</v>
      </c>
      <c r="L48" s="64">
        <v>1</v>
      </c>
      <c r="M48" s="95">
        <f>SUMPRODUCT(A48:L48, 'coeff for calculation'!$B$21:$M$21)</f>
        <v>155.41880104838984</v>
      </c>
      <c r="N48" s="65">
        <f t="shared" si="3"/>
        <v>10</v>
      </c>
      <c r="O48" s="65">
        <f t="shared" si="1"/>
        <v>58</v>
      </c>
      <c r="P48" s="84" t="str">
        <f>VLOOKUP(B48,'coeff for calculation'!$A$29:$G$30,2,FALSE)</f>
        <v>非连锁</v>
      </c>
      <c r="Q48" s="84" t="str">
        <f>VLOOKUP(C48,'coeff for calculation'!$A$29:$G$30,3,FALSE)</f>
        <v>有促销</v>
      </c>
      <c r="R48" s="84" t="str">
        <f>VLOOKUP(D48,'coeff for calculation'!$A$29:$G$30,4,FALSE)</f>
        <v>A类位置</v>
      </c>
      <c r="S48" s="84" t="str">
        <f>VLOOKUP(E48,'coeff for calculation'!$A$29:$G$30,5,FALSE)</f>
        <v>5g</v>
      </c>
      <c r="T48" s="84" t="str">
        <f>VLOOKUP(F48,'coeff for calculation'!$A$29:$G$30,6,FALSE)</f>
        <v>1个陈列面</v>
      </c>
      <c r="U48" s="84" t="str">
        <f>VLOOKUP(G48,'coeff for calculation'!$A$29:$G$30,7,FALSE)</f>
        <v>有</v>
      </c>
    </row>
    <row r="49" spans="1:21" s="65" customFormat="1" ht="15" thickBot="1" x14ac:dyDescent="0.25">
      <c r="A49" s="77">
        <v>1</v>
      </c>
      <c r="B49" s="77">
        <v>1</v>
      </c>
      <c r="C49" s="77">
        <v>0</v>
      </c>
      <c r="D49" s="77">
        <v>1</v>
      </c>
      <c r="E49" s="77">
        <v>1</v>
      </c>
      <c r="F49" s="77">
        <v>1</v>
      </c>
      <c r="G49" s="77">
        <v>1</v>
      </c>
      <c r="H49" s="77">
        <v>0</v>
      </c>
      <c r="I49" s="106">
        <v>349.91559059999997</v>
      </c>
      <c r="J49" s="77">
        <v>350</v>
      </c>
      <c r="K49" s="77">
        <v>1</v>
      </c>
      <c r="L49" s="77">
        <v>1</v>
      </c>
      <c r="M49" s="96">
        <f>SUMPRODUCT(A49:L49, 'coeff for calculation'!$B$21:$M$21)</f>
        <v>139.89181804838984</v>
      </c>
      <c r="N49" s="78">
        <f t="shared" si="3"/>
        <v>13</v>
      </c>
      <c r="O49" s="78">
        <f t="shared" si="1"/>
        <v>61</v>
      </c>
      <c r="P49" s="85" t="str">
        <f>VLOOKUP(B49,'coeff for calculation'!$A$29:$G$30,2,FALSE)</f>
        <v>非连锁</v>
      </c>
      <c r="Q49" s="85" t="str">
        <f>VLOOKUP(C49,'coeff for calculation'!$A$29:$G$30,3,FALSE)</f>
        <v>有促销</v>
      </c>
      <c r="R49" s="85" t="str">
        <f>VLOOKUP(D49,'coeff for calculation'!$A$29:$G$30,4,FALSE)</f>
        <v>A类位置</v>
      </c>
      <c r="S49" s="85" t="str">
        <f>VLOOKUP(E49,'coeff for calculation'!$A$29:$G$30,5,FALSE)</f>
        <v>5g</v>
      </c>
      <c r="T49" s="85" t="str">
        <f>VLOOKUP(F49,'coeff for calculation'!$A$29:$G$30,6,FALSE)</f>
        <v>1个陈列面</v>
      </c>
      <c r="U49" s="85" t="str">
        <f>VLOOKUP(G49,'coeff for calculation'!$A$29:$G$30,7,FALSE)</f>
        <v>无</v>
      </c>
    </row>
    <row r="50" spans="1:21" s="67" customFormat="1" ht="15" thickTop="1" x14ac:dyDescent="0.2">
      <c r="A50" s="76">
        <v>1</v>
      </c>
      <c r="B50" s="76">
        <v>1</v>
      </c>
      <c r="C50" s="76">
        <v>1</v>
      </c>
      <c r="D50" s="76">
        <v>0</v>
      </c>
      <c r="E50" s="76">
        <v>0</v>
      </c>
      <c r="F50" s="76">
        <v>0</v>
      </c>
      <c r="G50" s="76">
        <v>0</v>
      </c>
      <c r="H50" s="76">
        <v>1</v>
      </c>
      <c r="I50" s="107">
        <v>349.91559059999997</v>
      </c>
      <c r="J50" s="76">
        <v>350</v>
      </c>
      <c r="K50" s="76">
        <v>0</v>
      </c>
      <c r="L50" s="76">
        <v>0</v>
      </c>
      <c r="M50" s="97">
        <f>SUMPRODUCT(A50:L50, 'coeff for calculation'!$B$21:$M$21)</f>
        <v>277.28997084838983</v>
      </c>
      <c r="N50" s="67">
        <f>RANK(M50,$M$50:$M$65)</f>
        <v>4</v>
      </c>
      <c r="O50" s="67">
        <f t="shared" si="1"/>
        <v>30</v>
      </c>
      <c r="P50" s="86" t="str">
        <f>VLOOKUP(B50,'coeff for calculation'!$A$29:$G$30,2,FALSE)</f>
        <v>非连锁</v>
      </c>
      <c r="Q50" s="86" t="str">
        <f>VLOOKUP(C50,'coeff for calculation'!$A$29:$G$30,3,FALSE)</f>
        <v>无促销</v>
      </c>
      <c r="R50" s="86" t="str">
        <f>VLOOKUP(D50,'coeff for calculation'!$A$29:$G$30,4,FALSE)</f>
        <v>B类位置</v>
      </c>
      <c r="S50" s="86" t="str">
        <f>VLOOKUP(E50,'coeff for calculation'!$A$29:$G$30,5,FALSE)</f>
        <v>5g+10g</v>
      </c>
      <c r="T50" s="86" t="str">
        <f>VLOOKUP(F50,'coeff for calculation'!$A$29:$G$30,6,FALSE)</f>
        <v>2个陈列面</v>
      </c>
      <c r="U50" s="86" t="str">
        <f>VLOOKUP(G50,'coeff for calculation'!$A$29:$G$30,7,FALSE)</f>
        <v>有</v>
      </c>
    </row>
    <row r="51" spans="1:21" s="67" customFormat="1" x14ac:dyDescent="0.2">
      <c r="A51" s="66">
        <v>1</v>
      </c>
      <c r="B51" s="66">
        <v>1</v>
      </c>
      <c r="C51" s="66">
        <v>1</v>
      </c>
      <c r="D51" s="66">
        <v>0</v>
      </c>
      <c r="E51" s="66">
        <v>0</v>
      </c>
      <c r="F51" s="66">
        <v>0</v>
      </c>
      <c r="G51" s="66">
        <v>1</v>
      </c>
      <c r="H51" s="66">
        <v>1</v>
      </c>
      <c r="I51" s="108">
        <v>349.91559059999997</v>
      </c>
      <c r="J51" s="66">
        <v>350</v>
      </c>
      <c r="K51" s="66">
        <v>1</v>
      </c>
      <c r="L51" s="66">
        <v>0</v>
      </c>
      <c r="M51" s="97">
        <f>SUMPRODUCT(A51:L51, 'coeff for calculation'!$B$21:$M$21)</f>
        <v>261.7629878483898</v>
      </c>
      <c r="N51" s="67">
        <f t="shared" ref="N51:N65" si="4">RANK(M51,$M$50:$M$65)</f>
        <v>7</v>
      </c>
      <c r="O51" s="67">
        <f t="shared" si="1"/>
        <v>35</v>
      </c>
      <c r="P51" s="86" t="str">
        <f>VLOOKUP(B51,'coeff for calculation'!$A$29:$G$30,2,FALSE)</f>
        <v>非连锁</v>
      </c>
      <c r="Q51" s="86" t="str">
        <f>VLOOKUP(C51,'coeff for calculation'!$A$29:$G$30,3,FALSE)</f>
        <v>无促销</v>
      </c>
      <c r="R51" s="86" t="str">
        <f>VLOOKUP(D51,'coeff for calculation'!$A$29:$G$30,4,FALSE)</f>
        <v>B类位置</v>
      </c>
      <c r="S51" s="86" t="str">
        <f>VLOOKUP(E51,'coeff for calculation'!$A$29:$G$30,5,FALSE)</f>
        <v>5g+10g</v>
      </c>
      <c r="T51" s="86" t="str">
        <f>VLOOKUP(F51,'coeff for calculation'!$A$29:$G$30,6,FALSE)</f>
        <v>2个陈列面</v>
      </c>
      <c r="U51" s="86" t="str">
        <f>VLOOKUP(G51,'coeff for calculation'!$A$29:$G$30,7,FALSE)</f>
        <v>无</v>
      </c>
    </row>
    <row r="52" spans="1:21" s="67" customFormat="1" x14ac:dyDescent="0.2">
      <c r="A52" s="66">
        <v>1</v>
      </c>
      <c r="B52" s="66">
        <v>1</v>
      </c>
      <c r="C52" s="66">
        <v>1</v>
      </c>
      <c r="D52" s="66">
        <v>0</v>
      </c>
      <c r="E52" s="66">
        <v>0</v>
      </c>
      <c r="F52" s="66">
        <v>1</v>
      </c>
      <c r="G52" s="66">
        <v>0</v>
      </c>
      <c r="H52" s="66">
        <v>1</v>
      </c>
      <c r="I52" s="108">
        <v>349.91559059999997</v>
      </c>
      <c r="J52" s="66">
        <v>350</v>
      </c>
      <c r="K52" s="66">
        <v>0</v>
      </c>
      <c r="L52" s="66">
        <v>0</v>
      </c>
      <c r="M52" s="97">
        <f>SUMPRODUCT(A52:L52, 'coeff for calculation'!$B$21:$M$21)</f>
        <v>228.13332094838984</v>
      </c>
      <c r="N52" s="67">
        <f t="shared" si="4"/>
        <v>12</v>
      </c>
      <c r="O52" s="67">
        <f t="shared" si="1"/>
        <v>45</v>
      </c>
      <c r="P52" s="86" t="str">
        <f>VLOOKUP(B52,'coeff for calculation'!$A$29:$G$30,2,FALSE)</f>
        <v>非连锁</v>
      </c>
      <c r="Q52" s="86" t="str">
        <f>VLOOKUP(C52,'coeff for calculation'!$A$29:$G$30,3,FALSE)</f>
        <v>无促销</v>
      </c>
      <c r="R52" s="86" t="str">
        <f>VLOOKUP(D52,'coeff for calculation'!$A$29:$G$30,4,FALSE)</f>
        <v>B类位置</v>
      </c>
      <c r="S52" s="86" t="str">
        <f>VLOOKUP(E52,'coeff for calculation'!$A$29:$G$30,5,FALSE)</f>
        <v>5g+10g</v>
      </c>
      <c r="T52" s="86" t="str">
        <f>VLOOKUP(F52,'coeff for calculation'!$A$29:$G$30,6,FALSE)</f>
        <v>1个陈列面</v>
      </c>
      <c r="U52" s="86" t="str">
        <f>VLOOKUP(G52,'coeff for calculation'!$A$29:$G$30,7,FALSE)</f>
        <v>有</v>
      </c>
    </row>
    <row r="53" spans="1:21" s="67" customFormat="1" x14ac:dyDescent="0.2">
      <c r="A53" s="66">
        <v>1</v>
      </c>
      <c r="B53" s="66">
        <v>1</v>
      </c>
      <c r="C53" s="66">
        <v>1</v>
      </c>
      <c r="D53" s="66">
        <v>0</v>
      </c>
      <c r="E53" s="66">
        <v>0</v>
      </c>
      <c r="F53" s="66">
        <v>1</v>
      </c>
      <c r="G53" s="66">
        <v>1</v>
      </c>
      <c r="H53" s="66">
        <v>1</v>
      </c>
      <c r="I53" s="108">
        <v>349.91559059999997</v>
      </c>
      <c r="J53" s="66">
        <v>350</v>
      </c>
      <c r="K53" s="66">
        <v>1</v>
      </c>
      <c r="L53" s="66">
        <v>0</v>
      </c>
      <c r="M53" s="97">
        <f>SUMPRODUCT(A53:L53, 'coeff for calculation'!$B$21:$M$21)</f>
        <v>212.60633794838981</v>
      </c>
      <c r="N53" s="67">
        <f t="shared" si="4"/>
        <v>14</v>
      </c>
      <c r="O53" s="67">
        <f t="shared" si="1"/>
        <v>48</v>
      </c>
      <c r="P53" s="86" t="str">
        <f>VLOOKUP(B53,'coeff for calculation'!$A$29:$G$30,2,FALSE)</f>
        <v>非连锁</v>
      </c>
      <c r="Q53" s="86" t="str">
        <f>VLOOKUP(C53,'coeff for calculation'!$A$29:$G$30,3,FALSE)</f>
        <v>无促销</v>
      </c>
      <c r="R53" s="86" t="str">
        <f>VLOOKUP(D53,'coeff for calculation'!$A$29:$G$30,4,FALSE)</f>
        <v>B类位置</v>
      </c>
      <c r="S53" s="86" t="str">
        <f>VLOOKUP(E53,'coeff for calculation'!$A$29:$G$30,5,FALSE)</f>
        <v>5g+10g</v>
      </c>
      <c r="T53" s="86" t="str">
        <f>VLOOKUP(F53,'coeff for calculation'!$A$29:$G$30,6,FALSE)</f>
        <v>1个陈列面</v>
      </c>
      <c r="U53" s="86" t="str">
        <f>VLOOKUP(G53,'coeff for calculation'!$A$29:$G$30,7,FALSE)</f>
        <v>无</v>
      </c>
    </row>
    <row r="54" spans="1:21" s="67" customFormat="1" x14ac:dyDescent="0.2">
      <c r="A54" s="66">
        <v>1</v>
      </c>
      <c r="B54" s="66">
        <v>1</v>
      </c>
      <c r="C54" s="66">
        <v>1</v>
      </c>
      <c r="D54" s="66">
        <v>0</v>
      </c>
      <c r="E54" s="66">
        <v>1</v>
      </c>
      <c r="F54" s="66">
        <v>0</v>
      </c>
      <c r="G54" s="66">
        <v>0</v>
      </c>
      <c r="H54" s="66">
        <v>1</v>
      </c>
      <c r="I54" s="108">
        <v>349.91559059999997</v>
      </c>
      <c r="J54" s="66">
        <v>350</v>
      </c>
      <c r="K54" s="66">
        <v>0</v>
      </c>
      <c r="L54" s="66">
        <v>0</v>
      </c>
      <c r="M54" s="97">
        <f>SUMPRODUCT(A54:L54, 'coeff for calculation'!$B$21:$M$21)</f>
        <v>244.75663294838978</v>
      </c>
      <c r="N54" s="67">
        <f t="shared" si="4"/>
        <v>9</v>
      </c>
      <c r="O54" s="67">
        <f t="shared" si="1"/>
        <v>40</v>
      </c>
      <c r="P54" s="86" t="str">
        <f>VLOOKUP(B54,'coeff for calculation'!$A$29:$G$30,2,FALSE)</f>
        <v>非连锁</v>
      </c>
      <c r="Q54" s="86" t="str">
        <f>VLOOKUP(C54,'coeff for calculation'!$A$29:$G$30,3,FALSE)</f>
        <v>无促销</v>
      </c>
      <c r="R54" s="86" t="str">
        <f>VLOOKUP(D54,'coeff for calculation'!$A$29:$G$30,4,FALSE)</f>
        <v>B类位置</v>
      </c>
      <c r="S54" s="86" t="str">
        <f>VLOOKUP(E54,'coeff for calculation'!$A$29:$G$30,5,FALSE)</f>
        <v>5g</v>
      </c>
      <c r="T54" s="86" t="str">
        <f>VLOOKUP(F54,'coeff for calculation'!$A$29:$G$30,6,FALSE)</f>
        <v>2个陈列面</v>
      </c>
      <c r="U54" s="86" t="str">
        <f>VLOOKUP(G54,'coeff for calculation'!$A$29:$G$30,7,FALSE)</f>
        <v>有</v>
      </c>
    </row>
    <row r="55" spans="1:21" s="67" customFormat="1" x14ac:dyDescent="0.2">
      <c r="A55" s="66">
        <v>1</v>
      </c>
      <c r="B55" s="66">
        <v>1</v>
      </c>
      <c r="C55" s="66">
        <v>1</v>
      </c>
      <c r="D55" s="66">
        <v>0</v>
      </c>
      <c r="E55" s="66">
        <v>1</v>
      </c>
      <c r="F55" s="66">
        <v>0</v>
      </c>
      <c r="G55" s="66">
        <v>1</v>
      </c>
      <c r="H55" s="66">
        <v>1</v>
      </c>
      <c r="I55" s="108">
        <v>349.91559059999997</v>
      </c>
      <c r="J55" s="66">
        <v>350</v>
      </c>
      <c r="K55" s="66">
        <v>1</v>
      </c>
      <c r="L55" s="66">
        <v>0</v>
      </c>
      <c r="M55" s="97">
        <f>SUMPRODUCT(A55:L55, 'coeff for calculation'!$B$21:$M$21)</f>
        <v>229.22964994838981</v>
      </c>
      <c r="N55" s="67">
        <f t="shared" si="4"/>
        <v>11</v>
      </c>
      <c r="O55" s="67">
        <f t="shared" si="1"/>
        <v>44</v>
      </c>
      <c r="P55" s="86" t="str">
        <f>VLOOKUP(B55,'coeff for calculation'!$A$29:$G$30,2,FALSE)</f>
        <v>非连锁</v>
      </c>
      <c r="Q55" s="86" t="str">
        <f>VLOOKUP(C55,'coeff for calculation'!$A$29:$G$30,3,FALSE)</f>
        <v>无促销</v>
      </c>
      <c r="R55" s="86" t="str">
        <f>VLOOKUP(D55,'coeff for calculation'!$A$29:$G$30,4,FALSE)</f>
        <v>B类位置</v>
      </c>
      <c r="S55" s="86" t="str">
        <f>VLOOKUP(E55,'coeff for calculation'!$A$29:$G$30,5,FALSE)</f>
        <v>5g</v>
      </c>
      <c r="T55" s="86" t="str">
        <f>VLOOKUP(F55,'coeff for calculation'!$A$29:$G$30,6,FALSE)</f>
        <v>2个陈列面</v>
      </c>
      <c r="U55" s="86" t="str">
        <f>VLOOKUP(G55,'coeff for calculation'!$A$29:$G$30,7,FALSE)</f>
        <v>无</v>
      </c>
    </row>
    <row r="56" spans="1:21" s="67" customFormat="1" x14ac:dyDescent="0.2">
      <c r="A56" s="66">
        <v>1</v>
      </c>
      <c r="B56" s="66">
        <v>1</v>
      </c>
      <c r="C56" s="66">
        <v>1</v>
      </c>
      <c r="D56" s="66">
        <v>0</v>
      </c>
      <c r="E56" s="66">
        <v>1</v>
      </c>
      <c r="F56" s="66">
        <v>1</v>
      </c>
      <c r="G56" s="66">
        <v>0</v>
      </c>
      <c r="H56" s="66">
        <v>1</v>
      </c>
      <c r="I56" s="108">
        <v>349.91559059999997</v>
      </c>
      <c r="J56" s="66">
        <v>350</v>
      </c>
      <c r="K56" s="66">
        <v>0</v>
      </c>
      <c r="L56" s="66">
        <v>0</v>
      </c>
      <c r="M56" s="97">
        <f>SUMPRODUCT(A56:L56, 'coeff for calculation'!$B$21:$M$21)</f>
        <v>195.59998304838984</v>
      </c>
      <c r="N56" s="67">
        <f t="shared" si="4"/>
        <v>15</v>
      </c>
      <c r="O56" s="67">
        <f t="shared" si="1"/>
        <v>51</v>
      </c>
      <c r="P56" s="86" t="str">
        <f>VLOOKUP(B56,'coeff for calculation'!$A$29:$G$30,2,FALSE)</f>
        <v>非连锁</v>
      </c>
      <c r="Q56" s="86" t="str">
        <f>VLOOKUP(C56,'coeff for calculation'!$A$29:$G$30,3,FALSE)</f>
        <v>无促销</v>
      </c>
      <c r="R56" s="86" t="str">
        <f>VLOOKUP(D56,'coeff for calculation'!$A$29:$G$30,4,FALSE)</f>
        <v>B类位置</v>
      </c>
      <c r="S56" s="86" t="str">
        <f>VLOOKUP(E56,'coeff for calculation'!$A$29:$G$30,5,FALSE)</f>
        <v>5g</v>
      </c>
      <c r="T56" s="86" t="str">
        <f>VLOOKUP(F56,'coeff for calculation'!$A$29:$G$30,6,FALSE)</f>
        <v>1个陈列面</v>
      </c>
      <c r="U56" s="86" t="str">
        <f>VLOOKUP(G56,'coeff for calculation'!$A$29:$G$30,7,FALSE)</f>
        <v>有</v>
      </c>
    </row>
    <row r="57" spans="1:21" s="67" customFormat="1" x14ac:dyDescent="0.2">
      <c r="A57" s="66">
        <v>1</v>
      </c>
      <c r="B57" s="66">
        <v>1</v>
      </c>
      <c r="C57" s="66">
        <v>1</v>
      </c>
      <c r="D57" s="66">
        <v>0</v>
      </c>
      <c r="E57" s="66">
        <v>1</v>
      </c>
      <c r="F57" s="66">
        <v>1</v>
      </c>
      <c r="G57" s="66">
        <v>1</v>
      </c>
      <c r="H57" s="66">
        <v>1</v>
      </c>
      <c r="I57" s="108">
        <v>349.91559059999997</v>
      </c>
      <c r="J57" s="66">
        <v>350</v>
      </c>
      <c r="K57" s="66">
        <v>1</v>
      </c>
      <c r="L57" s="66">
        <v>0</v>
      </c>
      <c r="M57" s="97">
        <f>SUMPRODUCT(A57:L57, 'coeff for calculation'!$B$21:$M$21)</f>
        <v>180.07300004838982</v>
      </c>
      <c r="N57" s="67">
        <f t="shared" si="4"/>
        <v>16</v>
      </c>
      <c r="O57" s="67">
        <f t="shared" si="1"/>
        <v>55</v>
      </c>
      <c r="P57" s="86" t="str">
        <f>VLOOKUP(B57,'coeff for calculation'!$A$29:$G$30,2,FALSE)</f>
        <v>非连锁</v>
      </c>
      <c r="Q57" s="86" t="str">
        <f>VLOOKUP(C57,'coeff for calculation'!$A$29:$G$30,3,FALSE)</f>
        <v>无促销</v>
      </c>
      <c r="R57" s="86" t="str">
        <f>VLOOKUP(D57,'coeff for calculation'!$A$29:$G$30,4,FALSE)</f>
        <v>B类位置</v>
      </c>
      <c r="S57" s="86" t="str">
        <f>VLOOKUP(E57,'coeff for calculation'!$A$29:$G$30,5,FALSE)</f>
        <v>5g</v>
      </c>
      <c r="T57" s="86" t="str">
        <f>VLOOKUP(F57,'coeff for calculation'!$A$29:$G$30,6,FALSE)</f>
        <v>1个陈列面</v>
      </c>
      <c r="U57" s="86" t="str">
        <f>VLOOKUP(G57,'coeff for calculation'!$A$29:$G$30,7,FALSE)</f>
        <v>无</v>
      </c>
    </row>
    <row r="58" spans="1:21" s="67" customFormat="1" x14ac:dyDescent="0.2">
      <c r="A58" s="66">
        <v>1</v>
      </c>
      <c r="B58" s="66">
        <v>1</v>
      </c>
      <c r="C58" s="66">
        <v>1</v>
      </c>
      <c r="D58" s="66">
        <v>1</v>
      </c>
      <c r="E58" s="66">
        <v>0</v>
      </c>
      <c r="F58" s="66">
        <v>0</v>
      </c>
      <c r="G58" s="66">
        <v>0</v>
      </c>
      <c r="H58" s="66">
        <v>1</v>
      </c>
      <c r="I58" s="108">
        <v>349.91559059999997</v>
      </c>
      <c r="J58" s="66">
        <v>350</v>
      </c>
      <c r="K58" s="66">
        <v>0</v>
      </c>
      <c r="L58" s="66">
        <v>1</v>
      </c>
      <c r="M58" s="97">
        <f>SUMPRODUCT(A58:L58, 'coeff for calculation'!$B$21:$M$21)</f>
        <v>311.79051264838984</v>
      </c>
      <c r="N58" s="67">
        <f t="shared" si="4"/>
        <v>1</v>
      </c>
      <c r="O58" s="67">
        <f t="shared" si="1"/>
        <v>15</v>
      </c>
      <c r="P58" s="86" t="str">
        <f>VLOOKUP(B58,'coeff for calculation'!$A$29:$G$30,2,FALSE)</f>
        <v>非连锁</v>
      </c>
      <c r="Q58" s="86" t="str">
        <f>VLOOKUP(C58,'coeff for calculation'!$A$29:$G$30,3,FALSE)</f>
        <v>无促销</v>
      </c>
      <c r="R58" s="86" t="str">
        <f>VLOOKUP(D58,'coeff for calculation'!$A$29:$G$30,4,FALSE)</f>
        <v>A类位置</v>
      </c>
      <c r="S58" s="86" t="str">
        <f>VLOOKUP(E58,'coeff for calculation'!$A$29:$G$30,5,FALSE)</f>
        <v>5g+10g</v>
      </c>
      <c r="T58" s="86" t="str">
        <f>VLOOKUP(F58,'coeff for calculation'!$A$29:$G$30,6,FALSE)</f>
        <v>2个陈列面</v>
      </c>
      <c r="U58" s="86" t="str">
        <f>VLOOKUP(G58,'coeff for calculation'!$A$29:$G$30,7,FALSE)</f>
        <v>有</v>
      </c>
    </row>
    <row r="59" spans="1:21" s="67" customFormat="1" x14ac:dyDescent="0.2">
      <c r="A59" s="66">
        <v>1</v>
      </c>
      <c r="B59" s="66">
        <v>1</v>
      </c>
      <c r="C59" s="66">
        <v>1</v>
      </c>
      <c r="D59" s="66">
        <v>1</v>
      </c>
      <c r="E59" s="66">
        <v>0</v>
      </c>
      <c r="F59" s="66">
        <v>0</v>
      </c>
      <c r="G59" s="66">
        <v>1</v>
      </c>
      <c r="H59" s="66">
        <v>1</v>
      </c>
      <c r="I59" s="108">
        <v>349.91559059999997</v>
      </c>
      <c r="J59" s="66">
        <v>350</v>
      </c>
      <c r="K59" s="66">
        <v>1</v>
      </c>
      <c r="L59" s="66">
        <v>1</v>
      </c>
      <c r="M59" s="97">
        <f>SUMPRODUCT(A59:L59, 'coeff for calculation'!$B$21:$M$21)</f>
        <v>296.26352964838981</v>
      </c>
      <c r="N59" s="67">
        <f t="shared" si="4"/>
        <v>2</v>
      </c>
      <c r="O59" s="67">
        <f t="shared" si="1"/>
        <v>21</v>
      </c>
      <c r="P59" s="86" t="str">
        <f>VLOOKUP(B59,'coeff for calculation'!$A$29:$G$30,2,FALSE)</f>
        <v>非连锁</v>
      </c>
      <c r="Q59" s="86" t="str">
        <f>VLOOKUP(C59,'coeff for calculation'!$A$29:$G$30,3,FALSE)</f>
        <v>无促销</v>
      </c>
      <c r="R59" s="86" t="str">
        <f>VLOOKUP(D59,'coeff for calculation'!$A$29:$G$30,4,FALSE)</f>
        <v>A类位置</v>
      </c>
      <c r="S59" s="86" t="str">
        <f>VLOOKUP(E59,'coeff for calculation'!$A$29:$G$30,5,FALSE)</f>
        <v>5g+10g</v>
      </c>
      <c r="T59" s="86" t="str">
        <f>VLOOKUP(F59,'coeff for calculation'!$A$29:$G$30,6,FALSE)</f>
        <v>2个陈列面</v>
      </c>
      <c r="U59" s="86" t="str">
        <f>VLOOKUP(G59,'coeff for calculation'!$A$29:$G$30,7,FALSE)</f>
        <v>无</v>
      </c>
    </row>
    <row r="60" spans="1:21" s="67" customFormat="1" x14ac:dyDescent="0.2">
      <c r="A60" s="66">
        <v>1</v>
      </c>
      <c r="B60" s="66">
        <v>1</v>
      </c>
      <c r="C60" s="66">
        <v>1</v>
      </c>
      <c r="D60" s="66">
        <v>1</v>
      </c>
      <c r="E60" s="66">
        <v>0</v>
      </c>
      <c r="F60" s="66">
        <v>1</v>
      </c>
      <c r="G60" s="66">
        <v>0</v>
      </c>
      <c r="H60" s="66">
        <v>1</v>
      </c>
      <c r="I60" s="108">
        <v>349.91559059999997</v>
      </c>
      <c r="J60" s="66">
        <v>350</v>
      </c>
      <c r="K60" s="66">
        <v>0</v>
      </c>
      <c r="L60" s="66">
        <v>1</v>
      </c>
      <c r="M60" s="97">
        <f>SUMPRODUCT(A60:L60, 'coeff for calculation'!$B$21:$M$21)</f>
        <v>262.63386274838984</v>
      </c>
      <c r="N60" s="67">
        <f t="shared" si="4"/>
        <v>6</v>
      </c>
      <c r="O60" s="67">
        <f t="shared" si="1"/>
        <v>34</v>
      </c>
      <c r="P60" s="86" t="str">
        <f>VLOOKUP(B60,'coeff for calculation'!$A$29:$G$30,2,FALSE)</f>
        <v>非连锁</v>
      </c>
      <c r="Q60" s="86" t="str">
        <f>VLOOKUP(C60,'coeff for calculation'!$A$29:$G$30,3,FALSE)</f>
        <v>无促销</v>
      </c>
      <c r="R60" s="86" t="str">
        <f>VLOOKUP(D60,'coeff for calculation'!$A$29:$G$30,4,FALSE)</f>
        <v>A类位置</v>
      </c>
      <c r="S60" s="86" t="str">
        <f>VLOOKUP(E60,'coeff for calculation'!$A$29:$G$30,5,FALSE)</f>
        <v>5g+10g</v>
      </c>
      <c r="T60" s="86" t="str">
        <f>VLOOKUP(F60,'coeff for calculation'!$A$29:$G$30,6,FALSE)</f>
        <v>1个陈列面</v>
      </c>
      <c r="U60" s="86" t="str">
        <f>VLOOKUP(G60,'coeff for calculation'!$A$29:$G$30,7,FALSE)</f>
        <v>有</v>
      </c>
    </row>
    <row r="61" spans="1:21" s="67" customFormat="1" x14ac:dyDescent="0.2">
      <c r="A61" s="66">
        <v>1</v>
      </c>
      <c r="B61" s="66">
        <v>1</v>
      </c>
      <c r="C61" s="66">
        <v>1</v>
      </c>
      <c r="D61" s="66">
        <v>1</v>
      </c>
      <c r="E61" s="66">
        <v>0</v>
      </c>
      <c r="F61" s="66">
        <v>1</v>
      </c>
      <c r="G61" s="66">
        <v>1</v>
      </c>
      <c r="H61" s="66">
        <v>1</v>
      </c>
      <c r="I61" s="108">
        <v>349.91559059999997</v>
      </c>
      <c r="J61" s="66">
        <v>350</v>
      </c>
      <c r="K61" s="66">
        <v>1</v>
      </c>
      <c r="L61" s="66">
        <v>1</v>
      </c>
      <c r="M61" s="97">
        <f>SUMPRODUCT(A61:L61, 'coeff for calculation'!$B$21:$M$21)</f>
        <v>247.10687974838979</v>
      </c>
      <c r="N61" s="67">
        <f t="shared" si="4"/>
        <v>8</v>
      </c>
      <c r="O61" s="67">
        <f t="shared" si="1"/>
        <v>39</v>
      </c>
      <c r="P61" s="86" t="str">
        <f>VLOOKUP(B61,'coeff for calculation'!$A$29:$G$30,2,FALSE)</f>
        <v>非连锁</v>
      </c>
      <c r="Q61" s="86" t="str">
        <f>VLOOKUP(C61,'coeff for calculation'!$A$29:$G$30,3,FALSE)</f>
        <v>无促销</v>
      </c>
      <c r="R61" s="86" t="str">
        <f>VLOOKUP(D61,'coeff for calculation'!$A$29:$G$30,4,FALSE)</f>
        <v>A类位置</v>
      </c>
      <c r="S61" s="86" t="str">
        <f>VLOOKUP(E61,'coeff for calculation'!$A$29:$G$30,5,FALSE)</f>
        <v>5g+10g</v>
      </c>
      <c r="T61" s="86" t="str">
        <f>VLOOKUP(F61,'coeff for calculation'!$A$29:$G$30,6,FALSE)</f>
        <v>1个陈列面</v>
      </c>
      <c r="U61" s="86" t="str">
        <f>VLOOKUP(G61,'coeff for calculation'!$A$29:$G$30,7,FALSE)</f>
        <v>无</v>
      </c>
    </row>
    <row r="62" spans="1:21" s="67" customFormat="1" x14ac:dyDescent="0.2">
      <c r="A62" s="66">
        <v>1</v>
      </c>
      <c r="B62" s="66">
        <v>1</v>
      </c>
      <c r="C62" s="66">
        <v>1</v>
      </c>
      <c r="D62" s="66">
        <v>1</v>
      </c>
      <c r="E62" s="66">
        <v>1</v>
      </c>
      <c r="F62" s="66">
        <v>0</v>
      </c>
      <c r="G62" s="66">
        <v>0</v>
      </c>
      <c r="H62" s="66">
        <v>1</v>
      </c>
      <c r="I62" s="108">
        <v>349.91559059999997</v>
      </c>
      <c r="J62" s="66">
        <v>350</v>
      </c>
      <c r="K62" s="66">
        <v>0</v>
      </c>
      <c r="L62" s="66">
        <v>1</v>
      </c>
      <c r="M62" s="97">
        <f>SUMPRODUCT(A62:L62, 'coeff for calculation'!$B$21:$M$21)</f>
        <v>279.25717474838984</v>
      </c>
      <c r="N62" s="67">
        <f t="shared" si="4"/>
        <v>3</v>
      </c>
      <c r="O62" s="67">
        <f t="shared" si="1"/>
        <v>28</v>
      </c>
      <c r="P62" s="86" t="str">
        <f>VLOOKUP(B62,'coeff for calculation'!$A$29:$G$30,2,FALSE)</f>
        <v>非连锁</v>
      </c>
      <c r="Q62" s="86" t="str">
        <f>VLOOKUP(C62,'coeff for calculation'!$A$29:$G$30,3,FALSE)</f>
        <v>无促销</v>
      </c>
      <c r="R62" s="86" t="str">
        <f>VLOOKUP(D62,'coeff for calculation'!$A$29:$G$30,4,FALSE)</f>
        <v>A类位置</v>
      </c>
      <c r="S62" s="86" t="str">
        <f>VLOOKUP(E62,'coeff for calculation'!$A$29:$G$30,5,FALSE)</f>
        <v>5g</v>
      </c>
      <c r="T62" s="86" t="str">
        <f>VLOOKUP(F62,'coeff for calculation'!$A$29:$G$30,6,FALSE)</f>
        <v>2个陈列面</v>
      </c>
      <c r="U62" s="86" t="str">
        <f>VLOOKUP(G62,'coeff for calculation'!$A$29:$G$30,7,FALSE)</f>
        <v>有</v>
      </c>
    </row>
    <row r="63" spans="1:21" s="67" customFormat="1" x14ac:dyDescent="0.2">
      <c r="A63" s="66">
        <v>1</v>
      </c>
      <c r="B63" s="66">
        <v>1</v>
      </c>
      <c r="C63" s="66">
        <v>1</v>
      </c>
      <c r="D63" s="66">
        <v>1</v>
      </c>
      <c r="E63" s="66">
        <v>1</v>
      </c>
      <c r="F63" s="66">
        <v>0</v>
      </c>
      <c r="G63" s="66">
        <v>1</v>
      </c>
      <c r="H63" s="66">
        <v>1</v>
      </c>
      <c r="I63" s="108">
        <v>349.91559059999997</v>
      </c>
      <c r="J63" s="66">
        <v>350</v>
      </c>
      <c r="K63" s="66">
        <v>1</v>
      </c>
      <c r="L63" s="66">
        <v>1</v>
      </c>
      <c r="M63" s="97">
        <f>SUMPRODUCT(A63:L63, 'coeff for calculation'!$B$21:$M$21)</f>
        <v>263.73019174838981</v>
      </c>
      <c r="N63" s="67">
        <f t="shared" si="4"/>
        <v>5</v>
      </c>
      <c r="O63" s="67">
        <f t="shared" si="1"/>
        <v>33</v>
      </c>
      <c r="P63" s="86" t="str">
        <f>VLOOKUP(B63,'coeff for calculation'!$A$29:$G$30,2,FALSE)</f>
        <v>非连锁</v>
      </c>
      <c r="Q63" s="86" t="str">
        <f>VLOOKUP(C63,'coeff for calculation'!$A$29:$G$30,3,FALSE)</f>
        <v>无促销</v>
      </c>
      <c r="R63" s="86" t="str">
        <f>VLOOKUP(D63,'coeff for calculation'!$A$29:$G$30,4,FALSE)</f>
        <v>A类位置</v>
      </c>
      <c r="S63" s="86" t="str">
        <f>VLOOKUP(E63,'coeff for calculation'!$A$29:$G$30,5,FALSE)</f>
        <v>5g</v>
      </c>
      <c r="T63" s="86" t="str">
        <f>VLOOKUP(F63,'coeff for calculation'!$A$29:$G$30,6,FALSE)</f>
        <v>2个陈列面</v>
      </c>
      <c r="U63" s="86" t="str">
        <f>VLOOKUP(G63,'coeff for calculation'!$A$29:$G$30,7,FALSE)</f>
        <v>无</v>
      </c>
    </row>
    <row r="64" spans="1:21" s="67" customFormat="1" x14ac:dyDescent="0.2">
      <c r="A64" s="66">
        <v>1</v>
      </c>
      <c r="B64" s="66">
        <v>1</v>
      </c>
      <c r="C64" s="66">
        <v>1</v>
      </c>
      <c r="D64" s="66">
        <v>1</v>
      </c>
      <c r="E64" s="66">
        <v>1</v>
      </c>
      <c r="F64" s="66">
        <v>1</v>
      </c>
      <c r="G64" s="66">
        <v>0</v>
      </c>
      <c r="H64" s="66">
        <v>1</v>
      </c>
      <c r="I64" s="108">
        <v>349.91559059999997</v>
      </c>
      <c r="J64" s="66">
        <v>350</v>
      </c>
      <c r="K64" s="66">
        <v>0</v>
      </c>
      <c r="L64" s="66">
        <v>1</v>
      </c>
      <c r="M64" s="97">
        <f>SUMPRODUCT(A64:L64, 'coeff for calculation'!$B$21:$M$21)</f>
        <v>230.10052484838982</v>
      </c>
      <c r="N64" s="67">
        <f t="shared" si="4"/>
        <v>10</v>
      </c>
      <c r="O64" s="67">
        <f t="shared" si="1"/>
        <v>43</v>
      </c>
      <c r="P64" s="86" t="str">
        <f>VLOOKUP(B64,'coeff for calculation'!$A$29:$G$30,2,FALSE)</f>
        <v>非连锁</v>
      </c>
      <c r="Q64" s="86" t="str">
        <f>VLOOKUP(C64,'coeff for calculation'!$A$29:$G$30,3,FALSE)</f>
        <v>无促销</v>
      </c>
      <c r="R64" s="86" t="str">
        <f>VLOOKUP(D64,'coeff for calculation'!$A$29:$G$30,4,FALSE)</f>
        <v>A类位置</v>
      </c>
      <c r="S64" s="86" t="str">
        <f>VLOOKUP(E64,'coeff for calculation'!$A$29:$G$30,5,FALSE)</f>
        <v>5g</v>
      </c>
      <c r="T64" s="86" t="str">
        <f>VLOOKUP(F64,'coeff for calculation'!$A$29:$G$30,6,FALSE)</f>
        <v>1个陈列面</v>
      </c>
      <c r="U64" s="86" t="str">
        <f>VLOOKUP(G64,'coeff for calculation'!$A$29:$G$30,7,FALSE)</f>
        <v>有</v>
      </c>
    </row>
    <row r="65" spans="1:21" s="67" customFormat="1" ht="15" thickBot="1" x14ac:dyDescent="0.25">
      <c r="A65" s="79">
        <v>1</v>
      </c>
      <c r="B65" s="79">
        <v>1</v>
      </c>
      <c r="C65" s="79">
        <v>1</v>
      </c>
      <c r="D65" s="79">
        <v>1</v>
      </c>
      <c r="E65" s="79">
        <v>1</v>
      </c>
      <c r="F65" s="79">
        <v>1</v>
      </c>
      <c r="G65" s="79">
        <v>1</v>
      </c>
      <c r="H65" s="79">
        <v>1</v>
      </c>
      <c r="I65" s="109">
        <v>349.91559059999997</v>
      </c>
      <c r="J65" s="79">
        <v>350</v>
      </c>
      <c r="K65" s="79">
        <v>1</v>
      </c>
      <c r="L65" s="79">
        <v>1</v>
      </c>
      <c r="M65" s="98">
        <f>SUMPRODUCT(A65:L65, 'coeff for calculation'!$B$21:$M$21)</f>
        <v>214.57354184838979</v>
      </c>
      <c r="N65" s="80">
        <f t="shared" si="4"/>
        <v>13</v>
      </c>
      <c r="O65" s="80">
        <f t="shared" si="1"/>
        <v>47</v>
      </c>
      <c r="P65" s="87" t="str">
        <f>VLOOKUP(B65,'coeff for calculation'!$A$29:$G$30,2,FALSE)</f>
        <v>非连锁</v>
      </c>
      <c r="Q65" s="87" t="str">
        <f>VLOOKUP(C65,'coeff for calculation'!$A$29:$G$30,3,FALSE)</f>
        <v>无促销</v>
      </c>
      <c r="R65" s="87" t="str">
        <f>VLOOKUP(D65,'coeff for calculation'!$A$29:$G$30,4,FALSE)</f>
        <v>A类位置</v>
      </c>
      <c r="S65" s="87" t="str">
        <f>VLOOKUP(E65,'coeff for calculation'!$A$29:$G$30,5,FALSE)</f>
        <v>5g</v>
      </c>
      <c r="T65" s="87" t="str">
        <f>VLOOKUP(F65,'coeff for calculation'!$A$29:$G$30,6,FALSE)</f>
        <v>1个陈列面</v>
      </c>
      <c r="U65" s="87" t="str">
        <f>VLOOKUP(G65,'coeff for calculation'!$A$29:$G$30,7,FALSE)</f>
        <v>无</v>
      </c>
    </row>
    <row r="66" spans="1:21" ht="1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workbookViewId="0">
      <selection activeCell="A26" sqref="A26"/>
    </sheetView>
  </sheetViews>
  <sheetFormatPr defaultRowHeight="13.5" x14ac:dyDescent="0.15"/>
  <cols>
    <col min="1" max="1" width="20.5" bestFit="1" customWidth="1"/>
    <col min="2" max="2" width="56.5" customWidth="1"/>
    <col min="3" max="7" width="21.75" customWidth="1"/>
  </cols>
  <sheetData>
    <row r="2" spans="2:7" ht="15" x14ac:dyDescent="0.15">
      <c r="B2" s="55" t="s">
        <v>0</v>
      </c>
      <c r="C2" s="55" t="s">
        <v>1</v>
      </c>
      <c r="D2" s="55"/>
      <c r="E2" s="55" t="s">
        <v>2</v>
      </c>
      <c r="F2" s="55" t="s">
        <v>3</v>
      </c>
      <c r="G2" s="55" t="s">
        <v>4</v>
      </c>
    </row>
    <row r="3" spans="2:7" ht="15" x14ac:dyDescent="0.15">
      <c r="B3" s="55" t="s">
        <v>5</v>
      </c>
      <c r="C3" s="50">
        <v>102.45834809999999</v>
      </c>
      <c r="D3" s="56" t="s">
        <v>35</v>
      </c>
      <c r="E3" s="56">
        <v>28.262336019999999</v>
      </c>
      <c r="F3" s="56">
        <v>3.63</v>
      </c>
      <c r="G3" s="56">
        <v>4.0000000000000002E-4</v>
      </c>
    </row>
    <row r="4" spans="2:7" ht="15" x14ac:dyDescent="0.15">
      <c r="B4" s="55" t="s">
        <v>60</v>
      </c>
      <c r="C4" s="58">
        <v>-35.785347999999999</v>
      </c>
      <c r="D4" s="56" t="s">
        <v>35</v>
      </c>
      <c r="E4" s="56">
        <v>50.201659829999997</v>
      </c>
      <c r="F4" s="57">
        <v>-0.71</v>
      </c>
      <c r="G4" s="56">
        <v>0.47739999999999999</v>
      </c>
    </row>
    <row r="5" spans="2:7" ht="15" x14ac:dyDescent="0.15">
      <c r="B5" s="55" t="s">
        <v>44</v>
      </c>
      <c r="C5" s="58">
        <v>-29.9260202</v>
      </c>
      <c r="D5" s="56" t="s">
        <v>35</v>
      </c>
      <c r="E5" s="56">
        <v>33.025033739999998</v>
      </c>
      <c r="F5" s="57">
        <v>-0.91</v>
      </c>
      <c r="G5" s="56">
        <v>0.36670000000000003</v>
      </c>
    </row>
    <row r="6" spans="2:7" ht="15" x14ac:dyDescent="0.15">
      <c r="B6" s="55" t="s">
        <v>6</v>
      </c>
      <c r="C6" s="58">
        <v>-11.3723256</v>
      </c>
      <c r="D6" s="56" t="s">
        <v>35</v>
      </c>
      <c r="E6" s="56">
        <v>24.063863990000002</v>
      </c>
      <c r="F6" s="57">
        <v>-0.47</v>
      </c>
      <c r="G6" s="56">
        <v>0.63739999999999997</v>
      </c>
    </row>
    <row r="7" spans="2:7" ht="15" x14ac:dyDescent="0.15">
      <c r="B7" s="55" t="s">
        <v>9</v>
      </c>
      <c r="C7" s="58">
        <v>-32.533337899999999</v>
      </c>
      <c r="D7" s="56" t="s">
        <v>35</v>
      </c>
      <c r="E7" s="56">
        <v>20.02538204</v>
      </c>
      <c r="F7" s="57">
        <v>-1.62</v>
      </c>
      <c r="G7" s="56">
        <v>0.107</v>
      </c>
    </row>
    <row r="8" spans="2:7" ht="15" x14ac:dyDescent="0.15">
      <c r="B8" s="55" t="s">
        <v>11</v>
      </c>
      <c r="C8" s="58">
        <v>-49.156649899999998</v>
      </c>
      <c r="D8" s="56" t="s">
        <v>35</v>
      </c>
      <c r="E8" s="56">
        <v>19.510839829999998</v>
      </c>
      <c r="F8" s="57">
        <v>-2.52</v>
      </c>
      <c r="G8" s="56">
        <v>1.3100000000000001E-2</v>
      </c>
    </row>
    <row r="9" spans="2:7" ht="15" x14ac:dyDescent="0.15">
      <c r="B9" s="55" t="s">
        <v>13</v>
      </c>
      <c r="C9" s="50">
        <v>8.2240386000000001</v>
      </c>
      <c r="D9" s="56" t="s">
        <v>35</v>
      </c>
      <c r="E9" s="56">
        <v>21.83653425</v>
      </c>
      <c r="F9" s="56">
        <v>0.38</v>
      </c>
      <c r="G9" s="56">
        <v>0.70720000000000005</v>
      </c>
    </row>
    <row r="10" spans="2:7" ht="15" x14ac:dyDescent="0.15">
      <c r="B10" s="55" t="s">
        <v>61</v>
      </c>
      <c r="C10" s="50">
        <v>104.607744</v>
      </c>
      <c r="D10" s="56" t="s">
        <v>35</v>
      </c>
      <c r="E10" s="56">
        <v>57.46206892</v>
      </c>
      <c r="F10" s="56">
        <v>1.82</v>
      </c>
      <c r="G10" s="56">
        <v>7.1300000000000002E-2</v>
      </c>
    </row>
    <row r="11" spans="2:7" ht="15" x14ac:dyDescent="0.15">
      <c r="B11" s="55" t="s">
        <v>87</v>
      </c>
      <c r="C11" s="50">
        <v>0.74669470000000004</v>
      </c>
      <c r="D11" s="56" t="s">
        <v>35</v>
      </c>
      <c r="E11" s="56">
        <v>2.6928819999999999E-2</v>
      </c>
      <c r="F11" s="56">
        <v>27.73</v>
      </c>
      <c r="G11" s="56" t="s">
        <v>17</v>
      </c>
    </row>
    <row r="12" spans="2:7" ht="15" x14ac:dyDescent="0.15">
      <c r="B12" s="55" t="s">
        <v>74</v>
      </c>
      <c r="C12" s="58">
        <v>-0.35812820000000001</v>
      </c>
      <c r="D12" s="56" t="s">
        <v>35</v>
      </c>
      <c r="E12" s="56">
        <v>9.1179940000000001E-2</v>
      </c>
      <c r="F12" s="57">
        <v>-3.93</v>
      </c>
      <c r="G12" s="56">
        <v>1E-4</v>
      </c>
    </row>
    <row r="13" spans="2:7" ht="15" x14ac:dyDescent="0.15">
      <c r="B13" s="55" t="s">
        <v>62</v>
      </c>
      <c r="C13" s="58">
        <v>-23.751021600000001</v>
      </c>
      <c r="D13" s="56" t="s">
        <v>35</v>
      </c>
      <c r="E13" s="56">
        <v>43.182344200000003</v>
      </c>
      <c r="F13" s="57">
        <v>-0.55000000000000004</v>
      </c>
      <c r="G13" s="56">
        <v>0.58340000000000003</v>
      </c>
    </row>
    <row r="14" spans="2:7" ht="15" x14ac:dyDescent="0.15">
      <c r="B14" s="55" t="s">
        <v>86</v>
      </c>
      <c r="C14" s="50">
        <v>45.872867399999997</v>
      </c>
      <c r="D14" s="56" t="s">
        <v>35</v>
      </c>
      <c r="E14" s="56">
        <v>49.999153900000003</v>
      </c>
      <c r="F14" s="56">
        <v>0.92</v>
      </c>
      <c r="G14" s="56">
        <v>0.36080000000000001</v>
      </c>
    </row>
    <row r="20" spans="1:13" x14ac:dyDescent="0.15">
      <c r="B20" t="s">
        <v>5</v>
      </c>
      <c r="C20" t="s">
        <v>97</v>
      </c>
      <c r="D20" t="s">
        <v>44</v>
      </c>
      <c r="E20" t="s">
        <v>6</v>
      </c>
      <c r="F20" t="s">
        <v>9</v>
      </c>
      <c r="G20" t="s">
        <v>11</v>
      </c>
      <c r="H20" t="s">
        <v>13</v>
      </c>
      <c r="I20" t="s">
        <v>98</v>
      </c>
      <c r="J20" t="s">
        <v>18</v>
      </c>
      <c r="K20" t="s">
        <v>99</v>
      </c>
      <c r="L20" t="s">
        <v>100</v>
      </c>
      <c r="M20" t="s">
        <v>101</v>
      </c>
    </row>
    <row r="21" spans="1:13" x14ac:dyDescent="0.15">
      <c r="B21" s="59">
        <v>102.45834809999999</v>
      </c>
      <c r="C21" s="59">
        <v>-35.785347999999999</v>
      </c>
      <c r="D21" s="59">
        <v>-29.9260202</v>
      </c>
      <c r="E21" s="59">
        <v>-11.3723256</v>
      </c>
      <c r="F21" s="59">
        <v>-32.533337899999999</v>
      </c>
      <c r="G21" s="59">
        <v>-49.156649899999998</v>
      </c>
      <c r="H21" s="59">
        <v>8.2240386000000001</v>
      </c>
      <c r="I21" s="59">
        <v>104.607744</v>
      </c>
      <c r="J21" s="59">
        <v>0.74669470000000004</v>
      </c>
      <c r="K21" s="59">
        <v>-0.35812820000000001</v>
      </c>
      <c r="L21" s="59">
        <v>-23.751021600000001</v>
      </c>
      <c r="M21" s="59">
        <v>45.872867399999997</v>
      </c>
    </row>
    <row r="26" spans="1:13" x14ac:dyDescent="0.15">
      <c r="A26" t="s">
        <v>104</v>
      </c>
    </row>
    <row r="28" spans="1:13" ht="15" x14ac:dyDescent="0.25">
      <c r="B28" s="54" t="s">
        <v>29</v>
      </c>
      <c r="C28" s="54" t="s">
        <v>50</v>
      </c>
      <c r="D28" s="68" t="s">
        <v>32</v>
      </c>
      <c r="E28" s="68" t="s">
        <v>19</v>
      </c>
      <c r="F28" s="68" t="s">
        <v>23</v>
      </c>
      <c r="G28" s="68" t="s">
        <v>26</v>
      </c>
    </row>
    <row r="29" spans="1:13" x14ac:dyDescent="0.15">
      <c r="A29">
        <v>1</v>
      </c>
      <c r="B29" t="s">
        <v>107</v>
      </c>
      <c r="C29" t="s">
        <v>105</v>
      </c>
      <c r="D29" t="s">
        <v>109</v>
      </c>
      <c r="E29" t="s">
        <v>111</v>
      </c>
      <c r="F29" t="s">
        <v>114</v>
      </c>
      <c r="G29" t="s">
        <v>117</v>
      </c>
    </row>
    <row r="30" spans="1:13" x14ac:dyDescent="0.15">
      <c r="A30">
        <v>0</v>
      </c>
      <c r="B30" t="s">
        <v>108</v>
      </c>
      <c r="C30" t="s">
        <v>106</v>
      </c>
      <c r="D30" t="s">
        <v>110</v>
      </c>
      <c r="E30" t="s">
        <v>112</v>
      </c>
      <c r="F30" t="s">
        <v>116</v>
      </c>
      <c r="G30" t="s">
        <v>118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/>
  </sheetViews>
  <sheetFormatPr defaultRowHeight="13.5" x14ac:dyDescent="0.15"/>
  <cols>
    <col min="1" max="1" width="12.75" bestFit="1" customWidth="1"/>
    <col min="2" max="2" width="61.625" bestFit="1" customWidth="1"/>
    <col min="3" max="4" width="26.125" bestFit="1" customWidth="1"/>
    <col min="5" max="5" width="12.75" bestFit="1" customWidth="1"/>
    <col min="6" max="6" width="17.25" bestFit="1" customWidth="1"/>
    <col min="7" max="7" width="22.75" bestFit="1" customWidth="1"/>
    <col min="8" max="8" width="16.125" bestFit="1" customWidth="1"/>
    <col min="9" max="9" width="12.75" bestFit="1" customWidth="1"/>
  </cols>
  <sheetData>
    <row r="1" spans="1:9" x14ac:dyDescent="0.15">
      <c r="A1" t="s">
        <v>95</v>
      </c>
      <c r="B1" t="s">
        <v>102</v>
      </c>
      <c r="C1" t="s">
        <v>119</v>
      </c>
      <c r="D1" t="s">
        <v>29</v>
      </c>
      <c r="E1" t="s">
        <v>50</v>
      </c>
      <c r="F1" t="s">
        <v>32</v>
      </c>
      <c r="G1" t="s">
        <v>19</v>
      </c>
      <c r="H1" t="s">
        <v>23</v>
      </c>
      <c r="I1" t="s">
        <v>26</v>
      </c>
    </row>
    <row r="2" spans="1:9" x14ac:dyDescent="0.15">
      <c r="A2">
        <v>371.96250364838983</v>
      </c>
      <c r="B2">
        <v>1</v>
      </c>
      <c r="C2">
        <v>1</v>
      </c>
      <c r="D2" t="s">
        <v>31</v>
      </c>
      <c r="E2" t="s">
        <v>52</v>
      </c>
      <c r="F2" t="s">
        <v>34</v>
      </c>
      <c r="G2" t="s">
        <v>22</v>
      </c>
      <c r="H2" t="s">
        <v>115</v>
      </c>
      <c r="I2" t="s">
        <v>27</v>
      </c>
    </row>
    <row r="3" spans="1:9" x14ac:dyDescent="0.15">
      <c r="A3">
        <v>363.7384650483898</v>
      </c>
      <c r="B3">
        <v>2</v>
      </c>
      <c r="C3">
        <v>2</v>
      </c>
      <c r="D3" t="s">
        <v>31</v>
      </c>
      <c r="E3" t="s">
        <v>52</v>
      </c>
      <c r="F3" t="s">
        <v>34</v>
      </c>
      <c r="G3" t="s">
        <v>22</v>
      </c>
      <c r="H3" t="s">
        <v>115</v>
      </c>
      <c r="I3" t="s">
        <v>28</v>
      </c>
    </row>
    <row r="4" spans="1:9" x14ac:dyDescent="0.15">
      <c r="A4">
        <v>360.59017804838982</v>
      </c>
      <c r="B4">
        <v>3</v>
      </c>
      <c r="C4">
        <v>3</v>
      </c>
      <c r="D4" t="s">
        <v>31</v>
      </c>
      <c r="E4" t="s">
        <v>52</v>
      </c>
      <c r="F4" t="s">
        <v>33</v>
      </c>
      <c r="G4" t="s">
        <v>22</v>
      </c>
      <c r="H4" t="s">
        <v>115</v>
      </c>
      <c r="I4" t="s">
        <v>27</v>
      </c>
    </row>
    <row r="5" spans="1:9" x14ac:dyDescent="0.15">
      <c r="A5">
        <v>352.36613944838984</v>
      </c>
      <c r="B5">
        <v>4</v>
      </c>
      <c r="C5">
        <v>4</v>
      </c>
      <c r="D5" t="s">
        <v>31</v>
      </c>
      <c r="E5" t="s">
        <v>52</v>
      </c>
      <c r="F5" t="s">
        <v>33</v>
      </c>
      <c r="G5" t="s">
        <v>22</v>
      </c>
      <c r="H5" t="s">
        <v>115</v>
      </c>
      <c r="I5" t="s">
        <v>28</v>
      </c>
    </row>
    <row r="6" spans="1:9" x14ac:dyDescent="0.15">
      <c r="A6">
        <v>342.03648344838984</v>
      </c>
      <c r="B6">
        <v>1</v>
      </c>
      <c r="C6">
        <v>5</v>
      </c>
      <c r="D6" t="s">
        <v>31</v>
      </c>
      <c r="E6" t="s">
        <v>51</v>
      </c>
      <c r="F6" t="s">
        <v>34</v>
      </c>
      <c r="G6" t="s">
        <v>22</v>
      </c>
      <c r="H6" t="s">
        <v>115</v>
      </c>
      <c r="I6" t="s">
        <v>27</v>
      </c>
    </row>
    <row r="7" spans="1:9" x14ac:dyDescent="0.15">
      <c r="A7">
        <v>339.42916574838983</v>
      </c>
      <c r="B7">
        <v>5</v>
      </c>
      <c r="C7">
        <v>6</v>
      </c>
      <c r="D7" t="s">
        <v>31</v>
      </c>
      <c r="E7" t="s">
        <v>52</v>
      </c>
      <c r="F7" t="s">
        <v>34</v>
      </c>
      <c r="G7" t="s">
        <v>21</v>
      </c>
      <c r="H7" t="s">
        <v>115</v>
      </c>
      <c r="I7" t="s">
        <v>27</v>
      </c>
    </row>
    <row r="8" spans="1:9" x14ac:dyDescent="0.15">
      <c r="A8">
        <v>333.81244484838982</v>
      </c>
      <c r="B8">
        <v>2</v>
      </c>
      <c r="C8">
        <v>7</v>
      </c>
      <c r="D8" t="s">
        <v>31</v>
      </c>
      <c r="E8" t="s">
        <v>51</v>
      </c>
      <c r="F8" t="s">
        <v>34</v>
      </c>
      <c r="G8" t="s">
        <v>22</v>
      </c>
      <c r="H8" t="s">
        <v>115</v>
      </c>
      <c r="I8" t="s">
        <v>28</v>
      </c>
    </row>
    <row r="9" spans="1:9" x14ac:dyDescent="0.15">
      <c r="A9">
        <v>331.20512714838981</v>
      </c>
      <c r="B9">
        <v>6</v>
      </c>
      <c r="C9">
        <v>8</v>
      </c>
      <c r="D9" t="s">
        <v>31</v>
      </c>
      <c r="E9" t="s">
        <v>52</v>
      </c>
      <c r="F9" t="s">
        <v>34</v>
      </c>
      <c r="G9" t="s">
        <v>21</v>
      </c>
      <c r="H9" t="s">
        <v>115</v>
      </c>
      <c r="I9" t="s">
        <v>28</v>
      </c>
    </row>
    <row r="10" spans="1:9" x14ac:dyDescent="0.15">
      <c r="A10">
        <v>330.66415784838983</v>
      </c>
      <c r="B10">
        <v>3</v>
      </c>
      <c r="C10">
        <v>9</v>
      </c>
      <c r="D10" t="s">
        <v>31</v>
      </c>
      <c r="E10" t="s">
        <v>51</v>
      </c>
      <c r="F10" t="s">
        <v>33</v>
      </c>
      <c r="G10" t="s">
        <v>22</v>
      </c>
      <c r="H10" t="s">
        <v>115</v>
      </c>
      <c r="I10" t="s">
        <v>27</v>
      </c>
    </row>
    <row r="11" spans="1:9" x14ac:dyDescent="0.15">
      <c r="A11">
        <v>328.05684014838982</v>
      </c>
      <c r="B11">
        <v>7</v>
      </c>
      <c r="C11">
        <v>10</v>
      </c>
      <c r="D11" t="s">
        <v>31</v>
      </c>
      <c r="E11" t="s">
        <v>52</v>
      </c>
      <c r="F11" t="s">
        <v>33</v>
      </c>
      <c r="G11" t="s">
        <v>21</v>
      </c>
      <c r="H11" t="s">
        <v>115</v>
      </c>
      <c r="I11" t="s">
        <v>27</v>
      </c>
    </row>
    <row r="12" spans="1:9" x14ac:dyDescent="0.15">
      <c r="A12">
        <v>322.80585374838984</v>
      </c>
      <c r="B12">
        <v>8</v>
      </c>
      <c r="C12">
        <v>11</v>
      </c>
      <c r="D12" t="s">
        <v>31</v>
      </c>
      <c r="E12" t="s">
        <v>52</v>
      </c>
      <c r="F12" t="s">
        <v>34</v>
      </c>
      <c r="G12" t="s">
        <v>22</v>
      </c>
      <c r="H12" t="s">
        <v>113</v>
      </c>
      <c r="I12" t="s">
        <v>27</v>
      </c>
    </row>
    <row r="13" spans="1:9" x14ac:dyDescent="0.15">
      <c r="A13">
        <v>322.44011924838981</v>
      </c>
      <c r="B13">
        <v>4</v>
      </c>
      <c r="C13">
        <v>12</v>
      </c>
      <c r="D13" t="s">
        <v>31</v>
      </c>
      <c r="E13" t="s">
        <v>51</v>
      </c>
      <c r="F13" t="s">
        <v>33</v>
      </c>
      <c r="G13" t="s">
        <v>22</v>
      </c>
      <c r="H13" t="s">
        <v>115</v>
      </c>
      <c r="I13" t="s">
        <v>28</v>
      </c>
    </row>
    <row r="14" spans="1:9" x14ac:dyDescent="0.15">
      <c r="A14">
        <v>319.83280154838985</v>
      </c>
      <c r="B14">
        <v>9</v>
      </c>
      <c r="C14">
        <v>13</v>
      </c>
      <c r="D14" t="s">
        <v>31</v>
      </c>
      <c r="E14" t="s">
        <v>52</v>
      </c>
      <c r="F14" t="s">
        <v>33</v>
      </c>
      <c r="G14" t="s">
        <v>21</v>
      </c>
      <c r="H14" t="s">
        <v>115</v>
      </c>
      <c r="I14" t="s">
        <v>28</v>
      </c>
    </row>
    <row r="15" spans="1:9" x14ac:dyDescent="0.15">
      <c r="A15">
        <v>314.58181514838981</v>
      </c>
      <c r="B15">
        <v>10</v>
      </c>
      <c r="C15">
        <v>14</v>
      </c>
      <c r="D15" t="s">
        <v>31</v>
      </c>
      <c r="E15" t="s">
        <v>52</v>
      </c>
      <c r="F15" t="s">
        <v>34</v>
      </c>
      <c r="G15" t="s">
        <v>22</v>
      </c>
      <c r="H15" t="s">
        <v>113</v>
      </c>
      <c r="I15" t="s">
        <v>28</v>
      </c>
    </row>
    <row r="16" spans="1:9" x14ac:dyDescent="0.15">
      <c r="A16">
        <v>311.79051264838984</v>
      </c>
      <c r="B16">
        <v>1</v>
      </c>
      <c r="C16">
        <v>15</v>
      </c>
      <c r="D16" t="s">
        <v>30</v>
      </c>
      <c r="E16" t="s">
        <v>51</v>
      </c>
      <c r="F16" t="s">
        <v>33</v>
      </c>
      <c r="G16" t="s">
        <v>22</v>
      </c>
      <c r="H16" t="s">
        <v>115</v>
      </c>
      <c r="I16" t="s">
        <v>28</v>
      </c>
    </row>
    <row r="17" spans="1:9" x14ac:dyDescent="0.15">
      <c r="A17">
        <v>311.43352814838983</v>
      </c>
      <c r="B17">
        <v>11</v>
      </c>
      <c r="C17">
        <v>16</v>
      </c>
      <c r="D17" t="s">
        <v>31</v>
      </c>
      <c r="E17" t="s">
        <v>52</v>
      </c>
      <c r="F17" t="s">
        <v>33</v>
      </c>
      <c r="G17" t="s">
        <v>22</v>
      </c>
      <c r="H17" t="s">
        <v>113</v>
      </c>
      <c r="I17" t="s">
        <v>27</v>
      </c>
    </row>
    <row r="18" spans="1:9" x14ac:dyDescent="0.15">
      <c r="A18">
        <v>309.50314554838985</v>
      </c>
      <c r="B18">
        <v>5</v>
      </c>
      <c r="C18">
        <v>17</v>
      </c>
      <c r="D18" t="s">
        <v>31</v>
      </c>
      <c r="E18" t="s">
        <v>51</v>
      </c>
      <c r="F18" t="s">
        <v>34</v>
      </c>
      <c r="G18" t="s">
        <v>21</v>
      </c>
      <c r="H18" t="s">
        <v>115</v>
      </c>
      <c r="I18" t="s">
        <v>27</v>
      </c>
    </row>
    <row r="19" spans="1:9" x14ac:dyDescent="0.15">
      <c r="A19">
        <v>303.20948954838985</v>
      </c>
      <c r="B19">
        <v>12</v>
      </c>
      <c r="C19">
        <v>18</v>
      </c>
      <c r="D19" t="s">
        <v>31</v>
      </c>
      <c r="E19" t="s">
        <v>52</v>
      </c>
      <c r="F19" t="s">
        <v>33</v>
      </c>
      <c r="G19" t="s">
        <v>22</v>
      </c>
      <c r="H19" t="s">
        <v>113</v>
      </c>
      <c r="I19" t="s">
        <v>28</v>
      </c>
    </row>
    <row r="20" spans="1:9" x14ac:dyDescent="0.15">
      <c r="A20">
        <v>301.27910694838982</v>
      </c>
      <c r="B20">
        <v>6</v>
      </c>
      <c r="C20">
        <v>19</v>
      </c>
      <c r="D20" t="s">
        <v>31</v>
      </c>
      <c r="E20" t="s">
        <v>51</v>
      </c>
      <c r="F20" t="s">
        <v>34</v>
      </c>
      <c r="G20" t="s">
        <v>21</v>
      </c>
      <c r="H20" t="s">
        <v>115</v>
      </c>
      <c r="I20" t="s">
        <v>28</v>
      </c>
    </row>
    <row r="21" spans="1:9" x14ac:dyDescent="0.15">
      <c r="A21">
        <v>298.13081994838984</v>
      </c>
      <c r="B21">
        <v>7</v>
      </c>
      <c r="C21">
        <v>20</v>
      </c>
      <c r="D21" t="s">
        <v>31</v>
      </c>
      <c r="E21" t="s">
        <v>51</v>
      </c>
      <c r="F21" t="s">
        <v>33</v>
      </c>
      <c r="G21" t="s">
        <v>21</v>
      </c>
      <c r="H21" t="s">
        <v>115</v>
      </c>
      <c r="I21" t="s">
        <v>27</v>
      </c>
    </row>
    <row r="22" spans="1:9" x14ac:dyDescent="0.15">
      <c r="A22">
        <v>296.26352964838981</v>
      </c>
      <c r="B22">
        <v>2</v>
      </c>
      <c r="C22">
        <v>21</v>
      </c>
      <c r="D22" t="s">
        <v>30</v>
      </c>
      <c r="E22" t="s">
        <v>51</v>
      </c>
      <c r="F22" t="s">
        <v>33</v>
      </c>
      <c r="G22" t="s">
        <v>22</v>
      </c>
      <c r="H22" t="s">
        <v>115</v>
      </c>
      <c r="I22" t="s">
        <v>27</v>
      </c>
    </row>
    <row r="23" spans="1:9" x14ac:dyDescent="0.15">
      <c r="A23">
        <v>292.87983354838985</v>
      </c>
      <c r="B23">
        <v>8</v>
      </c>
      <c r="C23">
        <v>22</v>
      </c>
      <c r="D23" t="s">
        <v>31</v>
      </c>
      <c r="E23" t="s">
        <v>51</v>
      </c>
      <c r="F23" t="s">
        <v>34</v>
      </c>
      <c r="G23" t="s">
        <v>22</v>
      </c>
      <c r="H23" t="s">
        <v>113</v>
      </c>
      <c r="I23" t="s">
        <v>27</v>
      </c>
    </row>
    <row r="24" spans="1:9" x14ac:dyDescent="0.15">
      <c r="A24">
        <v>290.27251584838984</v>
      </c>
      <c r="B24">
        <v>13</v>
      </c>
      <c r="C24">
        <v>23</v>
      </c>
      <c r="D24" t="s">
        <v>31</v>
      </c>
      <c r="E24" t="s">
        <v>52</v>
      </c>
      <c r="F24" t="s">
        <v>34</v>
      </c>
      <c r="G24" t="s">
        <v>21</v>
      </c>
      <c r="H24" t="s">
        <v>113</v>
      </c>
      <c r="I24" t="s">
        <v>27</v>
      </c>
    </row>
    <row r="25" spans="1:9" x14ac:dyDescent="0.15">
      <c r="A25">
        <v>289.90678134838981</v>
      </c>
      <c r="B25">
        <v>9</v>
      </c>
      <c r="C25">
        <v>24</v>
      </c>
      <c r="D25" t="s">
        <v>31</v>
      </c>
      <c r="E25" t="s">
        <v>51</v>
      </c>
      <c r="F25" t="s">
        <v>33</v>
      </c>
      <c r="G25" t="s">
        <v>21</v>
      </c>
      <c r="H25" t="s">
        <v>115</v>
      </c>
      <c r="I25" t="s">
        <v>28</v>
      </c>
    </row>
    <row r="26" spans="1:9" x14ac:dyDescent="0.15">
      <c r="A26">
        <v>284.65579494838983</v>
      </c>
      <c r="B26">
        <v>10</v>
      </c>
      <c r="C26">
        <v>25</v>
      </c>
      <c r="D26" t="s">
        <v>31</v>
      </c>
      <c r="E26" t="s">
        <v>51</v>
      </c>
      <c r="F26" t="s">
        <v>34</v>
      </c>
      <c r="G26" t="s">
        <v>22</v>
      </c>
      <c r="H26" t="s">
        <v>113</v>
      </c>
      <c r="I26" t="s">
        <v>28</v>
      </c>
    </row>
    <row r="27" spans="1:9" x14ac:dyDescent="0.15">
      <c r="A27">
        <v>282.04847724838982</v>
      </c>
      <c r="B27">
        <v>14</v>
      </c>
      <c r="C27">
        <v>26</v>
      </c>
      <c r="D27" t="s">
        <v>31</v>
      </c>
      <c r="E27" t="s">
        <v>52</v>
      </c>
      <c r="F27" t="s">
        <v>34</v>
      </c>
      <c r="G27" t="s">
        <v>21</v>
      </c>
      <c r="H27" t="s">
        <v>113</v>
      </c>
      <c r="I27" t="s">
        <v>28</v>
      </c>
    </row>
    <row r="28" spans="1:9" x14ac:dyDescent="0.15">
      <c r="A28">
        <v>281.50750794838984</v>
      </c>
      <c r="B28">
        <v>11</v>
      </c>
      <c r="C28">
        <v>27</v>
      </c>
      <c r="D28" t="s">
        <v>31</v>
      </c>
      <c r="E28" t="s">
        <v>51</v>
      </c>
      <c r="F28" t="s">
        <v>33</v>
      </c>
      <c r="G28" t="s">
        <v>22</v>
      </c>
      <c r="H28" t="s">
        <v>113</v>
      </c>
      <c r="I28" t="s">
        <v>27</v>
      </c>
    </row>
    <row r="29" spans="1:9" x14ac:dyDescent="0.15">
      <c r="A29">
        <v>279.25717474838984</v>
      </c>
      <c r="B29">
        <v>3</v>
      </c>
      <c r="C29">
        <v>28</v>
      </c>
      <c r="D29" t="s">
        <v>30</v>
      </c>
      <c r="E29" t="s">
        <v>51</v>
      </c>
      <c r="F29" t="s">
        <v>33</v>
      </c>
      <c r="G29" t="s">
        <v>21</v>
      </c>
      <c r="H29" t="s">
        <v>115</v>
      </c>
      <c r="I29" t="s">
        <v>28</v>
      </c>
    </row>
    <row r="30" spans="1:9" x14ac:dyDescent="0.15">
      <c r="A30">
        <v>278.90019024838983</v>
      </c>
      <c r="B30">
        <v>15</v>
      </c>
      <c r="C30">
        <v>29</v>
      </c>
      <c r="D30" t="s">
        <v>31</v>
      </c>
      <c r="E30" t="s">
        <v>52</v>
      </c>
      <c r="F30" t="s">
        <v>33</v>
      </c>
      <c r="G30" t="s">
        <v>21</v>
      </c>
      <c r="H30" t="s">
        <v>113</v>
      </c>
      <c r="I30" t="s">
        <v>27</v>
      </c>
    </row>
    <row r="31" spans="1:9" x14ac:dyDescent="0.15">
      <c r="A31">
        <v>277.28997084838983</v>
      </c>
      <c r="B31">
        <v>4</v>
      </c>
      <c r="C31">
        <v>30</v>
      </c>
      <c r="D31" t="s">
        <v>30</v>
      </c>
      <c r="E31" t="s">
        <v>51</v>
      </c>
      <c r="F31" t="s">
        <v>34</v>
      </c>
      <c r="G31" t="s">
        <v>22</v>
      </c>
      <c r="H31" t="s">
        <v>115</v>
      </c>
      <c r="I31" t="s">
        <v>28</v>
      </c>
    </row>
    <row r="32" spans="1:9" x14ac:dyDescent="0.15">
      <c r="A32">
        <v>273.28346934838981</v>
      </c>
      <c r="B32">
        <v>12</v>
      </c>
      <c r="C32">
        <v>31</v>
      </c>
      <c r="D32" t="s">
        <v>31</v>
      </c>
      <c r="E32" t="s">
        <v>51</v>
      </c>
      <c r="F32" t="s">
        <v>33</v>
      </c>
      <c r="G32" t="s">
        <v>22</v>
      </c>
      <c r="H32" t="s">
        <v>113</v>
      </c>
      <c r="I32" t="s">
        <v>28</v>
      </c>
    </row>
    <row r="33" spans="1:9" x14ac:dyDescent="0.15">
      <c r="A33">
        <v>270.6761516483898</v>
      </c>
      <c r="B33">
        <v>16</v>
      </c>
      <c r="C33">
        <v>32</v>
      </c>
      <c r="D33" t="s">
        <v>31</v>
      </c>
      <c r="E33" t="s">
        <v>52</v>
      </c>
      <c r="F33" t="s">
        <v>33</v>
      </c>
      <c r="G33" t="s">
        <v>21</v>
      </c>
      <c r="H33" t="s">
        <v>113</v>
      </c>
      <c r="I33" t="s">
        <v>28</v>
      </c>
    </row>
    <row r="34" spans="1:9" x14ac:dyDescent="0.15">
      <c r="A34">
        <v>263.73019174838981</v>
      </c>
      <c r="B34">
        <v>5</v>
      </c>
      <c r="C34">
        <v>33</v>
      </c>
      <c r="D34" t="s">
        <v>30</v>
      </c>
      <c r="E34" t="s">
        <v>51</v>
      </c>
      <c r="F34" t="s">
        <v>33</v>
      </c>
      <c r="G34" t="s">
        <v>21</v>
      </c>
      <c r="H34" t="s">
        <v>115</v>
      </c>
      <c r="I34" t="s">
        <v>27</v>
      </c>
    </row>
    <row r="35" spans="1:9" x14ac:dyDescent="0.15">
      <c r="A35">
        <v>262.63386274838984</v>
      </c>
      <c r="B35">
        <v>6</v>
      </c>
      <c r="C35">
        <v>34</v>
      </c>
      <c r="D35" t="s">
        <v>30</v>
      </c>
      <c r="E35" t="s">
        <v>51</v>
      </c>
      <c r="F35" t="s">
        <v>33</v>
      </c>
      <c r="G35" t="s">
        <v>22</v>
      </c>
      <c r="H35" t="s">
        <v>113</v>
      </c>
      <c r="I35" t="s">
        <v>28</v>
      </c>
    </row>
    <row r="36" spans="1:9" x14ac:dyDescent="0.15">
      <c r="A36">
        <v>261.7629878483898</v>
      </c>
      <c r="B36">
        <v>7</v>
      </c>
      <c r="C36">
        <v>35</v>
      </c>
      <c r="D36" t="s">
        <v>30</v>
      </c>
      <c r="E36" t="s">
        <v>51</v>
      </c>
      <c r="F36" t="s">
        <v>34</v>
      </c>
      <c r="G36" t="s">
        <v>22</v>
      </c>
      <c r="H36" t="s">
        <v>115</v>
      </c>
      <c r="I36" t="s">
        <v>27</v>
      </c>
    </row>
    <row r="37" spans="1:9" x14ac:dyDescent="0.15">
      <c r="A37">
        <v>260.3464956483898</v>
      </c>
      <c r="B37">
        <v>13</v>
      </c>
      <c r="C37">
        <v>36</v>
      </c>
      <c r="D37" t="s">
        <v>31</v>
      </c>
      <c r="E37" t="s">
        <v>51</v>
      </c>
      <c r="F37" t="s">
        <v>34</v>
      </c>
      <c r="G37" t="s">
        <v>21</v>
      </c>
      <c r="H37" t="s">
        <v>113</v>
      </c>
      <c r="I37" t="s">
        <v>27</v>
      </c>
    </row>
    <row r="38" spans="1:9" x14ac:dyDescent="0.15">
      <c r="A38">
        <v>252.12245704838983</v>
      </c>
      <c r="B38">
        <v>14</v>
      </c>
      <c r="C38">
        <v>37</v>
      </c>
      <c r="D38" t="s">
        <v>31</v>
      </c>
      <c r="E38" t="s">
        <v>51</v>
      </c>
      <c r="F38" t="s">
        <v>34</v>
      </c>
      <c r="G38" t="s">
        <v>21</v>
      </c>
      <c r="H38" t="s">
        <v>113</v>
      </c>
      <c r="I38" t="s">
        <v>28</v>
      </c>
    </row>
    <row r="39" spans="1:9" x14ac:dyDescent="0.15">
      <c r="A39">
        <v>248.97417004838985</v>
      </c>
      <c r="B39">
        <v>15</v>
      </c>
      <c r="C39">
        <v>38</v>
      </c>
      <c r="D39" t="s">
        <v>31</v>
      </c>
      <c r="E39" t="s">
        <v>51</v>
      </c>
      <c r="F39" t="s">
        <v>33</v>
      </c>
      <c r="G39" t="s">
        <v>21</v>
      </c>
      <c r="H39" t="s">
        <v>113</v>
      </c>
      <c r="I39" t="s">
        <v>27</v>
      </c>
    </row>
    <row r="40" spans="1:9" x14ac:dyDescent="0.15">
      <c r="A40">
        <v>247.10687974838979</v>
      </c>
      <c r="B40">
        <v>8</v>
      </c>
      <c r="C40">
        <v>39</v>
      </c>
      <c r="D40" t="s">
        <v>30</v>
      </c>
      <c r="E40" t="s">
        <v>51</v>
      </c>
      <c r="F40" t="s">
        <v>33</v>
      </c>
      <c r="G40" t="s">
        <v>22</v>
      </c>
      <c r="H40" t="s">
        <v>113</v>
      </c>
      <c r="I40" t="s">
        <v>27</v>
      </c>
    </row>
    <row r="41" spans="1:9" x14ac:dyDescent="0.15">
      <c r="A41">
        <v>244.75663294838978</v>
      </c>
      <c r="B41">
        <v>9</v>
      </c>
      <c r="C41">
        <v>40</v>
      </c>
      <c r="D41" t="s">
        <v>30</v>
      </c>
      <c r="E41" t="s">
        <v>51</v>
      </c>
      <c r="F41" t="s">
        <v>34</v>
      </c>
      <c r="G41" t="s">
        <v>21</v>
      </c>
      <c r="H41" t="s">
        <v>115</v>
      </c>
      <c r="I41" t="s">
        <v>28</v>
      </c>
    </row>
    <row r="42" spans="1:9" x14ac:dyDescent="0.15">
      <c r="A42">
        <v>240.75013144838982</v>
      </c>
      <c r="B42">
        <v>16</v>
      </c>
      <c r="C42">
        <v>41</v>
      </c>
      <c r="D42" t="s">
        <v>31</v>
      </c>
      <c r="E42" t="s">
        <v>51</v>
      </c>
      <c r="F42" t="s">
        <v>33</v>
      </c>
      <c r="G42" t="s">
        <v>21</v>
      </c>
      <c r="H42" t="s">
        <v>113</v>
      </c>
      <c r="I42" t="s">
        <v>28</v>
      </c>
    </row>
    <row r="43" spans="1:9" x14ac:dyDescent="0.15">
      <c r="A43">
        <v>237.10878884838982</v>
      </c>
      <c r="B43">
        <v>1</v>
      </c>
      <c r="C43">
        <v>42</v>
      </c>
      <c r="D43" t="s">
        <v>30</v>
      </c>
      <c r="E43" t="s">
        <v>52</v>
      </c>
      <c r="F43" t="s">
        <v>33</v>
      </c>
      <c r="G43" t="s">
        <v>22</v>
      </c>
      <c r="H43" t="s">
        <v>115</v>
      </c>
      <c r="I43" t="s">
        <v>28</v>
      </c>
    </row>
    <row r="44" spans="1:9" x14ac:dyDescent="0.15">
      <c r="A44">
        <v>230.10052484838982</v>
      </c>
      <c r="B44">
        <v>10</v>
      </c>
      <c r="C44">
        <v>43</v>
      </c>
      <c r="D44" t="s">
        <v>30</v>
      </c>
      <c r="E44" t="s">
        <v>51</v>
      </c>
      <c r="F44" t="s">
        <v>33</v>
      </c>
      <c r="G44" t="s">
        <v>21</v>
      </c>
      <c r="H44" t="s">
        <v>113</v>
      </c>
      <c r="I44" t="s">
        <v>28</v>
      </c>
    </row>
    <row r="45" spans="1:9" x14ac:dyDescent="0.15">
      <c r="A45">
        <v>229.22964994838981</v>
      </c>
      <c r="B45">
        <v>11</v>
      </c>
      <c r="C45">
        <v>44</v>
      </c>
      <c r="D45" t="s">
        <v>30</v>
      </c>
      <c r="E45" t="s">
        <v>51</v>
      </c>
      <c r="F45" t="s">
        <v>34</v>
      </c>
      <c r="G45" t="s">
        <v>21</v>
      </c>
      <c r="H45" t="s">
        <v>115</v>
      </c>
      <c r="I45" t="s">
        <v>27</v>
      </c>
    </row>
    <row r="46" spans="1:9" x14ac:dyDescent="0.15">
      <c r="A46">
        <v>228.13332094838984</v>
      </c>
      <c r="B46">
        <v>12</v>
      </c>
      <c r="C46">
        <v>45</v>
      </c>
      <c r="D46" t="s">
        <v>30</v>
      </c>
      <c r="E46" t="s">
        <v>51</v>
      </c>
      <c r="F46" t="s">
        <v>34</v>
      </c>
      <c r="G46" t="s">
        <v>22</v>
      </c>
      <c r="H46" t="s">
        <v>113</v>
      </c>
      <c r="I46" t="s">
        <v>28</v>
      </c>
    </row>
    <row r="47" spans="1:9" x14ac:dyDescent="0.15">
      <c r="A47">
        <v>221.58180584838979</v>
      </c>
      <c r="B47">
        <v>2</v>
      </c>
      <c r="C47">
        <v>46</v>
      </c>
      <c r="D47" t="s">
        <v>30</v>
      </c>
      <c r="E47" t="s">
        <v>52</v>
      </c>
      <c r="F47" t="s">
        <v>33</v>
      </c>
      <c r="G47" t="s">
        <v>22</v>
      </c>
      <c r="H47" t="s">
        <v>115</v>
      </c>
      <c r="I47" t="s">
        <v>27</v>
      </c>
    </row>
    <row r="48" spans="1:9" x14ac:dyDescent="0.15">
      <c r="A48">
        <v>214.57354184838979</v>
      </c>
      <c r="B48">
        <v>13</v>
      </c>
      <c r="C48">
        <v>47</v>
      </c>
      <c r="D48" t="s">
        <v>30</v>
      </c>
      <c r="E48" t="s">
        <v>51</v>
      </c>
      <c r="F48" t="s">
        <v>33</v>
      </c>
      <c r="G48" t="s">
        <v>21</v>
      </c>
      <c r="H48" t="s">
        <v>113</v>
      </c>
      <c r="I48" t="s">
        <v>27</v>
      </c>
    </row>
    <row r="49" spans="1:9" x14ac:dyDescent="0.15">
      <c r="A49">
        <v>212.60633794838981</v>
      </c>
      <c r="B49">
        <v>14</v>
      </c>
      <c r="C49">
        <v>48</v>
      </c>
      <c r="D49" t="s">
        <v>30</v>
      </c>
      <c r="E49" t="s">
        <v>51</v>
      </c>
      <c r="F49" t="s">
        <v>34</v>
      </c>
      <c r="G49" t="s">
        <v>22</v>
      </c>
      <c r="H49" t="s">
        <v>113</v>
      </c>
      <c r="I49" t="s">
        <v>27</v>
      </c>
    </row>
    <row r="50" spans="1:9" x14ac:dyDescent="0.15">
      <c r="A50">
        <v>204.57545094838983</v>
      </c>
      <c r="B50">
        <v>3</v>
      </c>
      <c r="C50">
        <v>49</v>
      </c>
      <c r="D50" t="s">
        <v>30</v>
      </c>
      <c r="E50" t="s">
        <v>52</v>
      </c>
      <c r="F50" t="s">
        <v>33</v>
      </c>
      <c r="G50" t="s">
        <v>21</v>
      </c>
      <c r="H50" t="s">
        <v>115</v>
      </c>
      <c r="I50" t="s">
        <v>28</v>
      </c>
    </row>
    <row r="51" spans="1:9" x14ac:dyDescent="0.15">
      <c r="A51">
        <v>202.60824704838979</v>
      </c>
      <c r="B51">
        <v>4</v>
      </c>
      <c r="C51">
        <v>50</v>
      </c>
      <c r="D51" t="s">
        <v>30</v>
      </c>
      <c r="E51" t="s">
        <v>52</v>
      </c>
      <c r="F51" t="s">
        <v>34</v>
      </c>
      <c r="G51" t="s">
        <v>22</v>
      </c>
      <c r="H51" t="s">
        <v>115</v>
      </c>
      <c r="I51" t="s">
        <v>28</v>
      </c>
    </row>
    <row r="52" spans="1:9" x14ac:dyDescent="0.15">
      <c r="A52">
        <v>195.59998304838984</v>
      </c>
      <c r="B52">
        <v>15</v>
      </c>
      <c r="C52">
        <v>51</v>
      </c>
      <c r="D52" t="s">
        <v>30</v>
      </c>
      <c r="E52" t="s">
        <v>51</v>
      </c>
      <c r="F52" t="s">
        <v>34</v>
      </c>
      <c r="G52" t="s">
        <v>21</v>
      </c>
      <c r="H52" t="s">
        <v>113</v>
      </c>
      <c r="I52" t="s">
        <v>28</v>
      </c>
    </row>
    <row r="53" spans="1:9" x14ac:dyDescent="0.15">
      <c r="A53">
        <v>189.0484679483898</v>
      </c>
      <c r="B53">
        <v>5</v>
      </c>
      <c r="C53">
        <v>52</v>
      </c>
      <c r="D53" t="s">
        <v>30</v>
      </c>
      <c r="E53" t="s">
        <v>52</v>
      </c>
      <c r="F53" t="s">
        <v>33</v>
      </c>
      <c r="G53" t="s">
        <v>21</v>
      </c>
      <c r="H53" t="s">
        <v>115</v>
      </c>
      <c r="I53" t="s">
        <v>27</v>
      </c>
    </row>
    <row r="54" spans="1:9" x14ac:dyDescent="0.15">
      <c r="A54">
        <v>187.95213894838983</v>
      </c>
      <c r="B54">
        <v>6</v>
      </c>
      <c r="C54">
        <v>53</v>
      </c>
      <c r="D54" t="s">
        <v>30</v>
      </c>
      <c r="E54" t="s">
        <v>52</v>
      </c>
      <c r="F54" t="s">
        <v>33</v>
      </c>
      <c r="G54" t="s">
        <v>22</v>
      </c>
      <c r="H54" t="s">
        <v>113</v>
      </c>
      <c r="I54" t="s">
        <v>28</v>
      </c>
    </row>
    <row r="55" spans="1:9" x14ac:dyDescent="0.15">
      <c r="A55">
        <v>187.08126404838981</v>
      </c>
      <c r="B55">
        <v>7</v>
      </c>
      <c r="C55">
        <v>54</v>
      </c>
      <c r="D55" t="s">
        <v>30</v>
      </c>
      <c r="E55" t="s">
        <v>52</v>
      </c>
      <c r="F55" t="s">
        <v>34</v>
      </c>
      <c r="G55" t="s">
        <v>22</v>
      </c>
      <c r="H55" t="s">
        <v>115</v>
      </c>
      <c r="I55" t="s">
        <v>27</v>
      </c>
    </row>
    <row r="56" spans="1:9" x14ac:dyDescent="0.15">
      <c r="A56">
        <v>180.07300004838982</v>
      </c>
      <c r="B56">
        <v>16</v>
      </c>
      <c r="C56">
        <v>55</v>
      </c>
      <c r="D56" t="s">
        <v>30</v>
      </c>
      <c r="E56" t="s">
        <v>51</v>
      </c>
      <c r="F56" t="s">
        <v>34</v>
      </c>
      <c r="G56" t="s">
        <v>21</v>
      </c>
      <c r="H56" t="s">
        <v>113</v>
      </c>
      <c r="I56" t="s">
        <v>27</v>
      </c>
    </row>
    <row r="57" spans="1:9" x14ac:dyDescent="0.15">
      <c r="A57">
        <v>172.4251559483898</v>
      </c>
      <c r="B57">
        <v>8</v>
      </c>
      <c r="C57">
        <v>56</v>
      </c>
      <c r="D57" t="s">
        <v>30</v>
      </c>
      <c r="E57" t="s">
        <v>52</v>
      </c>
      <c r="F57" t="s">
        <v>33</v>
      </c>
      <c r="G57" t="s">
        <v>22</v>
      </c>
      <c r="H57" t="s">
        <v>113</v>
      </c>
      <c r="I57" t="s">
        <v>27</v>
      </c>
    </row>
    <row r="58" spans="1:9" x14ac:dyDescent="0.15">
      <c r="A58">
        <v>170.07490914838979</v>
      </c>
      <c r="B58">
        <v>9</v>
      </c>
      <c r="C58">
        <v>57</v>
      </c>
      <c r="D58" t="s">
        <v>30</v>
      </c>
      <c r="E58" t="s">
        <v>52</v>
      </c>
      <c r="F58" t="s">
        <v>34</v>
      </c>
      <c r="G58" t="s">
        <v>21</v>
      </c>
      <c r="H58" t="s">
        <v>115</v>
      </c>
      <c r="I58" t="s">
        <v>28</v>
      </c>
    </row>
    <row r="59" spans="1:9" x14ac:dyDescent="0.15">
      <c r="A59">
        <v>155.41880104838984</v>
      </c>
      <c r="B59">
        <v>10</v>
      </c>
      <c r="C59">
        <v>58</v>
      </c>
      <c r="D59" t="s">
        <v>30</v>
      </c>
      <c r="E59" t="s">
        <v>52</v>
      </c>
      <c r="F59" t="s">
        <v>33</v>
      </c>
      <c r="G59" t="s">
        <v>21</v>
      </c>
      <c r="H59" t="s">
        <v>113</v>
      </c>
      <c r="I59" t="s">
        <v>28</v>
      </c>
    </row>
    <row r="60" spans="1:9" x14ac:dyDescent="0.15">
      <c r="A60">
        <v>154.54792614838982</v>
      </c>
      <c r="B60">
        <v>11</v>
      </c>
      <c r="C60">
        <v>59</v>
      </c>
      <c r="D60" t="s">
        <v>30</v>
      </c>
      <c r="E60" t="s">
        <v>52</v>
      </c>
      <c r="F60" t="s">
        <v>34</v>
      </c>
      <c r="G60" t="s">
        <v>21</v>
      </c>
      <c r="H60" t="s">
        <v>115</v>
      </c>
      <c r="I60" t="s">
        <v>27</v>
      </c>
    </row>
    <row r="61" spans="1:9" x14ac:dyDescent="0.15">
      <c r="A61">
        <v>153.45159714838979</v>
      </c>
      <c r="B61">
        <v>12</v>
      </c>
      <c r="C61">
        <v>60</v>
      </c>
      <c r="D61" t="s">
        <v>30</v>
      </c>
      <c r="E61" t="s">
        <v>52</v>
      </c>
      <c r="F61" t="s">
        <v>34</v>
      </c>
      <c r="G61" t="s">
        <v>22</v>
      </c>
      <c r="H61" t="s">
        <v>113</v>
      </c>
      <c r="I61" t="s">
        <v>28</v>
      </c>
    </row>
    <row r="62" spans="1:9" x14ac:dyDescent="0.15">
      <c r="A62">
        <v>139.89181804838984</v>
      </c>
      <c r="B62">
        <v>13</v>
      </c>
      <c r="C62">
        <v>61</v>
      </c>
      <c r="D62" t="s">
        <v>30</v>
      </c>
      <c r="E62" t="s">
        <v>52</v>
      </c>
      <c r="F62" t="s">
        <v>33</v>
      </c>
      <c r="G62" t="s">
        <v>21</v>
      </c>
      <c r="H62" t="s">
        <v>113</v>
      </c>
      <c r="I62" t="s">
        <v>27</v>
      </c>
    </row>
    <row r="63" spans="1:9" x14ac:dyDescent="0.15">
      <c r="A63">
        <v>137.92461414838982</v>
      </c>
      <c r="B63">
        <v>14</v>
      </c>
      <c r="C63">
        <v>62</v>
      </c>
      <c r="D63" t="s">
        <v>30</v>
      </c>
      <c r="E63" t="s">
        <v>52</v>
      </c>
      <c r="F63" t="s">
        <v>34</v>
      </c>
      <c r="G63" t="s">
        <v>22</v>
      </c>
      <c r="H63" t="s">
        <v>113</v>
      </c>
      <c r="I63" t="s">
        <v>27</v>
      </c>
    </row>
    <row r="64" spans="1:9" x14ac:dyDescent="0.15">
      <c r="A64">
        <v>120.91825924838982</v>
      </c>
      <c r="B64">
        <v>15</v>
      </c>
      <c r="C64">
        <v>63</v>
      </c>
      <c r="D64" t="s">
        <v>30</v>
      </c>
      <c r="E64" t="s">
        <v>52</v>
      </c>
      <c r="F64" t="s">
        <v>34</v>
      </c>
      <c r="G64" t="s">
        <v>21</v>
      </c>
      <c r="H64" t="s">
        <v>113</v>
      </c>
      <c r="I64" t="s">
        <v>28</v>
      </c>
    </row>
    <row r="65" spans="1:9" x14ac:dyDescent="0.15">
      <c r="A65">
        <v>105.39127624838983</v>
      </c>
      <c r="B65">
        <v>16</v>
      </c>
      <c r="C65">
        <v>64</v>
      </c>
      <c r="D65" t="s">
        <v>30</v>
      </c>
      <c r="E65" t="s">
        <v>52</v>
      </c>
      <c r="F65" t="s">
        <v>34</v>
      </c>
      <c r="G65" t="s">
        <v>21</v>
      </c>
      <c r="H65" t="s">
        <v>113</v>
      </c>
      <c r="I65" t="s">
        <v>27</v>
      </c>
    </row>
  </sheetData>
  <sortState ref="A2:I65">
    <sortCondition ref="C2:C65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66"/>
  <sheetViews>
    <sheetView tabSelected="1" topLeftCell="G15" workbookViewId="0">
      <selection activeCell="M27" sqref="M27:R43"/>
    </sheetView>
  </sheetViews>
  <sheetFormatPr defaultRowHeight="13.5" x14ac:dyDescent="0.15"/>
  <cols>
    <col min="3" max="3" width="56.125" customWidth="1"/>
    <col min="4" max="5" width="26.125" bestFit="1" customWidth="1"/>
    <col min="6" max="6" width="12.75" bestFit="1" customWidth="1"/>
    <col min="7" max="7" width="17.25" bestFit="1" customWidth="1"/>
    <col min="8" max="8" width="22.75" bestFit="1" customWidth="1"/>
    <col min="9" max="9" width="16.125" bestFit="1" customWidth="1"/>
    <col min="10" max="10" width="12.75" bestFit="1" customWidth="1"/>
    <col min="13" max="13" width="19.625" bestFit="1" customWidth="1"/>
    <col min="14" max="14" width="20.75" bestFit="1" customWidth="1"/>
    <col min="15" max="15" width="20.25" bestFit="1" customWidth="1"/>
    <col min="16" max="16" width="16.5" bestFit="1" customWidth="1"/>
    <col min="17" max="17" width="13.25" customWidth="1"/>
  </cols>
  <sheetData>
    <row r="1" spans="1:18" x14ac:dyDescent="0.15">
      <c r="A1" t="s">
        <v>124</v>
      </c>
      <c r="B1" t="s">
        <v>95</v>
      </c>
      <c r="C1" t="s">
        <v>102</v>
      </c>
      <c r="D1" t="s">
        <v>119</v>
      </c>
      <c r="E1" t="s">
        <v>29</v>
      </c>
      <c r="F1" t="s">
        <v>50</v>
      </c>
      <c r="G1" t="s">
        <v>32</v>
      </c>
      <c r="H1" t="s">
        <v>19</v>
      </c>
      <c r="I1" t="s">
        <v>23</v>
      </c>
      <c r="J1" t="s">
        <v>26</v>
      </c>
      <c r="M1" s="88" t="s">
        <v>123</v>
      </c>
    </row>
    <row r="2" spans="1:18" x14ac:dyDescent="0.15">
      <c r="A2">
        <v>1</v>
      </c>
      <c r="B2">
        <v>371.96250364838983</v>
      </c>
      <c r="C2">
        <v>1</v>
      </c>
      <c r="D2">
        <v>1</v>
      </c>
      <c r="E2" t="s">
        <v>31</v>
      </c>
      <c r="F2" t="s">
        <v>52</v>
      </c>
      <c r="G2" t="s">
        <v>34</v>
      </c>
      <c r="H2" t="s">
        <v>22</v>
      </c>
      <c r="I2" t="s">
        <v>115</v>
      </c>
      <c r="J2" t="s">
        <v>27</v>
      </c>
      <c r="M2" s="88" t="s">
        <v>32</v>
      </c>
      <c r="N2" s="88" t="s">
        <v>19</v>
      </c>
      <c r="O2" s="88" t="s">
        <v>23</v>
      </c>
      <c r="P2" s="88" t="s">
        <v>26</v>
      </c>
      <c r="Q2" t="s">
        <v>125</v>
      </c>
      <c r="R2" t="s">
        <v>126</v>
      </c>
    </row>
    <row r="3" spans="1:18" x14ac:dyDescent="0.15">
      <c r="A3">
        <v>1</v>
      </c>
      <c r="B3">
        <v>363.7384650483898</v>
      </c>
      <c r="C3">
        <v>2</v>
      </c>
      <c r="D3">
        <v>2</v>
      </c>
      <c r="E3" t="s">
        <v>31</v>
      </c>
      <c r="F3" t="s">
        <v>52</v>
      </c>
      <c r="G3" t="s">
        <v>34</v>
      </c>
      <c r="H3" t="s">
        <v>22</v>
      </c>
      <c r="I3" t="s">
        <v>115</v>
      </c>
      <c r="J3" t="s">
        <v>28</v>
      </c>
      <c r="M3" t="s">
        <v>33</v>
      </c>
      <c r="N3" t="s">
        <v>21</v>
      </c>
      <c r="O3" t="s">
        <v>113</v>
      </c>
      <c r="P3" t="s">
        <v>27</v>
      </c>
      <c r="Q3" s="90">
        <v>220.58493004838985</v>
      </c>
      <c r="R3">
        <f>RANK(Q3,$Q$3:$Q$18)</f>
        <v>14</v>
      </c>
    </row>
    <row r="4" spans="1:18" x14ac:dyDescent="0.15">
      <c r="A4">
        <v>1</v>
      </c>
      <c r="B4">
        <v>360.59017804838982</v>
      </c>
      <c r="C4">
        <v>3</v>
      </c>
      <c r="D4">
        <v>3</v>
      </c>
      <c r="E4" t="s">
        <v>31</v>
      </c>
      <c r="F4" t="s">
        <v>52</v>
      </c>
      <c r="G4" t="s">
        <v>33</v>
      </c>
      <c r="H4" t="s">
        <v>22</v>
      </c>
      <c r="I4" t="s">
        <v>115</v>
      </c>
      <c r="J4" t="s">
        <v>27</v>
      </c>
      <c r="P4" t="s">
        <v>28</v>
      </c>
      <c r="Q4" s="90">
        <v>224.23640224838982</v>
      </c>
      <c r="R4">
        <f t="shared" ref="R4:R18" si="0">RANK(Q4,$Q$3:$Q$18)</f>
        <v>13</v>
      </c>
    </row>
    <row r="5" spans="1:18" x14ac:dyDescent="0.15">
      <c r="A5">
        <v>1</v>
      </c>
      <c r="B5">
        <v>352.36613944838984</v>
      </c>
      <c r="C5">
        <v>4</v>
      </c>
      <c r="D5">
        <v>4</v>
      </c>
      <c r="E5" t="s">
        <v>31</v>
      </c>
      <c r="F5" t="s">
        <v>52</v>
      </c>
      <c r="G5" t="s">
        <v>33</v>
      </c>
      <c r="H5" t="s">
        <v>22</v>
      </c>
      <c r="I5" t="s">
        <v>115</v>
      </c>
      <c r="J5" t="s">
        <v>28</v>
      </c>
      <c r="O5" t="s">
        <v>115</v>
      </c>
      <c r="P5" t="s">
        <v>27</v>
      </c>
      <c r="Q5" s="90">
        <v>269.74157994838981</v>
      </c>
      <c r="R5">
        <f t="shared" si="0"/>
        <v>6</v>
      </c>
    </row>
    <row r="6" spans="1:18" x14ac:dyDescent="0.15">
      <c r="A6">
        <v>1</v>
      </c>
      <c r="B6">
        <v>339.42916574838983</v>
      </c>
      <c r="C6">
        <v>5</v>
      </c>
      <c r="D6">
        <v>6</v>
      </c>
      <c r="E6" t="s">
        <v>31</v>
      </c>
      <c r="F6" t="s">
        <v>52</v>
      </c>
      <c r="G6" t="s">
        <v>34</v>
      </c>
      <c r="H6" t="s">
        <v>21</v>
      </c>
      <c r="I6" t="s">
        <v>115</v>
      </c>
      <c r="J6" t="s">
        <v>27</v>
      </c>
      <c r="P6" t="s">
        <v>28</v>
      </c>
      <c r="Q6" s="90">
        <v>273.39305214838987</v>
      </c>
      <c r="R6">
        <f t="shared" si="0"/>
        <v>5</v>
      </c>
    </row>
    <row r="7" spans="1:18" x14ac:dyDescent="0.15">
      <c r="A7">
        <v>1</v>
      </c>
      <c r="B7">
        <v>331.20512714838981</v>
      </c>
      <c r="C7">
        <v>6</v>
      </c>
      <c r="D7">
        <v>8</v>
      </c>
      <c r="E7" t="s">
        <v>31</v>
      </c>
      <c r="F7" t="s">
        <v>52</v>
      </c>
      <c r="G7" t="s">
        <v>34</v>
      </c>
      <c r="H7" t="s">
        <v>21</v>
      </c>
      <c r="I7" t="s">
        <v>115</v>
      </c>
      <c r="J7" t="s">
        <v>28</v>
      </c>
      <c r="N7" t="s">
        <v>22</v>
      </c>
      <c r="O7" t="s">
        <v>113</v>
      </c>
      <c r="P7" t="s">
        <v>27</v>
      </c>
      <c r="Q7" s="90">
        <v>253.11826794838984</v>
      </c>
      <c r="R7">
        <f t="shared" si="0"/>
        <v>10</v>
      </c>
    </row>
    <row r="8" spans="1:18" x14ac:dyDescent="0.15">
      <c r="A8">
        <v>1</v>
      </c>
      <c r="B8">
        <v>328.05684014838982</v>
      </c>
      <c r="C8">
        <v>7</v>
      </c>
      <c r="D8">
        <v>10</v>
      </c>
      <c r="E8" t="s">
        <v>31</v>
      </c>
      <c r="F8" t="s">
        <v>52</v>
      </c>
      <c r="G8" t="s">
        <v>33</v>
      </c>
      <c r="H8" t="s">
        <v>21</v>
      </c>
      <c r="I8" t="s">
        <v>115</v>
      </c>
      <c r="J8" t="s">
        <v>27</v>
      </c>
      <c r="P8" t="s">
        <v>28</v>
      </c>
      <c r="Q8" s="90">
        <v>256.76974014838981</v>
      </c>
      <c r="R8">
        <f t="shared" si="0"/>
        <v>9</v>
      </c>
    </row>
    <row r="9" spans="1:18" x14ac:dyDescent="0.15">
      <c r="A9">
        <v>1</v>
      </c>
      <c r="B9">
        <v>322.80585374838984</v>
      </c>
      <c r="C9">
        <v>8</v>
      </c>
      <c r="D9">
        <v>11</v>
      </c>
      <c r="E9" t="s">
        <v>31</v>
      </c>
      <c r="F9" t="s">
        <v>52</v>
      </c>
      <c r="G9" t="s">
        <v>34</v>
      </c>
      <c r="H9" t="s">
        <v>22</v>
      </c>
      <c r="I9" t="s">
        <v>113</v>
      </c>
      <c r="J9" t="s">
        <v>27</v>
      </c>
      <c r="O9" t="s">
        <v>115</v>
      </c>
      <c r="P9" t="s">
        <v>27</v>
      </c>
      <c r="Q9" s="90">
        <v>302.2749178483898</v>
      </c>
      <c r="R9">
        <f t="shared" si="0"/>
        <v>2</v>
      </c>
    </row>
    <row r="10" spans="1:18" x14ac:dyDescent="0.15">
      <c r="A10">
        <v>1</v>
      </c>
      <c r="B10">
        <v>319.83280154838985</v>
      </c>
      <c r="C10">
        <v>9</v>
      </c>
      <c r="D10">
        <v>13</v>
      </c>
      <c r="E10" t="s">
        <v>31</v>
      </c>
      <c r="F10" t="s">
        <v>52</v>
      </c>
      <c r="G10" t="s">
        <v>33</v>
      </c>
      <c r="H10" t="s">
        <v>21</v>
      </c>
      <c r="I10" t="s">
        <v>115</v>
      </c>
      <c r="J10" t="s">
        <v>28</v>
      </c>
      <c r="P10" t="s">
        <v>28</v>
      </c>
      <c r="Q10" s="90">
        <v>305.92639004838986</v>
      </c>
      <c r="R10">
        <f t="shared" si="0"/>
        <v>1</v>
      </c>
    </row>
    <row r="11" spans="1:18" x14ac:dyDescent="0.15">
      <c r="A11">
        <v>1</v>
      </c>
      <c r="B11">
        <v>314.58181514838981</v>
      </c>
      <c r="C11">
        <v>10</v>
      </c>
      <c r="D11">
        <v>14</v>
      </c>
      <c r="E11" t="s">
        <v>31</v>
      </c>
      <c r="F11" t="s">
        <v>52</v>
      </c>
      <c r="G11" t="s">
        <v>34</v>
      </c>
      <c r="H11" t="s">
        <v>22</v>
      </c>
      <c r="I11" t="s">
        <v>113</v>
      </c>
      <c r="J11" t="s">
        <v>28</v>
      </c>
      <c r="M11" t="s">
        <v>34</v>
      </c>
      <c r="N11" t="s">
        <v>21</v>
      </c>
      <c r="O11" t="s">
        <v>113</v>
      </c>
      <c r="P11" t="s">
        <v>27</v>
      </c>
      <c r="Q11" s="90">
        <v>209.02082194838982</v>
      </c>
      <c r="R11">
        <f t="shared" si="0"/>
        <v>16</v>
      </c>
    </row>
    <row r="12" spans="1:18" x14ac:dyDescent="0.15">
      <c r="A12">
        <v>1</v>
      </c>
      <c r="B12">
        <v>311.43352814838983</v>
      </c>
      <c r="C12">
        <v>11</v>
      </c>
      <c r="D12">
        <v>16</v>
      </c>
      <c r="E12" t="s">
        <v>31</v>
      </c>
      <c r="F12" t="s">
        <v>52</v>
      </c>
      <c r="G12" t="s">
        <v>33</v>
      </c>
      <c r="H12" t="s">
        <v>22</v>
      </c>
      <c r="I12" t="s">
        <v>113</v>
      </c>
      <c r="J12" t="s">
        <v>27</v>
      </c>
      <c r="P12" t="s">
        <v>28</v>
      </c>
      <c r="Q12" s="90">
        <v>212.67229414838985</v>
      </c>
      <c r="R12">
        <f t="shared" si="0"/>
        <v>15</v>
      </c>
    </row>
    <row r="13" spans="1:18" x14ac:dyDescent="0.15">
      <c r="A13">
        <v>1</v>
      </c>
      <c r="B13">
        <v>303.20948954838985</v>
      </c>
      <c r="C13">
        <v>12</v>
      </c>
      <c r="D13">
        <v>18</v>
      </c>
      <c r="E13" t="s">
        <v>31</v>
      </c>
      <c r="F13" t="s">
        <v>52</v>
      </c>
      <c r="G13" t="s">
        <v>33</v>
      </c>
      <c r="H13" t="s">
        <v>22</v>
      </c>
      <c r="I13" t="s">
        <v>113</v>
      </c>
      <c r="J13" t="s">
        <v>28</v>
      </c>
      <c r="O13" t="s">
        <v>115</v>
      </c>
      <c r="P13" t="s">
        <v>27</v>
      </c>
      <c r="Q13" s="90">
        <v>258.17747184838981</v>
      </c>
      <c r="R13">
        <f t="shared" si="0"/>
        <v>8</v>
      </c>
    </row>
    <row r="14" spans="1:18" x14ac:dyDescent="0.15">
      <c r="A14">
        <v>1</v>
      </c>
      <c r="B14">
        <v>290.27251584838984</v>
      </c>
      <c r="C14">
        <v>13</v>
      </c>
      <c r="D14">
        <v>23</v>
      </c>
      <c r="E14" t="s">
        <v>31</v>
      </c>
      <c r="F14" t="s">
        <v>52</v>
      </c>
      <c r="G14" t="s">
        <v>34</v>
      </c>
      <c r="H14" t="s">
        <v>21</v>
      </c>
      <c r="I14" t="s">
        <v>113</v>
      </c>
      <c r="J14" t="s">
        <v>27</v>
      </c>
      <c r="P14" t="s">
        <v>28</v>
      </c>
      <c r="Q14" s="90">
        <v>261.82894404838976</v>
      </c>
      <c r="R14">
        <f t="shared" si="0"/>
        <v>7</v>
      </c>
    </row>
    <row r="15" spans="1:18" x14ac:dyDescent="0.15">
      <c r="A15">
        <v>1</v>
      </c>
      <c r="B15">
        <v>282.04847724838982</v>
      </c>
      <c r="C15">
        <v>14</v>
      </c>
      <c r="D15">
        <v>26</v>
      </c>
      <c r="E15" t="s">
        <v>31</v>
      </c>
      <c r="F15" t="s">
        <v>52</v>
      </c>
      <c r="G15" t="s">
        <v>34</v>
      </c>
      <c r="H15" t="s">
        <v>21</v>
      </c>
      <c r="I15" t="s">
        <v>113</v>
      </c>
      <c r="J15" t="s">
        <v>28</v>
      </c>
      <c r="N15" t="s">
        <v>22</v>
      </c>
      <c r="O15" t="s">
        <v>113</v>
      </c>
      <c r="P15" t="s">
        <v>27</v>
      </c>
      <c r="Q15" s="90">
        <v>241.55415984838982</v>
      </c>
      <c r="R15">
        <f t="shared" si="0"/>
        <v>12</v>
      </c>
    </row>
    <row r="16" spans="1:18" x14ac:dyDescent="0.15">
      <c r="A16" s="111">
        <v>1</v>
      </c>
      <c r="B16" s="111">
        <v>278.90019024838983</v>
      </c>
      <c r="C16" s="111">
        <v>15</v>
      </c>
      <c r="D16" s="111">
        <v>29</v>
      </c>
      <c r="E16" s="111" t="s">
        <v>31</v>
      </c>
      <c r="F16" s="111" t="s">
        <v>52</v>
      </c>
      <c r="G16" s="111" t="s">
        <v>33</v>
      </c>
      <c r="H16" s="111" t="s">
        <v>21</v>
      </c>
      <c r="I16" s="111" t="s">
        <v>113</v>
      </c>
      <c r="J16" s="111" t="s">
        <v>27</v>
      </c>
      <c r="P16" t="s">
        <v>28</v>
      </c>
      <c r="Q16" s="90">
        <v>245.20563204838982</v>
      </c>
      <c r="R16">
        <f t="shared" si="0"/>
        <v>11</v>
      </c>
    </row>
    <row r="17" spans="1:18" ht="14.25" thickBot="1" x14ac:dyDescent="0.2">
      <c r="A17" s="110">
        <v>1</v>
      </c>
      <c r="B17" s="110">
        <v>270.6761516483898</v>
      </c>
      <c r="C17" s="110">
        <v>16</v>
      </c>
      <c r="D17" s="110">
        <v>32</v>
      </c>
      <c r="E17" s="110" t="s">
        <v>31</v>
      </c>
      <c r="F17" s="110" t="s">
        <v>52</v>
      </c>
      <c r="G17" s="110" t="s">
        <v>33</v>
      </c>
      <c r="H17" s="110" t="s">
        <v>21</v>
      </c>
      <c r="I17" s="110" t="s">
        <v>113</v>
      </c>
      <c r="J17" s="110" t="s">
        <v>28</v>
      </c>
      <c r="O17" t="s">
        <v>115</v>
      </c>
      <c r="P17" t="s">
        <v>27</v>
      </c>
      <c r="Q17" s="90">
        <v>290.71080974838981</v>
      </c>
      <c r="R17">
        <f t="shared" si="0"/>
        <v>4</v>
      </c>
    </row>
    <row r="18" spans="1:18" ht="14.25" thickTop="1" x14ac:dyDescent="0.15">
      <c r="A18">
        <v>2</v>
      </c>
      <c r="B18">
        <v>342.03648344838984</v>
      </c>
      <c r="C18">
        <v>1</v>
      </c>
      <c r="D18">
        <v>5</v>
      </c>
      <c r="E18" t="s">
        <v>31</v>
      </c>
      <c r="F18" t="s">
        <v>51</v>
      </c>
      <c r="G18" t="s">
        <v>34</v>
      </c>
      <c r="H18" t="s">
        <v>22</v>
      </c>
      <c r="I18" t="s">
        <v>115</v>
      </c>
      <c r="J18" t="s">
        <v>27</v>
      </c>
      <c r="P18" t="s">
        <v>28</v>
      </c>
      <c r="Q18" s="90">
        <v>294.36228194838981</v>
      </c>
      <c r="R18">
        <f t="shared" si="0"/>
        <v>3</v>
      </c>
    </row>
    <row r="19" spans="1:18" x14ac:dyDescent="0.15">
      <c r="A19">
        <v>2</v>
      </c>
      <c r="B19">
        <v>333.81244484838982</v>
      </c>
      <c r="C19">
        <v>2</v>
      </c>
      <c r="D19">
        <v>7</v>
      </c>
      <c r="E19" t="s">
        <v>31</v>
      </c>
      <c r="F19" t="s">
        <v>51</v>
      </c>
      <c r="G19" t="s">
        <v>34</v>
      </c>
      <c r="H19" t="s">
        <v>22</v>
      </c>
      <c r="I19" t="s">
        <v>115</v>
      </c>
      <c r="J19" t="s">
        <v>28</v>
      </c>
      <c r="M19" t="s">
        <v>122</v>
      </c>
      <c r="Q19" s="90">
        <v>257.47360599838987</v>
      </c>
    </row>
    <row r="20" spans="1:18" x14ac:dyDescent="0.15">
      <c r="A20">
        <v>2</v>
      </c>
      <c r="B20">
        <v>330.66415784838983</v>
      </c>
      <c r="C20">
        <v>3</v>
      </c>
      <c r="D20">
        <v>9</v>
      </c>
      <c r="E20" t="s">
        <v>31</v>
      </c>
      <c r="F20" t="s">
        <v>51</v>
      </c>
      <c r="G20" t="s">
        <v>33</v>
      </c>
      <c r="H20" t="s">
        <v>22</v>
      </c>
      <c r="I20" t="s">
        <v>115</v>
      </c>
      <c r="J20" t="s">
        <v>27</v>
      </c>
    </row>
    <row r="21" spans="1:18" x14ac:dyDescent="0.15">
      <c r="A21">
        <v>2</v>
      </c>
      <c r="B21">
        <v>322.44011924838981</v>
      </c>
      <c r="C21">
        <v>4</v>
      </c>
      <c r="D21">
        <v>12</v>
      </c>
      <c r="E21" t="s">
        <v>31</v>
      </c>
      <c r="F21" t="s">
        <v>51</v>
      </c>
      <c r="G21" t="s">
        <v>33</v>
      </c>
      <c r="H21" t="s">
        <v>22</v>
      </c>
      <c r="I21" t="s">
        <v>115</v>
      </c>
      <c r="J21" t="s">
        <v>28</v>
      </c>
    </row>
    <row r="22" spans="1:18" x14ac:dyDescent="0.15">
      <c r="A22">
        <v>2</v>
      </c>
      <c r="B22">
        <v>309.50314554838985</v>
      </c>
      <c r="C22">
        <v>5</v>
      </c>
      <c r="D22">
        <v>17</v>
      </c>
      <c r="E22" t="s">
        <v>31</v>
      </c>
      <c r="F22" t="s">
        <v>51</v>
      </c>
      <c r="G22" t="s">
        <v>34</v>
      </c>
      <c r="H22" t="s">
        <v>21</v>
      </c>
      <c r="I22" t="s">
        <v>115</v>
      </c>
      <c r="J22" t="s">
        <v>27</v>
      </c>
    </row>
    <row r="23" spans="1:18" x14ac:dyDescent="0.15">
      <c r="A23">
        <v>2</v>
      </c>
      <c r="B23">
        <v>301.27910694838982</v>
      </c>
      <c r="C23">
        <v>6</v>
      </c>
      <c r="D23">
        <v>19</v>
      </c>
      <c r="E23" t="s">
        <v>31</v>
      </c>
      <c r="F23" t="s">
        <v>51</v>
      </c>
      <c r="G23" t="s">
        <v>34</v>
      </c>
      <c r="H23" t="s">
        <v>21</v>
      </c>
      <c r="I23" t="s">
        <v>115</v>
      </c>
      <c r="J23" t="s">
        <v>28</v>
      </c>
    </row>
    <row r="24" spans="1:18" x14ac:dyDescent="0.15">
      <c r="A24">
        <v>2</v>
      </c>
      <c r="B24">
        <v>298.13081994838984</v>
      </c>
      <c r="C24">
        <v>7</v>
      </c>
      <c r="D24">
        <v>20</v>
      </c>
      <c r="E24" t="s">
        <v>31</v>
      </c>
      <c r="F24" t="s">
        <v>51</v>
      </c>
      <c r="G24" t="s">
        <v>33</v>
      </c>
      <c r="H24" t="s">
        <v>21</v>
      </c>
      <c r="I24" t="s">
        <v>115</v>
      </c>
      <c r="J24" t="s">
        <v>27</v>
      </c>
    </row>
    <row r="25" spans="1:18" x14ac:dyDescent="0.15">
      <c r="A25">
        <v>2</v>
      </c>
      <c r="B25">
        <v>292.87983354838985</v>
      </c>
      <c r="C25">
        <v>8</v>
      </c>
      <c r="D25">
        <v>22</v>
      </c>
      <c r="E25" t="s">
        <v>31</v>
      </c>
      <c r="F25" t="s">
        <v>51</v>
      </c>
      <c r="G25" t="s">
        <v>34</v>
      </c>
      <c r="H25" t="s">
        <v>22</v>
      </c>
      <c r="I25" t="s">
        <v>113</v>
      </c>
      <c r="J25" t="s">
        <v>27</v>
      </c>
    </row>
    <row r="26" spans="1:18" x14ac:dyDescent="0.15">
      <c r="A26">
        <v>2</v>
      </c>
      <c r="B26">
        <v>289.90678134838981</v>
      </c>
      <c r="C26">
        <v>9</v>
      </c>
      <c r="D26">
        <v>24</v>
      </c>
      <c r="E26" t="s">
        <v>31</v>
      </c>
      <c r="F26" t="s">
        <v>51</v>
      </c>
      <c r="G26" t="s">
        <v>33</v>
      </c>
      <c r="H26" t="s">
        <v>21</v>
      </c>
      <c r="I26" t="s">
        <v>115</v>
      </c>
      <c r="J26" t="s">
        <v>28</v>
      </c>
    </row>
    <row r="27" spans="1:18" x14ac:dyDescent="0.15">
      <c r="A27">
        <v>2</v>
      </c>
      <c r="B27">
        <v>284.65579494838983</v>
      </c>
      <c r="C27">
        <v>10</v>
      </c>
      <c r="D27">
        <v>25</v>
      </c>
      <c r="E27" t="s">
        <v>31</v>
      </c>
      <c r="F27" t="s">
        <v>51</v>
      </c>
      <c r="G27" t="s">
        <v>34</v>
      </c>
      <c r="H27" t="s">
        <v>22</v>
      </c>
      <c r="I27" t="s">
        <v>113</v>
      </c>
      <c r="J27" t="s">
        <v>28</v>
      </c>
      <c r="M27" s="112" t="s">
        <v>32</v>
      </c>
      <c r="N27" s="112" t="s">
        <v>19</v>
      </c>
      <c r="O27" s="112" t="s">
        <v>23</v>
      </c>
      <c r="P27" s="112" t="s">
        <v>26</v>
      </c>
      <c r="Q27" s="112" t="s">
        <v>125</v>
      </c>
      <c r="R27" s="114" t="s">
        <v>126</v>
      </c>
    </row>
    <row r="28" spans="1:18" x14ac:dyDescent="0.15">
      <c r="A28">
        <v>2</v>
      </c>
      <c r="B28">
        <v>281.50750794838984</v>
      </c>
      <c r="C28">
        <v>11</v>
      </c>
      <c r="D28">
        <v>27</v>
      </c>
      <c r="E28" t="s">
        <v>31</v>
      </c>
      <c r="F28" t="s">
        <v>51</v>
      </c>
      <c r="G28" t="s">
        <v>33</v>
      </c>
      <c r="H28" t="s">
        <v>22</v>
      </c>
      <c r="I28" t="s">
        <v>113</v>
      </c>
      <c r="J28" t="s">
        <v>27</v>
      </c>
      <c r="M28" s="113" t="s">
        <v>33</v>
      </c>
      <c r="N28" s="113" t="s">
        <v>22</v>
      </c>
      <c r="O28" t="s">
        <v>115</v>
      </c>
      <c r="P28" t="s">
        <v>28</v>
      </c>
      <c r="Q28" s="90">
        <v>305.92639004838986</v>
      </c>
      <c r="R28">
        <f t="shared" ref="R28:R43" si="1">RANK(Q28,$Q$28:$Q$43)</f>
        <v>1</v>
      </c>
    </row>
    <row r="29" spans="1:18" x14ac:dyDescent="0.15">
      <c r="A29">
        <v>2</v>
      </c>
      <c r="B29">
        <v>273.28346934838981</v>
      </c>
      <c r="C29">
        <v>12</v>
      </c>
      <c r="D29">
        <v>31</v>
      </c>
      <c r="E29" t="s">
        <v>31</v>
      </c>
      <c r="F29" t="s">
        <v>51</v>
      </c>
      <c r="G29" t="s">
        <v>33</v>
      </c>
      <c r="H29" t="s">
        <v>22</v>
      </c>
      <c r="I29" t="s">
        <v>113</v>
      </c>
      <c r="J29" t="s">
        <v>28</v>
      </c>
      <c r="M29" s="113" t="s">
        <v>33</v>
      </c>
      <c r="N29" s="113" t="s">
        <v>22</v>
      </c>
      <c r="O29" t="s">
        <v>115</v>
      </c>
      <c r="P29" t="s">
        <v>27</v>
      </c>
      <c r="Q29" s="90">
        <v>302.2749178483898</v>
      </c>
      <c r="R29">
        <f t="shared" si="1"/>
        <v>2</v>
      </c>
    </row>
    <row r="30" spans="1:18" x14ac:dyDescent="0.15">
      <c r="A30">
        <v>2</v>
      </c>
      <c r="B30">
        <v>260.3464956483898</v>
      </c>
      <c r="C30">
        <v>13</v>
      </c>
      <c r="D30">
        <v>36</v>
      </c>
      <c r="E30" t="s">
        <v>31</v>
      </c>
      <c r="F30" t="s">
        <v>51</v>
      </c>
      <c r="G30" t="s">
        <v>34</v>
      </c>
      <c r="H30" t="s">
        <v>21</v>
      </c>
      <c r="I30" t="s">
        <v>113</v>
      </c>
      <c r="J30" t="s">
        <v>27</v>
      </c>
      <c r="M30" s="113" t="s">
        <v>34</v>
      </c>
      <c r="N30" s="113" t="s">
        <v>22</v>
      </c>
      <c r="O30" t="s">
        <v>115</v>
      </c>
      <c r="P30" t="s">
        <v>28</v>
      </c>
      <c r="Q30" s="90">
        <v>294.36228194838981</v>
      </c>
      <c r="R30">
        <f t="shared" si="1"/>
        <v>3</v>
      </c>
    </row>
    <row r="31" spans="1:18" x14ac:dyDescent="0.15">
      <c r="A31">
        <v>2</v>
      </c>
      <c r="B31">
        <v>252.12245704838983</v>
      </c>
      <c r="C31">
        <v>14</v>
      </c>
      <c r="D31">
        <v>37</v>
      </c>
      <c r="E31" t="s">
        <v>31</v>
      </c>
      <c r="F31" t="s">
        <v>51</v>
      </c>
      <c r="G31" t="s">
        <v>34</v>
      </c>
      <c r="H31" t="s">
        <v>21</v>
      </c>
      <c r="I31" t="s">
        <v>113</v>
      </c>
      <c r="J31" t="s">
        <v>28</v>
      </c>
      <c r="M31" s="113" t="s">
        <v>34</v>
      </c>
      <c r="N31" s="113" t="s">
        <v>22</v>
      </c>
      <c r="O31" t="s">
        <v>115</v>
      </c>
      <c r="P31" t="s">
        <v>27</v>
      </c>
      <c r="Q31" s="90">
        <v>290.71080974838981</v>
      </c>
      <c r="R31">
        <f t="shared" si="1"/>
        <v>4</v>
      </c>
    </row>
    <row r="32" spans="1:18" x14ac:dyDescent="0.15">
      <c r="A32" s="111">
        <v>2</v>
      </c>
      <c r="B32" s="111">
        <v>248.97417004838985</v>
      </c>
      <c r="C32" s="111">
        <v>15</v>
      </c>
      <c r="D32" s="111">
        <v>38</v>
      </c>
      <c r="E32" s="111" t="s">
        <v>31</v>
      </c>
      <c r="F32" s="111" t="s">
        <v>51</v>
      </c>
      <c r="G32" s="111" t="s">
        <v>33</v>
      </c>
      <c r="H32" s="111" t="s">
        <v>21</v>
      </c>
      <c r="I32" s="111" t="s">
        <v>113</v>
      </c>
      <c r="J32" s="111" t="s">
        <v>27</v>
      </c>
      <c r="M32" s="113" t="s">
        <v>33</v>
      </c>
      <c r="N32" s="113" t="s">
        <v>21</v>
      </c>
      <c r="O32" t="s">
        <v>115</v>
      </c>
      <c r="P32" t="s">
        <v>28</v>
      </c>
      <c r="Q32" s="90">
        <v>273.39305214838987</v>
      </c>
      <c r="R32">
        <f t="shared" si="1"/>
        <v>5</v>
      </c>
    </row>
    <row r="33" spans="1:18" ht="14.25" thickBot="1" x14ac:dyDescent="0.2">
      <c r="A33" s="110">
        <v>2</v>
      </c>
      <c r="B33" s="110">
        <v>240.75013144838982</v>
      </c>
      <c r="C33" s="110">
        <v>16</v>
      </c>
      <c r="D33" s="110">
        <v>41</v>
      </c>
      <c r="E33" s="110" t="s">
        <v>31</v>
      </c>
      <c r="F33" s="110" t="s">
        <v>51</v>
      </c>
      <c r="G33" s="110" t="s">
        <v>33</v>
      </c>
      <c r="H33" s="110" t="s">
        <v>21</v>
      </c>
      <c r="I33" s="110" t="s">
        <v>113</v>
      </c>
      <c r="J33" s="110" t="s">
        <v>28</v>
      </c>
      <c r="M33" s="113" t="s">
        <v>33</v>
      </c>
      <c r="N33" s="113" t="s">
        <v>21</v>
      </c>
      <c r="O33" t="s">
        <v>115</v>
      </c>
      <c r="P33" t="s">
        <v>27</v>
      </c>
      <c r="Q33" s="90">
        <v>269.74157994838981</v>
      </c>
      <c r="R33">
        <f t="shared" si="1"/>
        <v>6</v>
      </c>
    </row>
    <row r="34" spans="1:18" ht="14.25" thickTop="1" x14ac:dyDescent="0.15">
      <c r="A34">
        <v>3</v>
      </c>
      <c r="B34">
        <v>237.10878884838982</v>
      </c>
      <c r="C34">
        <v>1</v>
      </c>
      <c r="D34">
        <v>42</v>
      </c>
      <c r="E34" t="s">
        <v>30</v>
      </c>
      <c r="F34" t="s">
        <v>52</v>
      </c>
      <c r="G34" t="s">
        <v>33</v>
      </c>
      <c r="H34" t="s">
        <v>22</v>
      </c>
      <c r="I34" t="s">
        <v>115</v>
      </c>
      <c r="J34" t="s">
        <v>28</v>
      </c>
      <c r="M34" s="113" t="s">
        <v>34</v>
      </c>
      <c r="N34" s="113" t="s">
        <v>21</v>
      </c>
      <c r="O34" t="s">
        <v>115</v>
      </c>
      <c r="P34" t="s">
        <v>28</v>
      </c>
      <c r="Q34" s="90">
        <v>261.82894404838976</v>
      </c>
      <c r="R34">
        <f t="shared" si="1"/>
        <v>7</v>
      </c>
    </row>
    <row r="35" spans="1:18" x14ac:dyDescent="0.15">
      <c r="A35">
        <v>3</v>
      </c>
      <c r="B35">
        <v>221.58180584838979</v>
      </c>
      <c r="C35">
        <v>2</v>
      </c>
      <c r="D35">
        <v>46</v>
      </c>
      <c r="E35" t="s">
        <v>30</v>
      </c>
      <c r="F35" t="s">
        <v>52</v>
      </c>
      <c r="G35" t="s">
        <v>33</v>
      </c>
      <c r="H35" t="s">
        <v>22</v>
      </c>
      <c r="I35" t="s">
        <v>115</v>
      </c>
      <c r="J35" t="s">
        <v>27</v>
      </c>
      <c r="M35" s="113" t="s">
        <v>34</v>
      </c>
      <c r="N35" s="113" t="s">
        <v>21</v>
      </c>
      <c r="O35" t="s">
        <v>115</v>
      </c>
      <c r="P35" t="s">
        <v>27</v>
      </c>
      <c r="Q35" s="90">
        <v>258.17747184838981</v>
      </c>
      <c r="R35">
        <f t="shared" si="1"/>
        <v>8</v>
      </c>
    </row>
    <row r="36" spans="1:18" x14ac:dyDescent="0.15">
      <c r="A36">
        <v>3</v>
      </c>
      <c r="B36">
        <v>204.57545094838983</v>
      </c>
      <c r="C36">
        <v>3</v>
      </c>
      <c r="D36">
        <v>49</v>
      </c>
      <c r="E36" t="s">
        <v>30</v>
      </c>
      <c r="F36" t="s">
        <v>52</v>
      </c>
      <c r="G36" t="s">
        <v>33</v>
      </c>
      <c r="H36" t="s">
        <v>21</v>
      </c>
      <c r="I36" t="s">
        <v>115</v>
      </c>
      <c r="J36" t="s">
        <v>28</v>
      </c>
      <c r="M36" s="113" t="s">
        <v>33</v>
      </c>
      <c r="N36" s="113" t="s">
        <v>22</v>
      </c>
      <c r="O36" t="s">
        <v>113</v>
      </c>
      <c r="P36" t="s">
        <v>28</v>
      </c>
      <c r="Q36" s="90">
        <v>256.76974014838981</v>
      </c>
      <c r="R36">
        <f t="shared" si="1"/>
        <v>9</v>
      </c>
    </row>
    <row r="37" spans="1:18" x14ac:dyDescent="0.15">
      <c r="A37">
        <v>3</v>
      </c>
      <c r="B37">
        <v>202.60824704838979</v>
      </c>
      <c r="C37">
        <v>4</v>
      </c>
      <c r="D37">
        <v>50</v>
      </c>
      <c r="E37" t="s">
        <v>30</v>
      </c>
      <c r="F37" t="s">
        <v>52</v>
      </c>
      <c r="G37" t="s">
        <v>34</v>
      </c>
      <c r="H37" t="s">
        <v>22</v>
      </c>
      <c r="I37" t="s">
        <v>115</v>
      </c>
      <c r="J37" t="s">
        <v>28</v>
      </c>
      <c r="M37" s="113" t="s">
        <v>33</v>
      </c>
      <c r="N37" s="113" t="s">
        <v>22</v>
      </c>
      <c r="O37" t="s">
        <v>113</v>
      </c>
      <c r="P37" t="s">
        <v>27</v>
      </c>
      <c r="Q37" s="90">
        <v>253.11826794838984</v>
      </c>
      <c r="R37">
        <f t="shared" si="1"/>
        <v>10</v>
      </c>
    </row>
    <row r="38" spans="1:18" x14ac:dyDescent="0.15">
      <c r="A38">
        <v>3</v>
      </c>
      <c r="B38">
        <v>189.0484679483898</v>
      </c>
      <c r="C38">
        <v>5</v>
      </c>
      <c r="D38">
        <v>52</v>
      </c>
      <c r="E38" t="s">
        <v>30</v>
      </c>
      <c r="F38" t="s">
        <v>52</v>
      </c>
      <c r="G38" t="s">
        <v>33</v>
      </c>
      <c r="H38" t="s">
        <v>21</v>
      </c>
      <c r="I38" t="s">
        <v>115</v>
      </c>
      <c r="J38" t="s">
        <v>27</v>
      </c>
      <c r="M38" s="113" t="s">
        <v>34</v>
      </c>
      <c r="N38" s="113" t="s">
        <v>22</v>
      </c>
      <c r="O38" t="s">
        <v>113</v>
      </c>
      <c r="P38" t="s">
        <v>28</v>
      </c>
      <c r="Q38" s="90">
        <v>245.20563204838982</v>
      </c>
      <c r="R38">
        <f t="shared" si="1"/>
        <v>11</v>
      </c>
    </row>
    <row r="39" spans="1:18" x14ac:dyDescent="0.15">
      <c r="A39">
        <v>3</v>
      </c>
      <c r="B39">
        <v>187.95213894838983</v>
      </c>
      <c r="C39">
        <v>6</v>
      </c>
      <c r="D39">
        <v>53</v>
      </c>
      <c r="E39" t="s">
        <v>30</v>
      </c>
      <c r="F39" t="s">
        <v>52</v>
      </c>
      <c r="G39" t="s">
        <v>33</v>
      </c>
      <c r="H39" t="s">
        <v>22</v>
      </c>
      <c r="I39" t="s">
        <v>113</v>
      </c>
      <c r="J39" t="s">
        <v>28</v>
      </c>
      <c r="M39" s="113" t="s">
        <v>34</v>
      </c>
      <c r="N39" s="113" t="s">
        <v>22</v>
      </c>
      <c r="O39" t="s">
        <v>113</v>
      </c>
      <c r="P39" t="s">
        <v>27</v>
      </c>
      <c r="Q39" s="90">
        <v>241.55415984838982</v>
      </c>
      <c r="R39">
        <f t="shared" si="1"/>
        <v>12</v>
      </c>
    </row>
    <row r="40" spans="1:18" x14ac:dyDescent="0.15">
      <c r="A40">
        <v>3</v>
      </c>
      <c r="B40">
        <v>187.08126404838981</v>
      </c>
      <c r="C40">
        <v>7</v>
      </c>
      <c r="D40">
        <v>54</v>
      </c>
      <c r="E40" t="s">
        <v>30</v>
      </c>
      <c r="F40" t="s">
        <v>52</v>
      </c>
      <c r="G40" t="s">
        <v>34</v>
      </c>
      <c r="H40" t="s">
        <v>22</v>
      </c>
      <c r="I40" t="s">
        <v>115</v>
      </c>
      <c r="J40" t="s">
        <v>27</v>
      </c>
      <c r="M40" s="113" t="s">
        <v>33</v>
      </c>
      <c r="N40" s="113" t="s">
        <v>21</v>
      </c>
      <c r="O40" t="s">
        <v>113</v>
      </c>
      <c r="P40" t="s">
        <v>28</v>
      </c>
      <c r="Q40" s="90">
        <v>224.23640224838982</v>
      </c>
      <c r="R40">
        <f t="shared" si="1"/>
        <v>13</v>
      </c>
    </row>
    <row r="41" spans="1:18" x14ac:dyDescent="0.15">
      <c r="A41">
        <v>3</v>
      </c>
      <c r="B41">
        <v>172.4251559483898</v>
      </c>
      <c r="C41">
        <v>8</v>
      </c>
      <c r="D41">
        <v>56</v>
      </c>
      <c r="E41" t="s">
        <v>30</v>
      </c>
      <c r="F41" t="s">
        <v>52</v>
      </c>
      <c r="G41" t="s">
        <v>33</v>
      </c>
      <c r="H41" t="s">
        <v>22</v>
      </c>
      <c r="I41" t="s">
        <v>113</v>
      </c>
      <c r="J41" t="s">
        <v>27</v>
      </c>
      <c r="M41" s="113" t="s">
        <v>33</v>
      </c>
      <c r="N41" s="113" t="s">
        <v>21</v>
      </c>
      <c r="O41" t="s">
        <v>113</v>
      </c>
      <c r="P41" t="s">
        <v>27</v>
      </c>
      <c r="Q41" s="90">
        <v>220.58493004838985</v>
      </c>
      <c r="R41">
        <f t="shared" si="1"/>
        <v>14</v>
      </c>
    </row>
    <row r="42" spans="1:18" x14ac:dyDescent="0.15">
      <c r="A42">
        <v>3</v>
      </c>
      <c r="B42">
        <v>170.07490914838979</v>
      </c>
      <c r="C42">
        <v>9</v>
      </c>
      <c r="D42">
        <v>57</v>
      </c>
      <c r="E42" t="s">
        <v>30</v>
      </c>
      <c r="F42" t="s">
        <v>52</v>
      </c>
      <c r="G42" t="s">
        <v>34</v>
      </c>
      <c r="H42" t="s">
        <v>21</v>
      </c>
      <c r="I42" t="s">
        <v>115</v>
      </c>
      <c r="J42" t="s">
        <v>28</v>
      </c>
      <c r="M42" s="113" t="s">
        <v>34</v>
      </c>
      <c r="N42" s="113" t="s">
        <v>21</v>
      </c>
      <c r="O42" t="s">
        <v>113</v>
      </c>
      <c r="P42" t="s">
        <v>28</v>
      </c>
      <c r="Q42" s="90">
        <v>212.67229414838985</v>
      </c>
      <c r="R42">
        <f t="shared" si="1"/>
        <v>15</v>
      </c>
    </row>
    <row r="43" spans="1:18" x14ac:dyDescent="0.15">
      <c r="A43">
        <v>3</v>
      </c>
      <c r="B43">
        <v>155.41880104838984</v>
      </c>
      <c r="C43">
        <v>10</v>
      </c>
      <c r="D43">
        <v>58</v>
      </c>
      <c r="E43" t="s">
        <v>30</v>
      </c>
      <c r="F43" t="s">
        <v>52</v>
      </c>
      <c r="G43" t="s">
        <v>33</v>
      </c>
      <c r="H43" t="s">
        <v>21</v>
      </c>
      <c r="I43" t="s">
        <v>113</v>
      </c>
      <c r="J43" t="s">
        <v>28</v>
      </c>
      <c r="M43" s="113" t="s">
        <v>34</v>
      </c>
      <c r="N43" s="113" t="s">
        <v>21</v>
      </c>
      <c r="O43" t="s">
        <v>113</v>
      </c>
      <c r="P43" t="s">
        <v>27</v>
      </c>
      <c r="Q43" s="90">
        <v>209.02082194838982</v>
      </c>
      <c r="R43">
        <f t="shared" si="1"/>
        <v>16</v>
      </c>
    </row>
    <row r="44" spans="1:18" x14ac:dyDescent="0.15">
      <c r="A44">
        <v>3</v>
      </c>
      <c r="B44">
        <v>154.54792614838982</v>
      </c>
      <c r="C44">
        <v>11</v>
      </c>
      <c r="D44">
        <v>59</v>
      </c>
      <c r="E44" t="s">
        <v>30</v>
      </c>
      <c r="F44" t="s">
        <v>52</v>
      </c>
      <c r="G44" t="s">
        <v>34</v>
      </c>
      <c r="H44" t="s">
        <v>21</v>
      </c>
      <c r="I44" t="s">
        <v>115</v>
      </c>
      <c r="J44" t="s">
        <v>27</v>
      </c>
    </row>
    <row r="45" spans="1:18" x14ac:dyDescent="0.15">
      <c r="A45">
        <v>3</v>
      </c>
      <c r="B45">
        <v>153.45159714838979</v>
      </c>
      <c r="C45">
        <v>12</v>
      </c>
      <c r="D45">
        <v>60</v>
      </c>
      <c r="E45" t="s">
        <v>30</v>
      </c>
      <c r="F45" t="s">
        <v>52</v>
      </c>
      <c r="G45" t="s">
        <v>34</v>
      </c>
      <c r="H45" t="s">
        <v>22</v>
      </c>
      <c r="I45" t="s">
        <v>113</v>
      </c>
      <c r="J45" t="s">
        <v>28</v>
      </c>
    </row>
    <row r="46" spans="1:18" x14ac:dyDescent="0.15">
      <c r="A46" s="111">
        <v>3</v>
      </c>
      <c r="B46" s="111">
        <v>139.89181804838984</v>
      </c>
      <c r="C46" s="111">
        <v>13</v>
      </c>
      <c r="D46" s="111">
        <v>61</v>
      </c>
      <c r="E46" s="111" t="s">
        <v>30</v>
      </c>
      <c r="F46" s="111" t="s">
        <v>52</v>
      </c>
      <c r="G46" s="111" t="s">
        <v>33</v>
      </c>
      <c r="H46" s="111" t="s">
        <v>21</v>
      </c>
      <c r="I46" s="111" t="s">
        <v>113</v>
      </c>
      <c r="J46" s="111" t="s">
        <v>27</v>
      </c>
    </row>
    <row r="47" spans="1:18" x14ac:dyDescent="0.15">
      <c r="A47">
        <v>3</v>
      </c>
      <c r="B47">
        <v>137.92461414838982</v>
      </c>
      <c r="C47">
        <v>14</v>
      </c>
      <c r="D47">
        <v>62</v>
      </c>
      <c r="E47" t="s">
        <v>30</v>
      </c>
      <c r="F47" t="s">
        <v>52</v>
      </c>
      <c r="G47" t="s">
        <v>34</v>
      </c>
      <c r="H47" t="s">
        <v>22</v>
      </c>
      <c r="I47" t="s">
        <v>113</v>
      </c>
      <c r="J47" t="s">
        <v>27</v>
      </c>
    </row>
    <row r="48" spans="1:18" x14ac:dyDescent="0.15">
      <c r="A48">
        <v>3</v>
      </c>
      <c r="B48">
        <v>120.91825924838982</v>
      </c>
      <c r="C48">
        <v>15</v>
      </c>
      <c r="D48">
        <v>63</v>
      </c>
      <c r="E48" t="s">
        <v>30</v>
      </c>
      <c r="F48" t="s">
        <v>52</v>
      </c>
      <c r="G48" t="s">
        <v>34</v>
      </c>
      <c r="H48" t="s">
        <v>21</v>
      </c>
      <c r="I48" t="s">
        <v>113</v>
      </c>
      <c r="J48" t="s">
        <v>28</v>
      </c>
    </row>
    <row r="49" spans="1:10" ht="14.25" thickBot="1" x14ac:dyDescent="0.2">
      <c r="A49" s="110">
        <v>3</v>
      </c>
      <c r="B49" s="110">
        <v>105.39127624838983</v>
      </c>
      <c r="C49" s="110">
        <v>16</v>
      </c>
      <c r="D49" s="110">
        <v>64</v>
      </c>
      <c r="E49" s="110" t="s">
        <v>30</v>
      </c>
      <c r="F49" s="110" t="s">
        <v>52</v>
      </c>
      <c r="G49" s="110" t="s">
        <v>34</v>
      </c>
      <c r="H49" s="110" t="s">
        <v>21</v>
      </c>
      <c r="I49" s="110" t="s">
        <v>113</v>
      </c>
      <c r="J49" s="110" t="s">
        <v>27</v>
      </c>
    </row>
    <row r="50" spans="1:10" ht="14.25" thickTop="1" x14ac:dyDescent="0.15">
      <c r="A50">
        <v>4</v>
      </c>
      <c r="B50">
        <v>311.79051264838984</v>
      </c>
      <c r="C50">
        <v>1</v>
      </c>
      <c r="D50">
        <v>15</v>
      </c>
      <c r="E50" t="s">
        <v>107</v>
      </c>
      <c r="F50" t="s">
        <v>51</v>
      </c>
      <c r="G50" t="s">
        <v>33</v>
      </c>
      <c r="H50" t="s">
        <v>22</v>
      </c>
      <c r="I50" t="s">
        <v>115</v>
      </c>
      <c r="J50" t="s">
        <v>28</v>
      </c>
    </row>
    <row r="51" spans="1:10" x14ac:dyDescent="0.15">
      <c r="A51">
        <v>4</v>
      </c>
      <c r="B51">
        <v>296.26352964838981</v>
      </c>
      <c r="C51">
        <v>2</v>
      </c>
      <c r="D51">
        <v>21</v>
      </c>
      <c r="E51" t="s">
        <v>30</v>
      </c>
      <c r="F51" t="s">
        <v>51</v>
      </c>
      <c r="G51" t="s">
        <v>33</v>
      </c>
      <c r="H51" t="s">
        <v>22</v>
      </c>
      <c r="I51" t="s">
        <v>115</v>
      </c>
      <c r="J51" t="s">
        <v>27</v>
      </c>
    </row>
    <row r="52" spans="1:10" x14ac:dyDescent="0.15">
      <c r="A52">
        <v>4</v>
      </c>
      <c r="B52">
        <v>279.25717474838984</v>
      </c>
      <c r="C52">
        <v>3</v>
      </c>
      <c r="D52">
        <v>28</v>
      </c>
      <c r="E52" t="s">
        <v>30</v>
      </c>
      <c r="F52" t="s">
        <v>51</v>
      </c>
      <c r="G52" t="s">
        <v>33</v>
      </c>
      <c r="H52" t="s">
        <v>21</v>
      </c>
      <c r="I52" t="s">
        <v>115</v>
      </c>
      <c r="J52" t="s">
        <v>28</v>
      </c>
    </row>
    <row r="53" spans="1:10" x14ac:dyDescent="0.15">
      <c r="A53">
        <v>4</v>
      </c>
      <c r="B53">
        <v>277.28997084838983</v>
      </c>
      <c r="C53">
        <v>4</v>
      </c>
      <c r="D53">
        <v>30</v>
      </c>
      <c r="E53" t="s">
        <v>30</v>
      </c>
      <c r="F53" t="s">
        <v>51</v>
      </c>
      <c r="G53" t="s">
        <v>34</v>
      </c>
      <c r="H53" t="s">
        <v>22</v>
      </c>
      <c r="I53" t="s">
        <v>115</v>
      </c>
      <c r="J53" t="s">
        <v>28</v>
      </c>
    </row>
    <row r="54" spans="1:10" x14ac:dyDescent="0.15">
      <c r="A54">
        <v>4</v>
      </c>
      <c r="B54">
        <v>263.73019174838981</v>
      </c>
      <c r="C54">
        <v>5</v>
      </c>
      <c r="D54">
        <v>33</v>
      </c>
      <c r="E54" t="s">
        <v>30</v>
      </c>
      <c r="F54" t="s">
        <v>51</v>
      </c>
      <c r="G54" t="s">
        <v>33</v>
      </c>
      <c r="H54" t="s">
        <v>21</v>
      </c>
      <c r="I54" t="s">
        <v>115</v>
      </c>
      <c r="J54" t="s">
        <v>27</v>
      </c>
    </row>
    <row r="55" spans="1:10" x14ac:dyDescent="0.15">
      <c r="A55">
        <v>4</v>
      </c>
      <c r="B55">
        <v>262.63386274838984</v>
      </c>
      <c r="C55">
        <v>6</v>
      </c>
      <c r="D55">
        <v>34</v>
      </c>
      <c r="E55" t="s">
        <v>30</v>
      </c>
      <c r="F55" t="s">
        <v>51</v>
      </c>
      <c r="G55" t="s">
        <v>33</v>
      </c>
      <c r="H55" t="s">
        <v>22</v>
      </c>
      <c r="I55" t="s">
        <v>113</v>
      </c>
      <c r="J55" t="s">
        <v>28</v>
      </c>
    </row>
    <row r="56" spans="1:10" x14ac:dyDescent="0.15">
      <c r="A56">
        <v>4</v>
      </c>
      <c r="B56">
        <v>261.7629878483898</v>
      </c>
      <c r="C56">
        <v>7</v>
      </c>
      <c r="D56">
        <v>35</v>
      </c>
      <c r="E56" t="s">
        <v>30</v>
      </c>
      <c r="F56" t="s">
        <v>51</v>
      </c>
      <c r="G56" t="s">
        <v>34</v>
      </c>
      <c r="H56" t="s">
        <v>22</v>
      </c>
      <c r="I56" t="s">
        <v>115</v>
      </c>
      <c r="J56" t="s">
        <v>27</v>
      </c>
    </row>
    <row r="57" spans="1:10" x14ac:dyDescent="0.15">
      <c r="A57">
        <v>4</v>
      </c>
      <c r="B57">
        <v>247.10687974838979</v>
      </c>
      <c r="C57">
        <v>8</v>
      </c>
      <c r="D57">
        <v>39</v>
      </c>
      <c r="E57" t="s">
        <v>30</v>
      </c>
      <c r="F57" t="s">
        <v>51</v>
      </c>
      <c r="G57" t="s">
        <v>33</v>
      </c>
      <c r="H57" t="s">
        <v>22</v>
      </c>
      <c r="I57" t="s">
        <v>113</v>
      </c>
      <c r="J57" t="s">
        <v>27</v>
      </c>
    </row>
    <row r="58" spans="1:10" x14ac:dyDescent="0.15">
      <c r="A58">
        <v>4</v>
      </c>
      <c r="B58">
        <v>244.75663294838978</v>
      </c>
      <c r="C58">
        <v>9</v>
      </c>
      <c r="D58">
        <v>40</v>
      </c>
      <c r="E58" t="s">
        <v>30</v>
      </c>
      <c r="F58" t="s">
        <v>51</v>
      </c>
      <c r="G58" t="s">
        <v>34</v>
      </c>
      <c r="H58" t="s">
        <v>21</v>
      </c>
      <c r="I58" t="s">
        <v>115</v>
      </c>
      <c r="J58" t="s">
        <v>28</v>
      </c>
    </row>
    <row r="59" spans="1:10" x14ac:dyDescent="0.15">
      <c r="A59">
        <v>4</v>
      </c>
      <c r="B59">
        <v>230.10052484838982</v>
      </c>
      <c r="C59">
        <v>10</v>
      </c>
      <c r="D59">
        <v>43</v>
      </c>
      <c r="E59" t="s">
        <v>30</v>
      </c>
      <c r="F59" t="s">
        <v>51</v>
      </c>
      <c r="G59" t="s">
        <v>33</v>
      </c>
      <c r="H59" t="s">
        <v>21</v>
      </c>
      <c r="I59" t="s">
        <v>113</v>
      </c>
      <c r="J59" t="s">
        <v>28</v>
      </c>
    </row>
    <row r="60" spans="1:10" x14ac:dyDescent="0.15">
      <c r="A60">
        <v>4</v>
      </c>
      <c r="B60">
        <v>229.22964994838981</v>
      </c>
      <c r="C60">
        <v>11</v>
      </c>
      <c r="D60">
        <v>44</v>
      </c>
      <c r="E60" t="s">
        <v>30</v>
      </c>
      <c r="F60" t="s">
        <v>51</v>
      </c>
      <c r="G60" t="s">
        <v>34</v>
      </c>
      <c r="H60" t="s">
        <v>21</v>
      </c>
      <c r="I60" t="s">
        <v>115</v>
      </c>
      <c r="J60" t="s">
        <v>27</v>
      </c>
    </row>
    <row r="61" spans="1:10" x14ac:dyDescent="0.15">
      <c r="A61">
        <v>4</v>
      </c>
      <c r="B61">
        <v>228.13332094838984</v>
      </c>
      <c r="C61">
        <v>12</v>
      </c>
      <c r="D61">
        <v>45</v>
      </c>
      <c r="E61" t="s">
        <v>30</v>
      </c>
      <c r="F61" t="s">
        <v>51</v>
      </c>
      <c r="G61" t="s">
        <v>34</v>
      </c>
      <c r="H61" t="s">
        <v>22</v>
      </c>
      <c r="I61" t="s">
        <v>113</v>
      </c>
      <c r="J61" t="s">
        <v>28</v>
      </c>
    </row>
    <row r="62" spans="1:10" x14ac:dyDescent="0.15">
      <c r="A62" s="111">
        <v>4</v>
      </c>
      <c r="B62" s="111">
        <v>214.57354184838979</v>
      </c>
      <c r="C62" s="111">
        <v>13</v>
      </c>
      <c r="D62" s="111">
        <v>47</v>
      </c>
      <c r="E62" s="111" t="s">
        <v>30</v>
      </c>
      <c r="F62" s="111" t="s">
        <v>51</v>
      </c>
      <c r="G62" s="111" t="s">
        <v>33</v>
      </c>
      <c r="H62" s="111" t="s">
        <v>21</v>
      </c>
      <c r="I62" s="111" t="s">
        <v>113</v>
      </c>
      <c r="J62" s="111" t="s">
        <v>27</v>
      </c>
    </row>
    <row r="63" spans="1:10" x14ac:dyDescent="0.15">
      <c r="A63">
        <v>4</v>
      </c>
      <c r="B63">
        <v>212.60633794838981</v>
      </c>
      <c r="C63">
        <v>14</v>
      </c>
      <c r="D63">
        <v>48</v>
      </c>
      <c r="E63" t="s">
        <v>30</v>
      </c>
      <c r="F63" t="s">
        <v>51</v>
      </c>
      <c r="G63" t="s">
        <v>34</v>
      </c>
      <c r="H63" t="s">
        <v>22</v>
      </c>
      <c r="I63" t="s">
        <v>113</v>
      </c>
      <c r="J63" t="s">
        <v>27</v>
      </c>
    </row>
    <row r="64" spans="1:10" x14ac:dyDescent="0.15">
      <c r="A64">
        <v>4</v>
      </c>
      <c r="B64">
        <v>195.59998304838984</v>
      </c>
      <c r="C64">
        <v>15</v>
      </c>
      <c r="D64">
        <v>51</v>
      </c>
      <c r="E64" t="s">
        <v>30</v>
      </c>
      <c r="F64" t="s">
        <v>51</v>
      </c>
      <c r="G64" t="s">
        <v>34</v>
      </c>
      <c r="H64" t="s">
        <v>21</v>
      </c>
      <c r="I64" t="s">
        <v>113</v>
      </c>
      <c r="J64" t="s">
        <v>28</v>
      </c>
    </row>
    <row r="65" spans="1:10" ht="14.25" thickBot="1" x14ac:dyDescent="0.2">
      <c r="A65" s="110">
        <v>4</v>
      </c>
      <c r="B65" s="110">
        <v>180.07300004838982</v>
      </c>
      <c r="C65" s="110">
        <v>16</v>
      </c>
      <c r="D65" s="110">
        <v>55</v>
      </c>
      <c r="E65" s="110" t="s">
        <v>30</v>
      </c>
      <c r="F65" s="110" t="s">
        <v>51</v>
      </c>
      <c r="G65" s="110" t="s">
        <v>34</v>
      </c>
      <c r="H65" s="110" t="s">
        <v>21</v>
      </c>
      <c r="I65" s="110" t="s">
        <v>113</v>
      </c>
      <c r="J65" s="110" t="s">
        <v>27</v>
      </c>
    </row>
    <row r="66" spans="1:10" ht="14.25" thickTop="1" x14ac:dyDescent="0.15"/>
  </sheetData>
  <sortState ref="M28:R43">
    <sortCondition ref="R28:R43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test3 updated</vt:lpstr>
      <vt:lpstr>test4</vt:lpstr>
      <vt:lpstr>test5</vt:lpstr>
      <vt:lpstr>test6 (include competitor sale)</vt:lpstr>
      <vt:lpstr>validation</vt:lpstr>
      <vt:lpstr>all_combos</vt:lpstr>
      <vt:lpstr>coeff for calculation</vt:lpstr>
      <vt:lpstr>大排位</vt:lpstr>
      <vt:lpstr>小排位</vt:lpstr>
      <vt:lpstr>all_combos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IMS Health Client Delivery Excel Template</dc:title>
  <dc:creator>yxue</dc:creator>
  <dc:description>Branded template. Aug 29th, 2013.</dc:description>
  <cp:lastModifiedBy>yxue</cp:lastModifiedBy>
  <cp:lastPrinted>2013-08-29T10:52:32Z</cp:lastPrinted>
  <dcterms:created xsi:type="dcterms:W3CDTF">2013-08-26T15:33:47Z</dcterms:created>
  <dcterms:modified xsi:type="dcterms:W3CDTF">2017-02-24T08:24:19Z</dcterms:modified>
</cp:coreProperties>
</file>