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mpu\pmpu\computer Science\"/>
    </mc:Choice>
  </mc:AlternateContent>
  <xr:revisionPtr revIDLastSave="0" documentId="13_ncr:1_{40476EE9-D245-4F79-AC24-D29A41DB1CFC}" xr6:coauthVersionLast="47" xr6:coauthVersionMax="47" xr10:uidLastSave="{00000000-0000-0000-0000-000000000000}"/>
  <bookViews>
    <workbookView xWindow="-103" yWindow="-103" windowWidth="33120" windowHeight="18120" xr2:uid="{91AE5E23-74F1-F044-9D08-FAE9FF2BB93F}"/>
  </bookViews>
  <sheets>
    <sheet name="1" sheetId="1" r:id="rId1"/>
    <sheet name="2" sheetId="2" r:id="rId2"/>
    <sheet name="3" sheetId="4" r:id="rId3"/>
    <sheet name="4" sheetId="5" r:id="rId4"/>
    <sheet name="5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3" l="1"/>
  <c r="L21" i="3"/>
  <c r="M17" i="3"/>
  <c r="L17" i="3"/>
  <c r="N17" i="3" s="1"/>
  <c r="O17" i="3" s="1"/>
  <c r="M13" i="3"/>
  <c r="L13" i="3"/>
  <c r="H8" i="5"/>
  <c r="H7" i="5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3" i="4"/>
  <c r="N21" i="3" l="1"/>
  <c r="O21" i="3" s="1"/>
  <c r="O18" i="3"/>
  <c r="N13" i="3"/>
  <c r="O13" i="3" s="1"/>
  <c r="O22" i="3" l="1"/>
  <c r="O7" i="2"/>
  <c r="J7" i="2"/>
  <c r="L7" i="2"/>
  <c r="N7" i="2"/>
  <c r="H7" i="2"/>
  <c r="N4" i="2"/>
  <c r="N5" i="2"/>
  <c r="N6" i="2"/>
  <c r="N3" i="2"/>
  <c r="L3" i="2"/>
  <c r="L4" i="2"/>
  <c r="L5" i="2"/>
  <c r="L6" i="2"/>
  <c r="J3" i="2"/>
  <c r="J4" i="2"/>
  <c r="J5" i="2"/>
  <c r="J6" i="2"/>
  <c r="H4" i="2"/>
  <c r="H5" i="2"/>
  <c r="H6" i="2"/>
  <c r="H3" i="2"/>
  <c r="D19" i="2"/>
  <c r="G5" i="1"/>
  <c r="H3" i="1"/>
  <c r="H5" i="1"/>
  <c r="H4" i="1"/>
  <c r="D4" i="1"/>
  <c r="D5" i="1"/>
  <c r="D6" i="1"/>
  <c r="D7" i="1"/>
  <c r="D8" i="1"/>
  <c r="D9" i="1"/>
  <c r="D10" i="1"/>
  <c r="D3" i="1"/>
  <c r="H7" i="1" l="1"/>
  <c r="H8" i="1"/>
  <c r="H9" i="1"/>
  <c r="H6" i="1"/>
</calcChain>
</file>

<file path=xl/sharedStrings.xml><?xml version="1.0" encoding="utf-8"?>
<sst xmlns="http://schemas.openxmlformats.org/spreadsheetml/2006/main" count="274" uniqueCount="169">
  <si>
    <t>Date</t>
  </si>
  <si>
    <t>Hill</t>
  </si>
  <si>
    <t>Bill</t>
  </si>
  <si>
    <t>Will</t>
  </si>
  <si>
    <t>Pill</t>
  </si>
  <si>
    <t>Mill</t>
  </si>
  <si>
    <t>Till</t>
  </si>
  <si>
    <t>Fill</t>
  </si>
  <si>
    <t>Nill</t>
  </si>
  <si>
    <t>Name</t>
  </si>
  <si>
    <t>Month</t>
  </si>
  <si>
    <t>Region</t>
  </si>
  <si>
    <t>Sum</t>
  </si>
  <si>
    <t>Jan</t>
  </si>
  <si>
    <t>Feb</t>
  </si>
  <si>
    <t>Mar</t>
  </si>
  <si>
    <t>Apr</t>
  </si>
  <si>
    <r>
      <t>·</t>
    </r>
    <r>
      <rPr>
        <sz val="12"/>
        <color rgb="FF111111"/>
        <rFont val="Times New Roman"/>
        <family val="1"/>
      </rPr>
      <t xml:space="preserve">       </t>
    </r>
    <r>
      <rPr>
        <sz val="12"/>
        <color rgb="FF111111"/>
        <rFont val="Georgia"/>
        <family val="1"/>
      </rPr>
      <t>If the sum of the outcomes is 5 or 6, the game is lost.</t>
    </r>
  </si>
  <si>
    <r>
      <t>·</t>
    </r>
    <r>
      <rPr>
        <sz val="12"/>
        <color rgb="FF111111"/>
        <rFont val="Times New Roman"/>
        <family val="1"/>
      </rPr>
      <t xml:space="preserve">       </t>
    </r>
    <r>
      <rPr>
        <sz val="12"/>
        <color rgb="FF111111"/>
        <rFont val="Georgia"/>
        <family val="1"/>
      </rPr>
      <t>If the sum of the outcomes is 2 or 9, the game is won.</t>
    </r>
  </si>
  <si>
    <t>north</t>
  </si>
  <si>
    <t>south</t>
  </si>
  <si>
    <t>west</t>
  </si>
  <si>
    <t>East</t>
  </si>
  <si>
    <t xml:space="preserve">Marissa A. Mayer </t>
  </si>
  <si>
    <t xml:space="preserve">Yahoo Inc </t>
  </si>
  <si>
    <t xml:space="preserve">Philippe P. Dauman </t>
  </si>
  <si>
    <t xml:space="preserve">Viacom Inc </t>
  </si>
  <si>
    <t xml:space="preserve">Elon Musk </t>
  </si>
  <si>
    <t xml:space="preserve">Tesla Motors Inc </t>
  </si>
  <si>
    <t xml:space="preserve">Ralph Lauren </t>
  </si>
  <si>
    <t xml:space="preserve">Ralph Lauren Corp </t>
  </si>
  <si>
    <t xml:space="preserve">Lawrence Kingsley </t>
  </si>
  <si>
    <t xml:space="preserve">Pall Corp </t>
  </si>
  <si>
    <t xml:space="preserve">Lawrence J. Ellison </t>
  </si>
  <si>
    <t xml:space="preserve">Oracle Corp </t>
  </si>
  <si>
    <t xml:space="preserve">Paul A. Ricci </t>
  </si>
  <si>
    <t xml:space="preserve">Nuance Communications Inc </t>
  </si>
  <si>
    <t xml:space="preserve">Mark G. Parker </t>
  </si>
  <si>
    <t xml:space="preserve">Nike Inc </t>
  </si>
  <si>
    <t xml:space="preserve">John H. Hammergren </t>
  </si>
  <si>
    <t xml:space="preserve">Mckesson Corp </t>
  </si>
  <si>
    <t xml:space="preserve">Gregory B. Maffei </t>
  </si>
  <si>
    <t xml:space="preserve">Liberty Interactive Corp </t>
  </si>
  <si>
    <t xml:space="preserve">James Q. Crowe </t>
  </si>
  <si>
    <t xml:space="preserve">Level 3 Communications Inc </t>
  </si>
  <si>
    <t xml:space="preserve">Richard B. Handler </t>
  </si>
  <si>
    <t xml:space="preserve">Jefferies Group Llc </t>
  </si>
  <si>
    <t xml:space="preserve">David M. Cote </t>
  </si>
  <si>
    <t xml:space="preserve">Honeywell International Inc </t>
  </si>
  <si>
    <t xml:space="preserve">Mario J. Gabelli </t>
  </si>
  <si>
    <t xml:space="preserve">Richard M. Bracken </t>
  </si>
  <si>
    <t xml:space="preserve">HCA Holdings Inc </t>
  </si>
  <si>
    <t xml:space="preserve">Gamco Investors Inc </t>
  </si>
  <si>
    <t xml:space="preserve">R. W. Tillerson </t>
  </si>
  <si>
    <t xml:space="preserve">Exxon Mobil Corp </t>
  </si>
  <si>
    <t xml:space="preserve">Robert A. Iger </t>
  </si>
  <si>
    <t xml:space="preserve">Disney (Walt) Co </t>
  </si>
  <si>
    <t xml:space="preserve">David M. Zaslav </t>
  </si>
  <si>
    <t xml:space="preserve">Discovery Communications Inc </t>
  </si>
  <si>
    <t xml:space="preserve">Leslie Moonves </t>
  </si>
  <si>
    <t xml:space="preserve">Brett A. Roberts </t>
  </si>
  <si>
    <t xml:space="preserve">Credit Acceptance Corp </t>
  </si>
  <si>
    <t xml:space="preserve">Charif Souki </t>
  </si>
  <si>
    <t xml:space="preserve">Cheniere Energy Inc </t>
  </si>
  <si>
    <t xml:space="preserve">CBS Corp </t>
  </si>
  <si>
    <t xml:space="preserve">Robert A. Kotick </t>
  </si>
  <si>
    <t xml:space="preserve">Activision Blizzard Inc </t>
  </si>
  <si>
    <t>2012  Salary</t>
  </si>
  <si>
    <t>Salary</t>
  </si>
  <si>
    <t>CEO</t>
  </si>
  <si>
    <t>Company</t>
  </si>
  <si>
    <t>Fill in the Salary column in the table</t>
    <phoneticPr fontId="7" type="noConversion"/>
  </si>
  <si>
    <t>Cole Lee</t>
  </si>
  <si>
    <t>Customer Service</t>
  </si>
  <si>
    <t>Katelyn Marshall</t>
  </si>
  <si>
    <t>Research &amp; Development</t>
  </si>
  <si>
    <t>North</t>
  </si>
  <si>
    <t>Samuel Gardner</t>
  </si>
  <si>
    <t>Operational</t>
  </si>
  <si>
    <t>Canada</t>
  </si>
  <si>
    <t>Brooklyn Coleman</t>
  </si>
  <si>
    <t>Legal</t>
  </si>
  <si>
    <t>South</t>
  </si>
  <si>
    <t>Kyle Palmer</t>
  </si>
  <si>
    <t>Marketing</t>
  </si>
  <si>
    <t>Pacific Northwest</t>
  </si>
  <si>
    <t>Aaron Myers</t>
  </si>
  <si>
    <t>Business Development</t>
  </si>
  <si>
    <t>Anna Greene</t>
  </si>
  <si>
    <t>Sales</t>
  </si>
  <si>
    <t>Chloe Sanchez</t>
  </si>
  <si>
    <t>Inventory</t>
  </si>
  <si>
    <t>Landon Garcia</t>
  </si>
  <si>
    <t>Purchasing</t>
  </si>
  <si>
    <t>Gabriella West</t>
  </si>
  <si>
    <t>Southwest</t>
  </si>
  <si>
    <t>Jasmine Cox</t>
  </si>
  <si>
    <t>Services</t>
  </si>
  <si>
    <t>Faith Green</t>
  </si>
  <si>
    <t>Finance</t>
  </si>
  <si>
    <t>Jordan Morgan</t>
  </si>
  <si>
    <t>Riley James</t>
  </si>
  <si>
    <t>IT</t>
  </si>
  <si>
    <t>Nathaniel Kennedy</t>
  </si>
  <si>
    <t>Mackenzie Griffin</t>
  </si>
  <si>
    <t>Supply Chain</t>
  </si>
  <si>
    <t>Kaylee Hart</t>
  </si>
  <si>
    <t>Adam Cox</t>
  </si>
  <si>
    <t>Savannah Stone</t>
  </si>
  <si>
    <t>Management</t>
  </si>
  <si>
    <t>Mid-Atlantic</t>
  </si>
  <si>
    <t>Joseph Jordan</t>
  </si>
  <si>
    <t>Eli Marshall</t>
  </si>
  <si>
    <t>Licenses</t>
  </si>
  <si>
    <t>Peyton Powell</t>
  </si>
  <si>
    <t>Thomas Rivera</t>
  </si>
  <si>
    <t>Market Development</t>
  </si>
  <si>
    <t>Gianna Freeman</t>
  </si>
  <si>
    <t>Maria Cook</t>
  </si>
  <si>
    <t>Wyatt Harris</t>
  </si>
  <si>
    <t>Jack Black</t>
  </si>
  <si>
    <t>Evelyn Burns</t>
  </si>
  <si>
    <t>Quality Asurance</t>
  </si>
  <si>
    <t>Adam Howard</t>
  </si>
  <si>
    <t>Isaac Chavez</t>
  </si>
  <si>
    <t>Genesis Mills</t>
  </si>
  <si>
    <t>Alex Cox</t>
  </si>
  <si>
    <t>Layla Green</t>
  </si>
  <si>
    <t>Insurance</t>
  </si>
  <si>
    <t>Brooke Bailey</t>
  </si>
  <si>
    <t>Accounting</t>
  </si>
  <si>
    <t>Victoria Gomez</t>
  </si>
  <si>
    <t>Hannah Porter</t>
  </si>
  <si>
    <t>Claire Peterson</t>
  </si>
  <si>
    <t>Manager:</t>
  </si>
  <si>
    <t>Lillian Hart</t>
  </si>
  <si>
    <t>Budget:</t>
  </si>
  <si>
    <t>David Gordon</t>
  </si>
  <si>
    <t>Department:</t>
  </si>
  <si>
    <t>Katherine Nichols</t>
  </si>
  <si>
    <t>Region:</t>
  </si>
  <si>
    <t>Samantha Allen</t>
  </si>
  <si>
    <t>Logistics</t>
  </si>
  <si>
    <t>Audrey Washington</t>
  </si>
  <si>
    <t>Jose Palmer</t>
  </si>
  <si>
    <t>Budget</t>
  </si>
  <si>
    <t>Manager</t>
  </si>
  <si>
    <t>Department</t>
  </si>
  <si>
    <t>We want  return the budget when region is South and department is Accounting.</t>
    <phoneticPr fontId="7" type="noConversion"/>
  </si>
  <si>
    <t>Calculate with the help of formulas in which month the students were born according to this data and the number of births in each month.</t>
    <phoneticPr fontId="7" type="noConversion"/>
  </si>
  <si>
    <t>month of birth</t>
    <phoneticPr fontId="7" type="noConversion"/>
  </si>
  <si>
    <t>the number of births in each month</t>
    <phoneticPr fontId="7" type="noConversion"/>
  </si>
  <si>
    <t>month</t>
    <phoneticPr fontId="7" type="noConversion"/>
  </si>
  <si>
    <t>number</t>
    <phoneticPr fontId="7" type="noConversion"/>
  </si>
  <si>
    <t>Calculate total sales for each region and for each month</t>
    <phoneticPr fontId="7" type="noConversion"/>
  </si>
  <si>
    <t>1.      Here is a dice game you can play.  Roll two dice at each throw.</t>
    <phoneticPr fontId="7" type="noConversion"/>
  </si>
  <si>
    <t>Please model this game in Microsoft Excel. Empty cells should be blank. Now you can play this game with or without dice.</t>
    <phoneticPr fontId="7" type="noConversion"/>
  </si>
  <si>
    <t>dice1</t>
    <phoneticPr fontId="7" type="noConversion"/>
  </si>
  <si>
    <t>dice2</t>
    <phoneticPr fontId="7" type="noConversion"/>
  </si>
  <si>
    <r>
      <t>·</t>
    </r>
    <r>
      <rPr>
        <sz val="12"/>
        <color rgb="FF111111"/>
        <rFont val="Symbol"/>
        <family val="1"/>
        <charset val="2"/>
      </rPr>
      <t>      </t>
    </r>
    <r>
      <rPr>
        <sz val="12"/>
        <color rgb="FF111111"/>
        <rFont val="Times New Roman"/>
        <family val="1"/>
      </rPr>
      <t xml:space="preserve"> </t>
    </r>
    <r>
      <rPr>
        <sz val="12"/>
        <color rgb="FF111111"/>
        <rFont val="Georgia"/>
        <family val="1"/>
      </rPr>
      <t>*If it is not either of the above, roll the dice again.</t>
    </r>
    <phoneticPr fontId="7" type="noConversion"/>
  </si>
  <si>
    <r>
      <t>·</t>
    </r>
    <r>
      <rPr>
        <sz val="12"/>
        <color rgb="FF111111"/>
        <rFont val="Symbol"/>
        <family val="1"/>
        <charset val="2"/>
      </rPr>
      <t>      </t>
    </r>
    <r>
      <rPr>
        <sz val="12"/>
        <color rgb="FF111111"/>
        <rFont val="Times New Roman"/>
        <family val="1"/>
      </rPr>
      <t xml:space="preserve"> </t>
    </r>
    <r>
      <rPr>
        <sz val="12"/>
        <color rgb="FF111111"/>
        <rFont val="Georgia"/>
        <family val="1"/>
      </rPr>
      <t>*If we continue for 3 moves without losing, the game is won.</t>
    </r>
    <phoneticPr fontId="7" type="noConversion"/>
  </si>
  <si>
    <t>sum</t>
    <phoneticPr fontId="7" type="noConversion"/>
  </si>
  <si>
    <t>result1</t>
    <phoneticPr fontId="7" type="noConversion"/>
  </si>
  <si>
    <t>result2</t>
    <phoneticPr fontId="7" type="noConversion"/>
  </si>
  <si>
    <t>result3</t>
    <phoneticPr fontId="7" type="noConversion"/>
  </si>
  <si>
    <t xml:space="preserve"> </t>
    <phoneticPr fontId="7" type="noConversion"/>
  </si>
  <si>
    <t>time1</t>
    <phoneticPr fontId="7" type="noConversion"/>
  </si>
  <si>
    <t>time2</t>
    <phoneticPr fontId="7" type="noConversion"/>
  </si>
  <si>
    <t>time3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</si>
</sst>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.00_-;\-* #,##0.00_-;_-* &quot;-&quot;??_-;_-@_-"/>
    <numFmt numFmtId="177" formatCode="_(* #,##0_);_(* \(#,##0\);_(* &quot;-&quot;??_);_(@_)"/>
    <numFmt numFmtId="178" formatCode="_(* #,##0_);_(* \(#,##0\);_(* &quot;-&quot;_);_(@_)"/>
  </numFmts>
  <fonts count="13" x14ac:knownFonts="1">
    <font>
      <sz val="12"/>
      <color theme="1"/>
      <name val="等线"/>
      <family val="2"/>
      <charset val="204"/>
      <scheme val="minor"/>
    </font>
    <font>
      <sz val="12"/>
      <color rgb="FF000000"/>
      <name val="等线"/>
      <family val="2"/>
      <charset val="204"/>
      <scheme val="minor"/>
    </font>
    <font>
      <b/>
      <sz val="12"/>
      <color theme="1"/>
      <name val="等线"/>
      <family val="2"/>
      <scheme val="minor"/>
    </font>
    <font>
      <sz val="12"/>
      <color rgb="FF111111"/>
      <name val="Georgia"/>
      <family val="1"/>
    </font>
    <font>
      <sz val="12"/>
      <color rgb="FF111111"/>
      <name val="Times New Roman"/>
      <family val="1"/>
    </font>
    <font>
      <sz val="12"/>
      <color rgb="FF111111"/>
      <name val="Symbol"/>
      <charset val="2"/>
    </font>
    <font>
      <sz val="12"/>
      <color rgb="FF000000"/>
      <name val="Georgia"/>
      <family val="1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204"/>
      <scheme val="minor"/>
    </font>
    <font>
      <b/>
      <sz val="11"/>
      <color theme="1"/>
      <name val="等线"/>
      <family val="2"/>
      <scheme val="minor"/>
    </font>
    <font>
      <b/>
      <sz val="12"/>
      <color rgb="FF3F3F3F"/>
      <name val="等线"/>
      <family val="2"/>
      <charset val="204"/>
      <scheme val="minor"/>
    </font>
    <font>
      <sz val="12"/>
      <color rgb="FF3F3F76"/>
      <name val="等线"/>
      <family val="2"/>
      <charset val="204"/>
      <scheme val="minor"/>
    </font>
    <font>
      <sz val="12"/>
      <color rgb="FF11111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76" fontId="8" fillId="0" borderId="0" applyFont="0" applyFill="0" applyBorder="0" applyAlignment="0" applyProtection="0"/>
    <xf numFmtId="0" fontId="10" fillId="4" borderId="2" applyNumberFormat="0" applyAlignment="0" applyProtection="0"/>
    <xf numFmtId="0" fontId="11" fillId="3" borderId="1" applyNumberFormat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Border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left" vertical="center" indent="4"/>
    </xf>
    <xf numFmtId="0" fontId="0" fillId="0" borderId="0" xfId="0" applyFont="1"/>
    <xf numFmtId="0" fontId="5" fillId="0" borderId="0" xfId="0" applyFont="1" applyAlignment="1">
      <alignment horizontal="left" vertical="center" indent="8"/>
    </xf>
    <xf numFmtId="0" fontId="6" fillId="0" borderId="0" xfId="0" applyFont="1" applyAlignment="1">
      <alignment vertical="center"/>
    </xf>
    <xf numFmtId="177" fontId="0" fillId="0" borderId="0" xfId="1" applyNumberFormat="1" applyFont="1"/>
    <xf numFmtId="0" fontId="9" fillId="0" borderId="3" xfId="0" applyFont="1" applyBorder="1" applyAlignment="1">
      <alignment horizontal="center"/>
    </xf>
    <xf numFmtId="178" fontId="0" fillId="0" borderId="0" xfId="0" applyNumberFormat="1"/>
    <xf numFmtId="178" fontId="10" fillId="4" borderId="2" xfId="2" applyNumberFormat="1"/>
    <xf numFmtId="0" fontId="0" fillId="0" borderId="0" xfId="0" applyAlignment="1">
      <alignment horizontal="right" indent="1"/>
    </xf>
    <xf numFmtId="0" fontId="11" fillId="3" borderId="1" xfId="3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177" fontId="0" fillId="5" borderId="0" xfId="1" applyNumberFormat="1" applyFont="1" applyFill="1" applyAlignment="1">
      <alignment horizontal="center"/>
    </xf>
    <xf numFmtId="0" fontId="12" fillId="0" borderId="0" xfId="0" applyFont="1" applyAlignment="1">
      <alignment horizontal="left" vertical="center" indent="8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4">
    <cellStyle name="常规" xfId="0" builtinId="0"/>
    <cellStyle name="千位分隔 2" xfId="1" xr:uid="{A3C3E95A-FB69-4499-8762-5D880A680EB1}"/>
    <cellStyle name="输出 2" xfId="2" xr:uid="{8487A5F6-7DC0-43CB-BD0D-891A5DB0905B}"/>
    <cellStyle name="输入 2" xfId="3" xr:uid="{548F70B6-D59D-4499-A539-765EF6989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graduatetutor.com/wp-content/uploads/2014/06/Excel-modeling-of-dice-game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228600</xdr:colOff>
      <xdr:row>11</xdr:row>
      <xdr:rowOff>38100</xdr:rowOff>
    </xdr:to>
    <xdr:pic>
      <xdr:nvPicPr>
        <xdr:cNvPr id="2" name="Рисунок 1" descr="Excel modeling of dice ga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73AB5-F9BA-AD46-B65D-C3D92D908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05410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D7E1-6608-B94C-B119-BA40081FC6C1}">
  <dimension ref="B1:I18"/>
  <sheetViews>
    <sheetView tabSelected="1" workbookViewId="0">
      <selection activeCell="I16" sqref="I16"/>
    </sheetView>
  </sheetViews>
  <sheetFormatPr defaultColWidth="10.9296875" defaultRowHeight="15" x14ac:dyDescent="0.35"/>
  <cols>
    <col min="4" max="4" width="22" customWidth="1"/>
    <col min="8" max="8" width="10.86328125" customWidth="1"/>
  </cols>
  <sheetData>
    <row r="1" spans="2:9" x14ac:dyDescent="0.35">
      <c r="G1" s="20" t="s">
        <v>151</v>
      </c>
      <c r="H1" s="20"/>
      <c r="I1" s="20"/>
    </row>
    <row r="2" spans="2:9" x14ac:dyDescent="0.35">
      <c r="B2" s="4" t="s">
        <v>9</v>
      </c>
      <c r="C2" s="4" t="s">
        <v>0</v>
      </c>
      <c r="D2" t="s">
        <v>150</v>
      </c>
      <c r="G2" s="15" t="s">
        <v>152</v>
      </c>
      <c r="H2" s="15" t="s">
        <v>153</v>
      </c>
    </row>
    <row r="3" spans="2:9" x14ac:dyDescent="0.35">
      <c r="B3" s="1" t="s">
        <v>1</v>
      </c>
      <c r="C3" s="2">
        <v>33023</v>
      </c>
      <c r="D3">
        <f>MONTH($C3)</f>
        <v>5</v>
      </c>
      <c r="G3" s="15">
        <v>1</v>
      </c>
      <c r="H3" s="15">
        <f>COUNTIF($D$3:$D$10,G3)</f>
        <v>1</v>
      </c>
    </row>
    <row r="4" spans="2:9" x14ac:dyDescent="0.35">
      <c r="B4" s="1" t="s">
        <v>2</v>
      </c>
      <c r="C4" s="2">
        <v>32675</v>
      </c>
      <c r="D4">
        <f t="shared" ref="D4:D10" si="0">MONTH($C4)</f>
        <v>6</v>
      </c>
      <c r="G4" s="15">
        <v>4</v>
      </c>
      <c r="H4" s="15">
        <f t="shared" ref="H4:H9" si="1">COUNTIF($D$3:$D$10,G4)</f>
        <v>1</v>
      </c>
    </row>
    <row r="5" spans="2:9" x14ac:dyDescent="0.35">
      <c r="B5" s="1" t="s">
        <v>3</v>
      </c>
      <c r="C5" s="2">
        <v>31909</v>
      </c>
      <c r="D5">
        <f t="shared" si="0"/>
        <v>5</v>
      </c>
      <c r="G5" s="15">
        <f>MONTH($C5)</f>
        <v>5</v>
      </c>
      <c r="H5" s="15">
        <f t="shared" si="1"/>
        <v>2</v>
      </c>
    </row>
    <row r="6" spans="2:9" x14ac:dyDescent="0.35">
      <c r="B6" s="1" t="s">
        <v>4</v>
      </c>
      <c r="C6" s="2">
        <v>30318</v>
      </c>
      <c r="D6">
        <f t="shared" si="0"/>
        <v>1</v>
      </c>
      <c r="G6" s="15">
        <v>6</v>
      </c>
      <c r="H6" s="15">
        <f t="shared" si="1"/>
        <v>1</v>
      </c>
    </row>
    <row r="7" spans="2:9" x14ac:dyDescent="0.35">
      <c r="B7" s="1" t="s">
        <v>5</v>
      </c>
      <c r="C7" s="2">
        <v>31376</v>
      </c>
      <c r="D7">
        <f t="shared" si="0"/>
        <v>11</v>
      </c>
      <c r="G7" s="15">
        <v>8</v>
      </c>
      <c r="H7" s="15">
        <f t="shared" si="1"/>
        <v>1</v>
      </c>
    </row>
    <row r="8" spans="2:9" x14ac:dyDescent="0.35">
      <c r="B8" s="1" t="s">
        <v>6</v>
      </c>
      <c r="C8" s="2">
        <v>30917</v>
      </c>
      <c r="D8">
        <f t="shared" si="0"/>
        <v>8</v>
      </c>
      <c r="G8" s="15">
        <v>11</v>
      </c>
      <c r="H8" s="15">
        <f t="shared" si="1"/>
        <v>1</v>
      </c>
    </row>
    <row r="9" spans="2:9" x14ac:dyDescent="0.35">
      <c r="B9" s="1" t="s">
        <v>7</v>
      </c>
      <c r="C9" s="2">
        <v>31141</v>
      </c>
      <c r="D9">
        <f t="shared" si="0"/>
        <v>4</v>
      </c>
      <c r="G9" s="15">
        <v>12</v>
      </c>
      <c r="H9" s="15">
        <f t="shared" si="1"/>
        <v>1</v>
      </c>
    </row>
    <row r="10" spans="2:9" x14ac:dyDescent="0.35">
      <c r="B10" s="1" t="s">
        <v>8</v>
      </c>
      <c r="C10" s="2">
        <v>30311</v>
      </c>
      <c r="D10">
        <f t="shared" si="0"/>
        <v>12</v>
      </c>
    </row>
    <row r="11" spans="2:9" x14ac:dyDescent="0.35">
      <c r="B11" s="1"/>
    </row>
    <row r="12" spans="2:9" x14ac:dyDescent="0.35">
      <c r="B12" s="3"/>
    </row>
    <row r="14" spans="2:9" x14ac:dyDescent="0.35">
      <c r="B14" s="19" t="s">
        <v>149</v>
      </c>
      <c r="C14" s="19"/>
      <c r="D14" s="19"/>
      <c r="E14" s="19"/>
    </row>
    <row r="15" spans="2:9" x14ac:dyDescent="0.35">
      <c r="B15" s="19"/>
      <c r="C15" s="19"/>
      <c r="D15" s="19"/>
      <c r="E15" s="19"/>
    </row>
    <row r="16" spans="2:9" x14ac:dyDescent="0.35">
      <c r="B16" s="19"/>
      <c r="C16" s="19"/>
      <c r="D16" s="19"/>
      <c r="E16" s="19"/>
    </row>
    <row r="17" spans="2:5" x14ac:dyDescent="0.35">
      <c r="B17" s="19"/>
      <c r="C17" s="19"/>
      <c r="D17" s="19"/>
      <c r="E17" s="19"/>
    </row>
    <row r="18" spans="2:5" x14ac:dyDescent="0.35">
      <c r="B18" s="19"/>
      <c r="C18" s="19"/>
      <c r="D18" s="19"/>
      <c r="E18" s="19"/>
    </row>
  </sheetData>
  <sortState xmlns:xlrd2="http://schemas.microsoft.com/office/spreadsheetml/2017/richdata2" ref="G3:G10">
    <sortCondition descending="1" ref="G3:G10"/>
  </sortState>
  <mergeCells count="2">
    <mergeCell ref="B14:E18"/>
    <mergeCell ref="G1:I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BDDE-EE27-FE4D-A8A7-723A39382A6C}">
  <dimension ref="B2:O23"/>
  <sheetViews>
    <sheetView workbookViewId="0">
      <selection activeCell="K19" sqref="K19"/>
    </sheetView>
  </sheetViews>
  <sheetFormatPr defaultColWidth="10.9296875" defaultRowHeight="15" x14ac:dyDescent="0.35"/>
  <sheetData>
    <row r="2" spans="2:15" x14ac:dyDescent="0.35">
      <c r="B2" s="4" t="s">
        <v>10</v>
      </c>
      <c r="C2" s="4" t="s">
        <v>11</v>
      </c>
      <c r="D2" s="4" t="s">
        <v>12</v>
      </c>
    </row>
    <row r="3" spans="2:15" x14ac:dyDescent="0.35">
      <c r="B3" t="s">
        <v>13</v>
      </c>
      <c r="C3" t="s">
        <v>19</v>
      </c>
      <c r="D3">
        <v>16790</v>
      </c>
      <c r="F3" s="16" t="s">
        <v>19</v>
      </c>
      <c r="G3" t="s">
        <v>13</v>
      </c>
      <c r="H3">
        <f>SUMIFS($D$3:$D$18,$C$3:$C$18,$F$3,$B$3:$B$18,G3)</f>
        <v>16790</v>
      </c>
      <c r="I3" s="16" t="s">
        <v>20</v>
      </c>
      <c r="J3">
        <f>SUMIFS($D$3:$D$18,$C$3:$C$18,$I$3,$B$3:$B$18,G3)</f>
        <v>46789</v>
      </c>
      <c r="K3" s="16" t="s">
        <v>21</v>
      </c>
      <c r="L3">
        <f>SUMIFS($D$3:$D$18,$C$3:$C$18,$K$3,$B$3:$B$18,G3)</f>
        <v>37554</v>
      </c>
      <c r="M3" s="16" t="s">
        <v>22</v>
      </c>
      <c r="N3">
        <f>SUMIFS($D$3:$D$18,$C$3:$C$18,$M$3,$B$3:$B$18,G3)</f>
        <v>84777</v>
      </c>
    </row>
    <row r="4" spans="2:15" x14ac:dyDescent="0.35">
      <c r="B4" t="s">
        <v>13</v>
      </c>
      <c r="C4" t="s">
        <v>20</v>
      </c>
      <c r="D4">
        <v>46789</v>
      </c>
      <c r="G4" t="s">
        <v>14</v>
      </c>
      <c r="H4">
        <f t="shared" ref="H4:H6" si="0">SUMIFS($D$3:$D$18,$C$3:$C$18,$F$3,$B$3:$B$18,G4)</f>
        <v>4669</v>
      </c>
      <c r="J4">
        <f t="shared" ref="J4:J6" si="1">SUMIFS($D$3:$D$18,$C$3:$C$18,$I$3,$B$3:$B$18,G4)</f>
        <v>4321</v>
      </c>
      <c r="L4">
        <f t="shared" ref="L4:L6" si="2">SUMIFS($D$3:$D$18,$C$3:$C$18,$K$3,$B$3:$B$18,G4)</f>
        <v>3999</v>
      </c>
      <c r="N4">
        <f t="shared" ref="N4:N6" si="3">SUMIFS($D$3:$D$18,$C$3:$C$18,$M$3,$B$3:$B$18,G4)</f>
        <v>6255</v>
      </c>
    </row>
    <row r="5" spans="2:15" x14ac:dyDescent="0.35">
      <c r="B5" t="s">
        <v>13</v>
      </c>
      <c r="C5" t="s">
        <v>21</v>
      </c>
      <c r="D5">
        <v>37554</v>
      </c>
      <c r="G5" t="s">
        <v>15</v>
      </c>
      <c r="H5">
        <f t="shared" si="0"/>
        <v>4899</v>
      </c>
      <c r="J5">
        <f t="shared" si="1"/>
        <v>29990</v>
      </c>
      <c r="L5">
        <f t="shared" si="2"/>
        <v>36889</v>
      </c>
      <c r="N5">
        <f t="shared" si="3"/>
        <v>1889</v>
      </c>
    </row>
    <row r="6" spans="2:15" x14ac:dyDescent="0.35">
      <c r="B6" t="s">
        <v>13</v>
      </c>
      <c r="C6" t="s">
        <v>22</v>
      </c>
      <c r="D6">
        <v>84777</v>
      </c>
      <c r="G6" t="s">
        <v>16</v>
      </c>
      <c r="H6">
        <f t="shared" si="0"/>
        <v>3111</v>
      </c>
      <c r="J6">
        <f t="shared" si="1"/>
        <v>345</v>
      </c>
      <c r="L6">
        <f t="shared" si="2"/>
        <v>9876</v>
      </c>
      <c r="N6">
        <f t="shared" si="3"/>
        <v>1250</v>
      </c>
    </row>
    <row r="7" spans="2:15" x14ac:dyDescent="0.35">
      <c r="B7" t="s">
        <v>14</v>
      </c>
      <c r="C7" t="s">
        <v>19</v>
      </c>
      <c r="D7">
        <v>4669</v>
      </c>
      <c r="H7">
        <f>SUM(H3:H6)</f>
        <v>29469</v>
      </c>
      <c r="J7">
        <f t="shared" ref="J7:N7" si="4">SUM(J3:J6)</f>
        <v>81445</v>
      </c>
      <c r="L7">
        <f t="shared" si="4"/>
        <v>88318</v>
      </c>
      <c r="N7">
        <f t="shared" si="4"/>
        <v>94171</v>
      </c>
      <c r="O7">
        <f>SUM(H7:N7)</f>
        <v>293403</v>
      </c>
    </row>
    <row r="8" spans="2:15" x14ac:dyDescent="0.35">
      <c r="B8" t="s">
        <v>14</v>
      </c>
      <c r="C8" t="s">
        <v>20</v>
      </c>
      <c r="D8">
        <v>4321</v>
      </c>
    </row>
    <row r="9" spans="2:15" x14ac:dyDescent="0.35">
      <c r="B9" t="s">
        <v>14</v>
      </c>
      <c r="C9" t="s">
        <v>21</v>
      </c>
      <c r="D9">
        <v>3999</v>
      </c>
    </row>
    <row r="10" spans="2:15" x14ac:dyDescent="0.35">
      <c r="B10" t="s">
        <v>14</v>
      </c>
      <c r="C10" t="s">
        <v>22</v>
      </c>
      <c r="D10">
        <v>6255</v>
      </c>
    </row>
    <row r="11" spans="2:15" x14ac:dyDescent="0.35">
      <c r="B11" t="s">
        <v>15</v>
      </c>
      <c r="C11" t="s">
        <v>19</v>
      </c>
      <c r="D11">
        <v>4899</v>
      </c>
    </row>
    <row r="12" spans="2:15" x14ac:dyDescent="0.35">
      <c r="B12" t="s">
        <v>15</v>
      </c>
      <c r="C12" t="s">
        <v>20</v>
      </c>
      <c r="D12">
        <v>29990</v>
      </c>
    </row>
    <row r="13" spans="2:15" x14ac:dyDescent="0.35">
      <c r="B13" t="s">
        <v>15</v>
      </c>
      <c r="C13" t="s">
        <v>21</v>
      </c>
      <c r="D13">
        <v>36889</v>
      </c>
    </row>
    <row r="14" spans="2:15" x14ac:dyDescent="0.35">
      <c r="B14" t="s">
        <v>15</v>
      </c>
      <c r="C14" t="s">
        <v>22</v>
      </c>
      <c r="D14">
        <v>1889</v>
      </c>
    </row>
    <row r="15" spans="2:15" x14ac:dyDescent="0.35">
      <c r="B15" t="s">
        <v>16</v>
      </c>
      <c r="C15" t="s">
        <v>19</v>
      </c>
      <c r="D15">
        <v>3111</v>
      </c>
    </row>
    <row r="16" spans="2:15" x14ac:dyDescent="0.35">
      <c r="B16" t="s">
        <v>16</v>
      </c>
      <c r="C16" t="s">
        <v>20</v>
      </c>
      <c r="D16">
        <v>345</v>
      </c>
    </row>
    <row r="17" spans="2:4" x14ac:dyDescent="0.35">
      <c r="B17" t="s">
        <v>16</v>
      </c>
      <c r="C17" t="s">
        <v>21</v>
      </c>
      <c r="D17">
        <v>9876</v>
      </c>
    </row>
    <row r="18" spans="2:4" x14ac:dyDescent="0.35">
      <c r="B18" t="s">
        <v>16</v>
      </c>
      <c r="C18" t="s">
        <v>22</v>
      </c>
      <c r="D18">
        <v>1250</v>
      </c>
    </row>
    <row r="19" spans="2:4" x14ac:dyDescent="0.35">
      <c r="D19">
        <f>SUM(D3:D18)</f>
        <v>293403</v>
      </c>
    </row>
    <row r="21" spans="2:4" x14ac:dyDescent="0.35">
      <c r="B21" s="21" t="s">
        <v>154</v>
      </c>
      <c r="C21" s="21"/>
    </row>
    <row r="22" spans="2:4" x14ac:dyDescent="0.35">
      <c r="B22" s="21"/>
      <c r="C22" s="21"/>
    </row>
    <row r="23" spans="2:4" x14ac:dyDescent="0.35">
      <c r="B23" s="21"/>
      <c r="C23" s="21"/>
    </row>
  </sheetData>
  <mergeCells count="1">
    <mergeCell ref="B21:C2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723C-1BEC-4A7F-A1C7-3A4707E011B6}">
  <dimension ref="B2:G24"/>
  <sheetViews>
    <sheetView topLeftCell="A2" workbookViewId="0">
      <selection activeCell="D3" sqref="D3"/>
    </sheetView>
  </sheetViews>
  <sheetFormatPr defaultColWidth="8.796875" defaultRowHeight="15" x14ac:dyDescent="0.35"/>
  <cols>
    <col min="1" max="1" width="4.46484375" customWidth="1"/>
    <col min="2" max="2" width="33.19921875" bestFit="1" customWidth="1"/>
    <col min="3" max="3" width="20.19921875" bestFit="1" customWidth="1"/>
    <col min="4" max="4" width="16.46484375" customWidth="1"/>
    <col min="5" max="5" width="4.46484375" customWidth="1"/>
    <col min="6" max="6" width="20.19921875" bestFit="1" customWidth="1"/>
    <col min="7" max="7" width="14.33203125" bestFit="1" customWidth="1"/>
  </cols>
  <sheetData>
    <row r="2" spans="2:7" x14ac:dyDescent="0.35">
      <c r="B2" s="10" t="s">
        <v>70</v>
      </c>
      <c r="C2" s="10" t="s">
        <v>69</v>
      </c>
      <c r="D2" s="10" t="s">
        <v>68</v>
      </c>
      <c r="F2" s="10" t="s">
        <v>9</v>
      </c>
      <c r="G2" s="10" t="s">
        <v>67</v>
      </c>
    </row>
    <row r="3" spans="2:7" x14ac:dyDescent="0.35">
      <c r="B3" t="s">
        <v>66</v>
      </c>
      <c r="C3" t="s">
        <v>65</v>
      </c>
      <c r="D3" s="17" t="str">
        <f>IFERROR(VLOOKUP(C3,$F$3:$G$11,2,FALSE),"not found")</f>
        <v>not found</v>
      </c>
      <c r="F3" t="s">
        <v>47</v>
      </c>
      <c r="G3" s="9">
        <v>33247178</v>
      </c>
    </row>
    <row r="4" spans="2:7" x14ac:dyDescent="0.35">
      <c r="B4" t="s">
        <v>64</v>
      </c>
      <c r="C4" t="s">
        <v>59</v>
      </c>
      <c r="D4" s="17">
        <f t="shared" ref="D4:D24" si="0">IFERROR(VLOOKUP(C4,$F$3:$G$11,2,FALSE),"not found")</f>
        <v>62157026</v>
      </c>
      <c r="F4" t="s">
        <v>41</v>
      </c>
      <c r="G4" s="9">
        <v>45302040</v>
      </c>
    </row>
    <row r="5" spans="2:7" x14ac:dyDescent="0.35">
      <c r="B5" t="s">
        <v>63</v>
      </c>
      <c r="C5" t="s">
        <v>62</v>
      </c>
      <c r="D5" s="17" t="str">
        <f t="shared" si="0"/>
        <v>not found</v>
      </c>
      <c r="F5" t="s">
        <v>39</v>
      </c>
      <c r="G5" s="9">
        <v>51744999</v>
      </c>
    </row>
    <row r="6" spans="2:7" x14ac:dyDescent="0.35">
      <c r="B6" t="s">
        <v>61</v>
      </c>
      <c r="C6" t="s">
        <v>60</v>
      </c>
      <c r="D6" s="17" t="str">
        <f t="shared" si="0"/>
        <v>not found</v>
      </c>
      <c r="F6" t="s">
        <v>59</v>
      </c>
      <c r="G6" s="9">
        <v>62157026</v>
      </c>
    </row>
    <row r="7" spans="2:7" x14ac:dyDescent="0.35">
      <c r="B7" t="s">
        <v>58</v>
      </c>
      <c r="C7" t="s">
        <v>57</v>
      </c>
      <c r="D7" s="17" t="str">
        <f t="shared" si="0"/>
        <v>not found</v>
      </c>
      <c r="F7" t="s">
        <v>49</v>
      </c>
      <c r="G7" s="9">
        <v>68970486</v>
      </c>
    </row>
    <row r="8" spans="2:7" x14ac:dyDescent="0.35">
      <c r="B8" t="s">
        <v>56</v>
      </c>
      <c r="C8" t="s">
        <v>55</v>
      </c>
      <c r="D8" s="17" t="str">
        <f t="shared" si="0"/>
        <v>not found</v>
      </c>
      <c r="F8" t="s">
        <v>49</v>
      </c>
      <c r="G8" s="9">
        <v>36615404</v>
      </c>
    </row>
    <row r="9" spans="2:7" x14ac:dyDescent="0.35">
      <c r="B9" t="s">
        <v>54</v>
      </c>
      <c r="C9" t="s">
        <v>53</v>
      </c>
      <c r="D9" s="17" t="str">
        <f t="shared" si="0"/>
        <v>not found</v>
      </c>
      <c r="F9" t="s">
        <v>49</v>
      </c>
      <c r="G9" s="9">
        <v>35212678</v>
      </c>
    </row>
    <row r="10" spans="2:7" x14ac:dyDescent="0.35">
      <c r="B10" t="s">
        <v>52</v>
      </c>
      <c r="C10" t="s">
        <v>49</v>
      </c>
      <c r="D10" s="17">
        <f t="shared" si="0"/>
        <v>68970486</v>
      </c>
      <c r="F10" t="s">
        <v>49</v>
      </c>
      <c r="G10" s="9">
        <v>40266501</v>
      </c>
    </row>
    <row r="11" spans="2:7" x14ac:dyDescent="0.35">
      <c r="B11" t="s">
        <v>51</v>
      </c>
      <c r="C11" t="s">
        <v>50</v>
      </c>
      <c r="D11" s="17" t="str">
        <f t="shared" si="0"/>
        <v>not found</v>
      </c>
      <c r="F11" t="s">
        <v>49</v>
      </c>
      <c r="G11" s="9">
        <v>36325782</v>
      </c>
    </row>
    <row r="12" spans="2:7" x14ac:dyDescent="0.35">
      <c r="B12" t="s">
        <v>48</v>
      </c>
      <c r="C12" t="s">
        <v>47</v>
      </c>
      <c r="D12" s="17">
        <f t="shared" si="0"/>
        <v>33247178</v>
      </c>
      <c r="G12" s="9"/>
    </row>
    <row r="13" spans="2:7" x14ac:dyDescent="0.35">
      <c r="B13" t="s">
        <v>46</v>
      </c>
      <c r="C13" t="s">
        <v>45</v>
      </c>
      <c r="D13" s="17" t="str">
        <f t="shared" si="0"/>
        <v>not found</v>
      </c>
      <c r="G13" s="9"/>
    </row>
    <row r="14" spans="2:7" x14ac:dyDescent="0.35">
      <c r="B14" t="s">
        <v>44</v>
      </c>
      <c r="C14" t="s">
        <v>43</v>
      </c>
      <c r="D14" s="17" t="str">
        <f t="shared" si="0"/>
        <v>not found</v>
      </c>
      <c r="G14" s="9"/>
    </row>
    <row r="15" spans="2:7" x14ac:dyDescent="0.35">
      <c r="B15" t="s">
        <v>42</v>
      </c>
      <c r="C15" t="s">
        <v>41</v>
      </c>
      <c r="D15" s="17">
        <f t="shared" si="0"/>
        <v>45302040</v>
      </c>
      <c r="G15" s="9"/>
    </row>
    <row r="16" spans="2:7" x14ac:dyDescent="0.35">
      <c r="B16" t="s">
        <v>40</v>
      </c>
      <c r="C16" t="s">
        <v>39</v>
      </c>
      <c r="D16" s="17">
        <f t="shared" si="0"/>
        <v>51744999</v>
      </c>
      <c r="G16" s="9"/>
    </row>
    <row r="17" spans="2:7" x14ac:dyDescent="0.35">
      <c r="B17" t="s">
        <v>38</v>
      </c>
      <c r="C17" t="s">
        <v>37</v>
      </c>
      <c r="D17" s="17" t="str">
        <f t="shared" si="0"/>
        <v>not found</v>
      </c>
      <c r="G17" s="9"/>
    </row>
    <row r="18" spans="2:7" x14ac:dyDescent="0.35">
      <c r="B18" t="s">
        <v>36</v>
      </c>
      <c r="C18" t="s">
        <v>35</v>
      </c>
      <c r="D18" s="17" t="str">
        <f t="shared" si="0"/>
        <v>not found</v>
      </c>
      <c r="F18" s="21" t="s">
        <v>71</v>
      </c>
      <c r="G18" s="21"/>
    </row>
    <row r="19" spans="2:7" x14ac:dyDescent="0.35">
      <c r="B19" t="s">
        <v>34</v>
      </c>
      <c r="C19" t="s">
        <v>33</v>
      </c>
      <c r="D19" s="17" t="str">
        <f t="shared" si="0"/>
        <v>not found</v>
      </c>
      <c r="F19" s="21"/>
      <c r="G19" s="21"/>
    </row>
    <row r="20" spans="2:7" x14ac:dyDescent="0.35">
      <c r="B20" t="s">
        <v>32</v>
      </c>
      <c r="C20" t="s">
        <v>31</v>
      </c>
      <c r="D20" s="17" t="str">
        <f t="shared" si="0"/>
        <v>not found</v>
      </c>
      <c r="F20" s="21"/>
      <c r="G20" s="21"/>
    </row>
    <row r="21" spans="2:7" x14ac:dyDescent="0.35">
      <c r="B21" t="s">
        <v>30</v>
      </c>
      <c r="C21" t="s">
        <v>29</v>
      </c>
      <c r="D21" s="17" t="str">
        <f t="shared" si="0"/>
        <v>not found</v>
      </c>
      <c r="G21" s="9"/>
    </row>
    <row r="22" spans="2:7" x14ac:dyDescent="0.35">
      <c r="B22" t="s">
        <v>28</v>
      </c>
      <c r="C22" t="s">
        <v>27</v>
      </c>
      <c r="D22" s="17" t="str">
        <f t="shared" si="0"/>
        <v>not found</v>
      </c>
      <c r="G22" s="9"/>
    </row>
    <row r="23" spans="2:7" x14ac:dyDescent="0.35">
      <c r="B23" t="s">
        <v>26</v>
      </c>
      <c r="C23" t="s">
        <v>25</v>
      </c>
      <c r="D23" s="17" t="str">
        <f t="shared" si="0"/>
        <v>not found</v>
      </c>
      <c r="G23" s="9"/>
    </row>
    <row r="24" spans="2:7" x14ac:dyDescent="0.35">
      <c r="B24" t="s">
        <v>24</v>
      </c>
      <c r="C24" t="s">
        <v>23</v>
      </c>
      <c r="D24" s="17" t="str">
        <f t="shared" si="0"/>
        <v>not found</v>
      </c>
      <c r="G24" s="9"/>
    </row>
  </sheetData>
  <mergeCells count="1">
    <mergeCell ref="F18:G20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B65C-1854-4730-867A-7C2FF13B9288}">
  <dimension ref="B2:I45"/>
  <sheetViews>
    <sheetView workbookViewId="0">
      <selection activeCell="I24" sqref="I24"/>
    </sheetView>
  </sheetViews>
  <sheetFormatPr defaultColWidth="8.796875" defaultRowHeight="15" x14ac:dyDescent="0.35"/>
  <cols>
    <col min="1" max="1" width="4.46484375" customWidth="1"/>
    <col min="2" max="2" width="16.59765625" bestFit="1" customWidth="1"/>
    <col min="3" max="3" width="23.796875" bestFit="1" customWidth="1"/>
    <col min="4" max="4" width="18.59765625" bestFit="1" customWidth="1"/>
    <col min="5" max="5" width="10.46484375" bestFit="1" customWidth="1"/>
    <col min="6" max="6" width="5.46484375" customWidth="1"/>
    <col min="7" max="7" width="13.59765625" bestFit="1" customWidth="1"/>
    <col min="8" max="8" width="17.796875" customWidth="1"/>
  </cols>
  <sheetData>
    <row r="2" spans="2:9" x14ac:dyDescent="0.35">
      <c r="B2" s="10" t="s">
        <v>11</v>
      </c>
      <c r="C2" s="10" t="s">
        <v>147</v>
      </c>
      <c r="D2" s="10" t="s">
        <v>146</v>
      </c>
      <c r="E2" s="10" t="s">
        <v>145</v>
      </c>
    </row>
    <row r="3" spans="2:9" x14ac:dyDescent="0.35">
      <c r="B3" t="s">
        <v>110</v>
      </c>
      <c r="C3" t="s">
        <v>81</v>
      </c>
      <c r="D3" t="s">
        <v>144</v>
      </c>
      <c r="E3" s="11">
        <v>4406018</v>
      </c>
    </row>
    <row r="4" spans="2:9" x14ac:dyDescent="0.35">
      <c r="B4" t="s">
        <v>79</v>
      </c>
      <c r="C4" t="s">
        <v>81</v>
      </c>
      <c r="D4" t="s">
        <v>143</v>
      </c>
      <c r="E4" s="11">
        <v>2564165</v>
      </c>
    </row>
    <row r="5" spans="2:9" x14ac:dyDescent="0.35">
      <c r="B5" t="s">
        <v>76</v>
      </c>
      <c r="C5" t="s">
        <v>142</v>
      </c>
      <c r="D5" t="s">
        <v>141</v>
      </c>
      <c r="E5" s="11">
        <v>1443535</v>
      </c>
      <c r="G5" s="13" t="s">
        <v>140</v>
      </c>
      <c r="H5" s="14" t="s">
        <v>82</v>
      </c>
    </row>
    <row r="6" spans="2:9" x14ac:dyDescent="0.35">
      <c r="B6" t="s">
        <v>110</v>
      </c>
      <c r="C6" t="s">
        <v>73</v>
      </c>
      <c r="D6" t="s">
        <v>139</v>
      </c>
      <c r="E6" s="11">
        <v>2834014</v>
      </c>
      <c r="G6" s="13" t="s">
        <v>138</v>
      </c>
      <c r="H6" s="14" t="s">
        <v>130</v>
      </c>
    </row>
    <row r="7" spans="2:9" x14ac:dyDescent="0.35">
      <c r="B7" t="s">
        <v>85</v>
      </c>
      <c r="C7" t="s">
        <v>122</v>
      </c>
      <c r="D7" t="s">
        <v>137</v>
      </c>
      <c r="E7" s="11">
        <v>1119596</v>
      </c>
      <c r="G7" s="13" t="s">
        <v>136</v>
      </c>
      <c r="H7" s="12">
        <f>SUMIFS(E3:E45,B3:B45,H5,C3:C45,H6)</f>
        <v>697697</v>
      </c>
    </row>
    <row r="8" spans="2:9" x14ac:dyDescent="0.35">
      <c r="B8" t="s">
        <v>110</v>
      </c>
      <c r="C8" t="s">
        <v>78</v>
      </c>
      <c r="D8" t="s">
        <v>135</v>
      </c>
      <c r="E8" s="11">
        <v>2949401</v>
      </c>
      <c r="G8" s="13" t="s">
        <v>134</v>
      </c>
      <c r="H8" s="12" t="str">
        <f>VLOOKUP(H5,B3:D45,3,0)</f>
        <v>Brooke Bailey</v>
      </c>
    </row>
    <row r="9" spans="2:9" x14ac:dyDescent="0.35">
      <c r="B9" t="s">
        <v>110</v>
      </c>
      <c r="C9" t="s">
        <v>89</v>
      </c>
      <c r="D9" t="s">
        <v>133</v>
      </c>
      <c r="E9" s="11">
        <v>2371246</v>
      </c>
    </row>
    <row r="10" spans="2:9" x14ac:dyDescent="0.35">
      <c r="B10" t="s">
        <v>22</v>
      </c>
      <c r="C10" t="s">
        <v>91</v>
      </c>
      <c r="D10" t="s">
        <v>132</v>
      </c>
      <c r="E10" s="11">
        <v>3043499</v>
      </c>
    </row>
    <row r="11" spans="2:9" x14ac:dyDescent="0.35">
      <c r="B11" t="s">
        <v>110</v>
      </c>
      <c r="C11" t="s">
        <v>97</v>
      </c>
      <c r="D11" t="s">
        <v>131</v>
      </c>
      <c r="E11" s="11">
        <v>1621716</v>
      </c>
    </row>
    <row r="12" spans="2:9" x14ac:dyDescent="0.35">
      <c r="B12" t="s">
        <v>82</v>
      </c>
      <c r="C12" t="s">
        <v>130</v>
      </c>
      <c r="D12" t="s">
        <v>129</v>
      </c>
      <c r="E12" s="11">
        <v>697697</v>
      </c>
    </row>
    <row r="13" spans="2:9" x14ac:dyDescent="0.35">
      <c r="B13" t="s">
        <v>110</v>
      </c>
      <c r="C13" t="s">
        <v>128</v>
      </c>
      <c r="D13" t="s">
        <v>127</v>
      </c>
      <c r="E13" s="11">
        <v>1458914</v>
      </c>
    </row>
    <row r="14" spans="2:9" x14ac:dyDescent="0.35">
      <c r="B14" t="s">
        <v>76</v>
      </c>
      <c r="C14" t="s">
        <v>89</v>
      </c>
      <c r="D14" t="s">
        <v>126</v>
      </c>
      <c r="E14" s="11">
        <v>2922128</v>
      </c>
      <c r="H14" s="21" t="s">
        <v>148</v>
      </c>
      <c r="I14" s="21"/>
    </row>
    <row r="15" spans="2:9" x14ac:dyDescent="0.35">
      <c r="B15" t="s">
        <v>76</v>
      </c>
      <c r="C15" t="s">
        <v>87</v>
      </c>
      <c r="D15" t="s">
        <v>125</v>
      </c>
      <c r="E15" s="11">
        <v>3699755</v>
      </c>
      <c r="H15" s="21"/>
      <c r="I15" s="21"/>
    </row>
    <row r="16" spans="2:9" x14ac:dyDescent="0.35">
      <c r="B16" t="s">
        <v>82</v>
      </c>
      <c r="C16" t="s">
        <v>87</v>
      </c>
      <c r="D16" t="s">
        <v>124</v>
      </c>
      <c r="E16" s="11">
        <v>930133</v>
      </c>
      <c r="H16" s="21"/>
      <c r="I16" s="21"/>
    </row>
    <row r="17" spans="2:5" x14ac:dyDescent="0.35">
      <c r="B17" t="s">
        <v>85</v>
      </c>
      <c r="C17" t="s">
        <v>97</v>
      </c>
      <c r="D17" t="s">
        <v>123</v>
      </c>
      <c r="E17" s="11">
        <v>2609312</v>
      </c>
    </row>
    <row r="18" spans="2:5" x14ac:dyDescent="0.35">
      <c r="B18" t="s">
        <v>82</v>
      </c>
      <c r="C18" t="s">
        <v>122</v>
      </c>
      <c r="D18" t="s">
        <v>121</v>
      </c>
      <c r="E18" s="11">
        <v>1660933</v>
      </c>
    </row>
    <row r="19" spans="2:5" x14ac:dyDescent="0.35">
      <c r="B19" t="s">
        <v>110</v>
      </c>
      <c r="C19" t="s">
        <v>87</v>
      </c>
      <c r="D19" t="s">
        <v>120</v>
      </c>
      <c r="E19" s="11">
        <v>644173</v>
      </c>
    </row>
    <row r="20" spans="2:5" x14ac:dyDescent="0.35">
      <c r="B20" t="s">
        <v>85</v>
      </c>
      <c r="C20" t="s">
        <v>73</v>
      </c>
      <c r="D20" t="s">
        <v>119</v>
      </c>
      <c r="E20" s="11">
        <v>4487298</v>
      </c>
    </row>
    <row r="21" spans="2:5" x14ac:dyDescent="0.35">
      <c r="B21" t="s">
        <v>110</v>
      </c>
      <c r="C21" t="s">
        <v>84</v>
      </c>
      <c r="D21" t="s">
        <v>118</v>
      </c>
      <c r="E21" s="11">
        <v>1391005</v>
      </c>
    </row>
    <row r="22" spans="2:5" x14ac:dyDescent="0.35">
      <c r="B22" t="s">
        <v>76</v>
      </c>
      <c r="C22" t="s">
        <v>102</v>
      </c>
      <c r="D22" t="s">
        <v>117</v>
      </c>
      <c r="E22" s="11">
        <v>3660829</v>
      </c>
    </row>
    <row r="23" spans="2:5" x14ac:dyDescent="0.35">
      <c r="B23" t="s">
        <v>22</v>
      </c>
      <c r="C23" t="s">
        <v>116</v>
      </c>
      <c r="D23" t="s">
        <v>115</v>
      </c>
      <c r="E23" s="11">
        <v>2478092</v>
      </c>
    </row>
    <row r="24" spans="2:5" x14ac:dyDescent="0.35">
      <c r="B24" t="s">
        <v>79</v>
      </c>
      <c r="C24" t="s">
        <v>113</v>
      </c>
      <c r="D24" t="s">
        <v>114</v>
      </c>
      <c r="E24" s="11">
        <v>4873822</v>
      </c>
    </row>
    <row r="25" spans="2:5" x14ac:dyDescent="0.35">
      <c r="B25" t="s">
        <v>82</v>
      </c>
      <c r="C25" t="s">
        <v>113</v>
      </c>
      <c r="D25" t="s">
        <v>112</v>
      </c>
      <c r="E25" s="11">
        <v>896582</v>
      </c>
    </row>
    <row r="26" spans="2:5" x14ac:dyDescent="0.35">
      <c r="B26" t="s">
        <v>79</v>
      </c>
      <c r="C26" t="s">
        <v>109</v>
      </c>
      <c r="D26" t="s">
        <v>111</v>
      </c>
      <c r="E26" s="11">
        <v>2069914</v>
      </c>
    </row>
    <row r="27" spans="2:5" x14ac:dyDescent="0.35">
      <c r="B27" t="s">
        <v>110</v>
      </c>
      <c r="C27" t="s">
        <v>109</v>
      </c>
      <c r="D27" t="s">
        <v>108</v>
      </c>
      <c r="E27" s="11">
        <v>3653753</v>
      </c>
    </row>
    <row r="28" spans="2:5" x14ac:dyDescent="0.35">
      <c r="B28" t="s">
        <v>22</v>
      </c>
      <c r="C28" t="s">
        <v>75</v>
      </c>
      <c r="D28" t="s">
        <v>107</v>
      </c>
      <c r="E28" s="11">
        <v>4201604</v>
      </c>
    </row>
    <row r="29" spans="2:5" x14ac:dyDescent="0.35">
      <c r="B29" t="s">
        <v>95</v>
      </c>
      <c r="C29" t="s">
        <v>84</v>
      </c>
      <c r="D29" t="s">
        <v>106</v>
      </c>
      <c r="E29" s="11">
        <v>1767245</v>
      </c>
    </row>
    <row r="30" spans="2:5" x14ac:dyDescent="0.35">
      <c r="B30" t="s">
        <v>95</v>
      </c>
      <c r="C30" t="s">
        <v>105</v>
      </c>
      <c r="D30" t="s">
        <v>104</v>
      </c>
      <c r="E30" s="11">
        <v>694393</v>
      </c>
    </row>
    <row r="31" spans="2:5" x14ac:dyDescent="0.35">
      <c r="B31" t="s">
        <v>22</v>
      </c>
      <c r="C31" t="s">
        <v>102</v>
      </c>
      <c r="D31" t="s">
        <v>103</v>
      </c>
      <c r="E31" s="11">
        <v>759059</v>
      </c>
    </row>
    <row r="32" spans="2:5" x14ac:dyDescent="0.35">
      <c r="B32" t="s">
        <v>85</v>
      </c>
      <c r="C32" t="s">
        <v>102</v>
      </c>
      <c r="D32" t="s">
        <v>101</v>
      </c>
      <c r="E32" s="11">
        <v>3122720</v>
      </c>
    </row>
    <row r="33" spans="2:5" x14ac:dyDescent="0.35">
      <c r="B33" t="s">
        <v>22</v>
      </c>
      <c r="C33" t="s">
        <v>81</v>
      </c>
      <c r="D33" t="s">
        <v>100</v>
      </c>
      <c r="E33" s="11">
        <v>3269238</v>
      </c>
    </row>
    <row r="34" spans="2:5" x14ac:dyDescent="0.35">
      <c r="B34" t="s">
        <v>82</v>
      </c>
      <c r="C34" t="s">
        <v>99</v>
      </c>
      <c r="D34" t="s">
        <v>98</v>
      </c>
      <c r="E34" s="11">
        <v>1189542</v>
      </c>
    </row>
    <row r="35" spans="2:5" x14ac:dyDescent="0.35">
      <c r="B35" t="s">
        <v>95</v>
      </c>
      <c r="C35" t="s">
        <v>97</v>
      </c>
      <c r="D35" t="s">
        <v>96</v>
      </c>
      <c r="E35" s="11">
        <v>2012197</v>
      </c>
    </row>
    <row r="36" spans="2:5" x14ac:dyDescent="0.35">
      <c r="B36" t="s">
        <v>95</v>
      </c>
      <c r="C36" t="s">
        <v>78</v>
      </c>
      <c r="D36" t="s">
        <v>94</v>
      </c>
      <c r="E36" s="11">
        <v>1971418</v>
      </c>
    </row>
    <row r="37" spans="2:5" x14ac:dyDescent="0.35">
      <c r="B37" t="s">
        <v>79</v>
      </c>
      <c r="C37" t="s">
        <v>93</v>
      </c>
      <c r="D37" t="s">
        <v>92</v>
      </c>
      <c r="E37" s="11">
        <v>2189297</v>
      </c>
    </row>
    <row r="38" spans="2:5" x14ac:dyDescent="0.35">
      <c r="B38" t="s">
        <v>85</v>
      </c>
      <c r="C38" t="s">
        <v>91</v>
      </c>
      <c r="D38" t="s">
        <v>90</v>
      </c>
      <c r="E38" s="11">
        <v>4822701</v>
      </c>
    </row>
    <row r="39" spans="2:5" x14ac:dyDescent="0.35">
      <c r="B39" t="s">
        <v>22</v>
      </c>
      <c r="C39" t="s">
        <v>89</v>
      </c>
      <c r="D39" t="s">
        <v>88</v>
      </c>
      <c r="E39" s="11">
        <v>2346810</v>
      </c>
    </row>
    <row r="40" spans="2:5" x14ac:dyDescent="0.35">
      <c r="B40" t="s">
        <v>79</v>
      </c>
      <c r="C40" t="s">
        <v>87</v>
      </c>
      <c r="D40" t="s">
        <v>86</v>
      </c>
      <c r="E40" s="11">
        <v>3443800</v>
      </c>
    </row>
    <row r="41" spans="2:5" x14ac:dyDescent="0.35">
      <c r="B41" t="s">
        <v>85</v>
      </c>
      <c r="C41" t="s">
        <v>84</v>
      </c>
      <c r="D41" t="s">
        <v>83</v>
      </c>
      <c r="E41" s="11">
        <v>1738454</v>
      </c>
    </row>
    <row r="42" spans="2:5" x14ac:dyDescent="0.35">
      <c r="B42" t="s">
        <v>82</v>
      </c>
      <c r="C42" t="s">
        <v>81</v>
      </c>
      <c r="D42" t="s">
        <v>80</v>
      </c>
      <c r="E42" s="11">
        <v>2592508</v>
      </c>
    </row>
    <row r="43" spans="2:5" x14ac:dyDescent="0.35">
      <c r="B43" t="s">
        <v>79</v>
      </c>
      <c r="C43" t="s">
        <v>78</v>
      </c>
      <c r="D43" t="s">
        <v>77</v>
      </c>
      <c r="E43" s="11">
        <v>2581251</v>
      </c>
    </row>
    <row r="44" spans="2:5" x14ac:dyDescent="0.35">
      <c r="B44" t="s">
        <v>76</v>
      </c>
      <c r="C44" t="s">
        <v>75</v>
      </c>
      <c r="D44" t="s">
        <v>74</v>
      </c>
      <c r="E44" s="11">
        <v>3825424</v>
      </c>
    </row>
    <row r="45" spans="2:5" x14ac:dyDescent="0.35">
      <c r="B45" t="s">
        <v>22</v>
      </c>
      <c r="C45" t="s">
        <v>73</v>
      </c>
      <c r="D45" t="s">
        <v>72</v>
      </c>
      <c r="E45" s="11">
        <v>2077279</v>
      </c>
    </row>
  </sheetData>
  <mergeCells count="1">
    <mergeCell ref="H14:I16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FD92-81BB-6F4B-BCC5-36EC8A4837A1}">
  <dimension ref="A1:P22"/>
  <sheetViews>
    <sheetView workbookViewId="0">
      <selection activeCell="I18" sqref="I18"/>
    </sheetView>
  </sheetViews>
  <sheetFormatPr defaultColWidth="10.9296875" defaultRowHeight="15" x14ac:dyDescent="0.35"/>
  <cols>
    <col min="15" max="15" width="22.1328125" customWidth="1"/>
  </cols>
  <sheetData>
    <row r="1" spans="1:15" x14ac:dyDescent="0.35">
      <c r="A1" s="5" t="s">
        <v>155</v>
      </c>
      <c r="B1" s="6"/>
      <c r="C1" s="6"/>
      <c r="D1" s="6"/>
      <c r="E1" s="6"/>
    </row>
    <row r="2" spans="1:15" ht="15.45" x14ac:dyDescent="0.35">
      <c r="A2" s="7" t="s">
        <v>17</v>
      </c>
      <c r="B2" s="6"/>
      <c r="C2" s="6"/>
      <c r="D2" s="6"/>
      <c r="E2" s="6"/>
    </row>
    <row r="3" spans="1:15" ht="15.45" x14ac:dyDescent="0.35">
      <c r="A3" s="7" t="s">
        <v>18</v>
      </c>
      <c r="B3" s="6"/>
      <c r="C3" s="6"/>
      <c r="D3" s="6"/>
      <c r="E3" s="6"/>
    </row>
    <row r="4" spans="1:15" ht="15.45" x14ac:dyDescent="0.35">
      <c r="A4" s="18" t="s">
        <v>159</v>
      </c>
      <c r="B4" s="6"/>
      <c r="C4" s="6"/>
      <c r="D4" s="6"/>
      <c r="E4" s="6"/>
    </row>
    <row r="5" spans="1:15" ht="15.45" x14ac:dyDescent="0.35">
      <c r="A5" s="18" t="s">
        <v>160</v>
      </c>
      <c r="B5" s="6"/>
      <c r="C5" s="6"/>
      <c r="D5" s="6"/>
      <c r="E5" s="6"/>
    </row>
    <row r="6" spans="1:15" x14ac:dyDescent="0.35">
      <c r="A6" s="8" t="s">
        <v>156</v>
      </c>
      <c r="B6" s="6"/>
      <c r="C6" s="6"/>
      <c r="D6" s="6"/>
      <c r="E6" s="6"/>
    </row>
    <row r="12" spans="1:15" x14ac:dyDescent="0.35">
      <c r="L12" t="s">
        <v>157</v>
      </c>
      <c r="M12" t="s">
        <v>158</v>
      </c>
      <c r="N12" t="s">
        <v>161</v>
      </c>
      <c r="O12" s="16" t="s">
        <v>162</v>
      </c>
    </row>
    <row r="13" spans="1:15" x14ac:dyDescent="0.35">
      <c r="K13" t="s">
        <v>166</v>
      </c>
      <c r="L13">
        <f ca="1">ROUND( RAND()*5+1,0)</f>
        <v>5</v>
      </c>
      <c r="M13">
        <f ca="1">ROUND( RAND()*5+1,0)</f>
        <v>3</v>
      </c>
      <c r="N13">
        <f ca="1">SUM(L13:M13)</f>
        <v>8</v>
      </c>
      <c r="O13" t="str">
        <f ca="1">IF(OR($N$13=5,$N$13=6),"gameover,don’t need more roll!","go on")</f>
        <v>go on</v>
      </c>
    </row>
    <row r="16" spans="1:15" x14ac:dyDescent="0.35">
      <c r="O16" s="16" t="s">
        <v>163</v>
      </c>
    </row>
    <row r="17" spans="11:16" x14ac:dyDescent="0.35">
      <c r="K17" t="s">
        <v>167</v>
      </c>
      <c r="L17">
        <f ca="1">ROUND( RAND()*5+1,0)</f>
        <v>5</v>
      </c>
      <c r="M17">
        <f ca="1">ROUND( RAND()*5+1,0)</f>
        <v>4</v>
      </c>
      <c r="N17">
        <f ca="1">SUM(L17:M17)</f>
        <v>9</v>
      </c>
      <c r="O17" t="str">
        <f ca="1">IF(OR($N$17=2,$N$17=9),"you win","go on")</f>
        <v>you win</v>
      </c>
    </row>
    <row r="18" spans="11:16" x14ac:dyDescent="0.35">
      <c r="O18" t="str">
        <f ca="1">IF(OR(N17=5,N17=6),"gameover","go on")</f>
        <v>go on</v>
      </c>
    </row>
    <row r="19" spans="11:16" x14ac:dyDescent="0.35">
      <c r="P19" t="s">
        <v>165</v>
      </c>
    </row>
    <row r="20" spans="11:16" x14ac:dyDescent="0.35">
      <c r="O20" s="16" t="s">
        <v>164</v>
      </c>
    </row>
    <row r="21" spans="11:16" x14ac:dyDescent="0.35">
      <c r="K21" t="s">
        <v>168</v>
      </c>
      <c r="L21">
        <f ca="1">ROUND( RAND()*5+1,0)</f>
        <v>6</v>
      </c>
      <c r="M21">
        <f ca="1">ROUND( RAND()*5+1,0)</f>
        <v>5</v>
      </c>
      <c r="N21">
        <f ca="1">SUM(L21:M21)</f>
        <v>11</v>
      </c>
      <c r="O21" t="str">
        <f ca="1">IF(OR($N$21=5,$N$21=6),"gameover","you win")</f>
        <v>you win</v>
      </c>
    </row>
    <row r="22" spans="11:16" x14ac:dyDescent="0.35">
      <c r="O22" t="str">
        <f ca="1">IF(OR($N$13=2,$N$13=9),"you win","you win")</f>
        <v>you win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2CFC363ADB15B49806E5AB211D688D2" ma:contentTypeVersion="6" ma:contentTypeDescription="新建文档。" ma:contentTypeScope="" ma:versionID="3e1e8606daa78dde55a0b0b172ecad09">
  <xsd:schema xmlns:xsd="http://www.w3.org/2001/XMLSchema" xmlns:xs="http://www.w3.org/2001/XMLSchema" xmlns:p="http://schemas.microsoft.com/office/2006/metadata/properties" xmlns:ns2="8c08b285-3218-47ba-978b-8757431e637a" xmlns:ns3="7b9467cb-8ccb-43f8-ab1d-2d79a89b0677" targetNamespace="http://schemas.microsoft.com/office/2006/metadata/properties" ma:root="true" ma:fieldsID="d0ccbf149eccc164b310ed2af5ff1ff6" ns2:_="" ns3:_="">
    <xsd:import namespace="8c08b285-3218-47ba-978b-8757431e637a"/>
    <xsd:import namespace="7b9467cb-8ccb-43f8-ab1d-2d79a89b0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8b285-3218-47ba-978b-8757431e6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467cb-8ccb-43f8-ab1d-2d79a89b0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173E5F-D921-4205-A139-5E3D71BB5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8b285-3218-47ba-978b-8757431e637a"/>
    <ds:schemaRef ds:uri="7b9467cb-8ccb-43f8-ab1d-2d79a89b0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D5613-2BC4-4E9D-AF40-F2BAC40946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A1853C-910D-4CF1-B6C5-EF4A570F81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Feiran Xu</cp:lastModifiedBy>
  <dcterms:created xsi:type="dcterms:W3CDTF">2020-10-09T10:19:13Z</dcterms:created>
  <dcterms:modified xsi:type="dcterms:W3CDTF">2021-10-05T09:11:28Z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0x01010062CFC363ADB15B49806E5AB211D688D2</vt:lpwstr>
  </property>
</Properties>
</file>