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mpu\pmpu\pankratova\Mathmatical and Computer Forecasting\IN_work1\"/>
    </mc:Choice>
  </mc:AlternateContent>
  <xr:revisionPtr revIDLastSave="0" documentId="8_{C672EC1F-5DD4-41CC-95C0-3A80592B0177}" xr6:coauthVersionLast="47" xr6:coauthVersionMax="47" xr10:uidLastSave="{00000000-0000-0000-0000-000000000000}"/>
  <bookViews>
    <workbookView xWindow="0" yWindow="6105" windowWidth="38400" windowHeight="14895" activeTab="5" xr2:uid="{00000000-000D-0000-FFFF-FFFF00000000}"/>
  </bookViews>
  <sheets>
    <sheet name="dataset" sheetId="1" r:id="rId1"/>
    <sheet name="via_chara" sheetId="2" r:id="rId2"/>
    <sheet name="predict_tests" sheetId="3" r:id="rId3"/>
    <sheet name="multi" sheetId="6" r:id="rId4"/>
    <sheet name="comparison" sheetId="4" r:id="rId5"/>
    <sheet name="Standardized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90" i="3" l="1"/>
  <c r="AB90" i="3"/>
  <c r="AC89" i="3"/>
  <c r="AB89" i="3"/>
  <c r="U91" i="3"/>
  <c r="U90" i="3"/>
  <c r="Y29" i="6"/>
  <c r="M29" i="6" a="1"/>
  <c r="M29" i="6" s="1"/>
  <c r="AC7" i="6" a="1"/>
  <c r="AC7" i="6" s="1"/>
  <c r="Y28" i="6"/>
  <c r="M28" i="6" a="1"/>
  <c r="M28" i="6" s="1"/>
  <c r="N1" i="6" a="1"/>
  <c r="N1" i="6" s="1"/>
  <c r="U89" i="3"/>
  <c r="O29" i="6" l="1"/>
  <c r="V29" i="6"/>
  <c r="U29" i="6"/>
  <c r="T29" i="6"/>
  <c r="S29" i="6"/>
  <c r="N29" i="6"/>
  <c r="R29" i="6"/>
  <c r="Q29" i="6"/>
  <c r="P29" i="6"/>
  <c r="AC10" i="6"/>
  <c r="AC9" i="6"/>
  <c r="AC16" i="6"/>
  <c r="AC14" i="6"/>
  <c r="AC12" i="6"/>
  <c r="AC8" i="6"/>
  <c r="AC15" i="6"/>
  <c r="AC13" i="6"/>
  <c r="AC11" i="6"/>
  <c r="O28" i="6"/>
  <c r="V28" i="6"/>
  <c r="T28" i="6"/>
  <c r="S28" i="6"/>
  <c r="R28" i="6"/>
  <c r="P28" i="6"/>
  <c r="N28" i="6"/>
  <c r="U28" i="6"/>
  <c r="Q28" i="6"/>
  <c r="W8" i="6"/>
  <c r="R2" i="6"/>
  <c r="S1" i="6"/>
  <c r="S2" i="6"/>
  <c r="R10" i="6"/>
  <c r="O7" i="6"/>
  <c r="S8" i="6"/>
  <c r="V6" i="6"/>
  <c r="W1" i="6"/>
  <c r="R1" i="6"/>
  <c r="Q7" i="6"/>
  <c r="V8" i="6"/>
  <c r="U8" i="6"/>
  <c r="Q2" i="6"/>
  <c r="N7" i="6"/>
  <c r="O10" i="6"/>
  <c r="O2" i="6"/>
  <c r="N10" i="6"/>
  <c r="S3" i="6"/>
  <c r="V9" i="6"/>
  <c r="O8" i="6"/>
  <c r="U1" i="6"/>
  <c r="T9" i="6"/>
  <c r="U7" i="6"/>
  <c r="Q1" i="6"/>
  <c r="O4" i="6"/>
  <c r="N4" i="6"/>
  <c r="S5" i="6"/>
  <c r="T8" i="6"/>
  <c r="V3" i="6"/>
  <c r="U3" i="6"/>
  <c r="P5" i="6"/>
  <c r="Q8" i="6"/>
  <c r="P8" i="6"/>
  <c r="V1" i="6"/>
  <c r="N8" i="6"/>
  <c r="T1" i="6"/>
  <c r="Q6" i="6"/>
  <c r="O3" i="6"/>
  <c r="R9" i="6"/>
  <c r="V7" i="6"/>
  <c r="T4" i="6"/>
  <c r="W10" i="6"/>
  <c r="S4" i="6"/>
  <c r="P9" i="6"/>
  <c r="T7" i="6"/>
  <c r="N6" i="6"/>
  <c r="R4" i="6"/>
  <c r="V2" i="6"/>
  <c r="P1" i="6"/>
  <c r="S10" i="6"/>
  <c r="P7" i="6"/>
  <c r="W3" i="6"/>
  <c r="P10" i="6"/>
  <c r="P2" i="6"/>
  <c r="W6" i="6"/>
  <c r="R8" i="6"/>
  <c r="T3" i="6"/>
  <c r="W9" i="6"/>
  <c r="O5" i="6"/>
  <c r="T6" i="6"/>
  <c r="R3" i="6"/>
  <c r="S6" i="6"/>
  <c r="Q3" i="6"/>
  <c r="V4" i="6"/>
  <c r="S9" i="6"/>
  <c r="U4" i="6"/>
  <c r="P6" i="6"/>
  <c r="W5" i="6"/>
  <c r="O1" i="6"/>
  <c r="U5" i="6"/>
  <c r="T5" i="6"/>
  <c r="Q10" i="6"/>
  <c r="R5" i="6"/>
  <c r="Q5" i="6"/>
  <c r="N2" i="6"/>
  <c r="U6" i="6"/>
  <c r="N5" i="6"/>
  <c r="U9" i="6"/>
  <c r="W4" i="6"/>
  <c r="R6" i="6"/>
  <c r="P3" i="6"/>
  <c r="W7" i="6"/>
  <c r="N3" i="6"/>
  <c r="Q9" i="6"/>
  <c r="O6" i="6"/>
  <c r="W2" i="6"/>
  <c r="V10" i="6"/>
  <c r="U10" i="6"/>
  <c r="O9" i="6"/>
  <c r="S7" i="6"/>
  <c r="Q4" i="6"/>
  <c r="U2" i="6"/>
  <c r="T10" i="6"/>
  <c r="N9" i="6"/>
  <c r="R7" i="6"/>
  <c r="V5" i="6"/>
  <c r="P4" i="6"/>
  <c r="T2" i="6"/>
  <c r="A405" i="3" l="1"/>
  <c r="I4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H4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G4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F4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E4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D4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C4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B4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C205" i="3"/>
  <c r="D205" i="3"/>
  <c r="E205" i="3"/>
  <c r="F205" i="3"/>
  <c r="G205" i="3"/>
  <c r="H205" i="3"/>
  <c r="I205" i="3"/>
  <c r="B205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273" i="3"/>
  <c r="A274" i="3"/>
  <c r="A275" i="3"/>
  <c r="A276" i="3"/>
  <c r="A277" i="3"/>
  <c r="A278" i="3"/>
  <c r="A279" i="3"/>
  <c r="A280" i="3"/>
  <c r="A281" i="3"/>
  <c r="A282" i="3"/>
  <c r="A283" i="3"/>
  <c r="A284" i="3"/>
  <c r="A285" i="3"/>
  <c r="A286" i="3"/>
  <c r="A287" i="3"/>
  <c r="A288" i="3"/>
  <c r="A289" i="3"/>
  <c r="A290" i="3"/>
  <c r="A291" i="3"/>
  <c r="A292" i="3"/>
  <c r="A293" i="3"/>
  <c r="A294" i="3"/>
  <c r="A295" i="3"/>
  <c r="A296" i="3"/>
  <c r="A297" i="3"/>
  <c r="A298" i="3"/>
  <c r="A299" i="3"/>
  <c r="A300" i="3"/>
  <c r="A301" i="3"/>
  <c r="A302" i="3"/>
  <c r="A303" i="3"/>
  <c r="A304" i="3"/>
  <c r="A305" i="3"/>
  <c r="A306" i="3"/>
  <c r="A307" i="3"/>
  <c r="A308" i="3"/>
  <c r="A309" i="3"/>
  <c r="A310" i="3"/>
  <c r="A311" i="3"/>
  <c r="A312" i="3"/>
  <c r="A313" i="3"/>
  <c r="A314" i="3"/>
  <c r="A315" i="3"/>
  <c r="A316" i="3"/>
  <c r="A317" i="3"/>
  <c r="A318" i="3"/>
  <c r="A319" i="3"/>
  <c r="A320" i="3"/>
  <c r="A321" i="3"/>
  <c r="A322" i="3"/>
  <c r="A323" i="3"/>
  <c r="A324" i="3"/>
  <c r="A325" i="3"/>
  <c r="A326" i="3"/>
  <c r="A327" i="3"/>
  <c r="A328" i="3"/>
  <c r="A329" i="3"/>
  <c r="A330" i="3"/>
  <c r="A331" i="3"/>
  <c r="A332" i="3"/>
  <c r="A333" i="3"/>
  <c r="A334" i="3"/>
  <c r="A335" i="3"/>
  <c r="A336" i="3"/>
  <c r="A337" i="3"/>
  <c r="A338" i="3"/>
  <c r="A339" i="3"/>
  <c r="A340" i="3"/>
  <c r="A341" i="3"/>
  <c r="A342" i="3"/>
  <c r="A343" i="3"/>
  <c r="A344" i="3"/>
  <c r="A345" i="3"/>
  <c r="A346" i="3"/>
  <c r="A347" i="3"/>
  <c r="A348" i="3"/>
  <c r="A349" i="3"/>
  <c r="A350" i="3"/>
  <c r="A351" i="3"/>
  <c r="A352" i="3"/>
  <c r="A353" i="3"/>
  <c r="A354" i="3"/>
  <c r="A355" i="3"/>
  <c r="A356" i="3"/>
  <c r="A357" i="3"/>
  <c r="A358" i="3"/>
  <c r="A359" i="3"/>
  <c r="A360" i="3"/>
  <c r="A361" i="3"/>
  <c r="A362" i="3"/>
  <c r="A363" i="3"/>
  <c r="A364" i="3"/>
  <c r="A365" i="3"/>
  <c r="A366" i="3"/>
  <c r="A367" i="3"/>
  <c r="A368" i="3"/>
  <c r="A369" i="3"/>
  <c r="A370" i="3"/>
  <c r="A371" i="3"/>
  <c r="A372" i="3"/>
  <c r="A373" i="3"/>
  <c r="A374" i="3"/>
  <c r="A375" i="3"/>
  <c r="A376" i="3"/>
  <c r="A377" i="3"/>
  <c r="A378" i="3"/>
  <c r="A379" i="3"/>
  <c r="A380" i="3"/>
  <c r="A381" i="3"/>
  <c r="A382" i="3"/>
  <c r="A383" i="3"/>
  <c r="A384" i="3"/>
  <c r="A385" i="3"/>
  <c r="A386" i="3"/>
  <c r="A387" i="3"/>
  <c r="A388" i="3"/>
  <c r="A389" i="3"/>
  <c r="A390" i="3"/>
  <c r="A391" i="3"/>
  <c r="A392" i="3"/>
  <c r="A393" i="3"/>
  <c r="A394" i="3"/>
  <c r="A395" i="3"/>
  <c r="A396" i="3"/>
  <c r="A397" i="3"/>
  <c r="A398" i="3"/>
  <c r="A399" i="3"/>
  <c r="A400" i="3"/>
  <c r="A401" i="3"/>
  <c r="A402" i="3"/>
  <c r="A403" i="3"/>
  <c r="A404" i="3"/>
  <c r="AD86" i="3"/>
  <c r="AD85" i="3"/>
  <c r="V86" i="3"/>
  <c r="W86" i="3"/>
  <c r="X86" i="3"/>
  <c r="Y86" i="3"/>
  <c r="Z86" i="3"/>
  <c r="AA86" i="3"/>
  <c r="AB86" i="3"/>
  <c r="AC86" i="3"/>
  <c r="U86" i="3"/>
  <c r="V85" i="3"/>
  <c r="W85" i="3"/>
  <c r="X85" i="3"/>
  <c r="Y85" i="3"/>
  <c r="Z85" i="3"/>
  <c r="AA85" i="3"/>
  <c r="AB85" i="3"/>
  <c r="AC85" i="3"/>
  <c r="U85" i="3"/>
  <c r="A202" i="1"/>
  <c r="B202" i="1"/>
  <c r="C202" i="1"/>
  <c r="D202" i="1"/>
  <c r="E202" i="1"/>
  <c r="F202" i="1"/>
  <c r="G202" i="1"/>
  <c r="H202" i="1"/>
  <c r="I202" i="1"/>
  <c r="AC24" i="3"/>
  <c r="AA26" i="3"/>
  <c r="AA25" i="3"/>
  <c r="AA24" i="3"/>
  <c r="R202" i="3"/>
  <c r="R3" i="3"/>
  <c r="R4" i="3"/>
  <c r="R5" i="3"/>
  <c r="R6" i="3"/>
  <c r="R7" i="3"/>
  <c r="R8" i="3"/>
  <c r="R9" i="3"/>
  <c r="R10" i="3"/>
  <c r="R11" i="3"/>
  <c r="R12" i="3"/>
  <c r="R13" i="3"/>
  <c r="R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37" i="3"/>
  <c r="R38" i="3"/>
  <c r="R39" i="3"/>
  <c r="R40" i="3"/>
  <c r="R41" i="3"/>
  <c r="R42" i="3"/>
  <c r="R43" i="3"/>
  <c r="R44" i="3"/>
  <c r="R45" i="3"/>
  <c r="R46" i="3"/>
  <c r="R47" i="3"/>
  <c r="R48" i="3"/>
  <c r="R49" i="3"/>
  <c r="R50" i="3"/>
  <c r="R51" i="3"/>
  <c r="R52" i="3"/>
  <c r="R53" i="3"/>
  <c r="R54" i="3"/>
  <c r="R55" i="3"/>
  <c r="R56" i="3"/>
  <c r="R57" i="3"/>
  <c r="R58" i="3"/>
  <c r="R59" i="3"/>
  <c r="R60" i="3"/>
  <c r="R61" i="3"/>
  <c r="R62" i="3"/>
  <c r="R63" i="3"/>
  <c r="R64" i="3"/>
  <c r="R65" i="3"/>
  <c r="R66" i="3"/>
  <c r="R67" i="3"/>
  <c r="R68" i="3"/>
  <c r="R69" i="3"/>
  <c r="R70" i="3"/>
  <c r="R71" i="3"/>
  <c r="R72" i="3"/>
  <c r="R73" i="3"/>
  <c r="R74" i="3"/>
  <c r="R75" i="3"/>
  <c r="R76" i="3"/>
  <c r="R77" i="3"/>
  <c r="R78" i="3"/>
  <c r="R79" i="3"/>
  <c r="R80" i="3"/>
  <c r="R81" i="3"/>
  <c r="R82" i="3"/>
  <c r="R83" i="3"/>
  <c r="R84" i="3"/>
  <c r="R85" i="3"/>
  <c r="R86" i="3"/>
  <c r="R87" i="3"/>
  <c r="R88" i="3"/>
  <c r="R89" i="3"/>
  <c r="R90" i="3"/>
  <c r="R91" i="3"/>
  <c r="R92" i="3"/>
  <c r="R93" i="3"/>
  <c r="R94" i="3"/>
  <c r="R95" i="3"/>
  <c r="R96" i="3"/>
  <c r="R97" i="3"/>
  <c r="R98" i="3"/>
  <c r="R99" i="3"/>
  <c r="R100" i="3"/>
  <c r="R101" i="3"/>
  <c r="R102" i="3"/>
  <c r="R103" i="3"/>
  <c r="R104" i="3"/>
  <c r="R105" i="3"/>
  <c r="R106" i="3"/>
  <c r="R107" i="3"/>
  <c r="R108" i="3"/>
  <c r="R109" i="3"/>
  <c r="R110" i="3"/>
  <c r="R111" i="3"/>
  <c r="R112" i="3"/>
  <c r="R113" i="3"/>
  <c r="R114" i="3"/>
  <c r="R115" i="3"/>
  <c r="R116" i="3"/>
  <c r="R117" i="3"/>
  <c r="R118" i="3"/>
  <c r="R119" i="3"/>
  <c r="R120" i="3"/>
  <c r="R121" i="3"/>
  <c r="R122" i="3"/>
  <c r="R123" i="3"/>
  <c r="R124" i="3"/>
  <c r="R125" i="3"/>
  <c r="R126" i="3"/>
  <c r="R127" i="3"/>
  <c r="R128" i="3"/>
  <c r="R129" i="3"/>
  <c r="R130" i="3"/>
  <c r="R131" i="3"/>
  <c r="R132" i="3"/>
  <c r="R133" i="3"/>
  <c r="R134" i="3"/>
  <c r="R135" i="3"/>
  <c r="R136" i="3"/>
  <c r="R137" i="3"/>
  <c r="R138" i="3"/>
  <c r="R139" i="3"/>
  <c r="R140" i="3"/>
  <c r="R141" i="3"/>
  <c r="R142" i="3"/>
  <c r="R143" i="3"/>
  <c r="R144" i="3"/>
  <c r="R145" i="3"/>
  <c r="R146" i="3"/>
  <c r="R147" i="3"/>
  <c r="R148" i="3"/>
  <c r="R149" i="3"/>
  <c r="R150" i="3"/>
  <c r="R151" i="3"/>
  <c r="R152" i="3"/>
  <c r="R153" i="3"/>
  <c r="R154" i="3"/>
  <c r="R155" i="3"/>
  <c r="R156" i="3"/>
  <c r="R157" i="3"/>
  <c r="R158" i="3"/>
  <c r="R159" i="3"/>
  <c r="R160" i="3"/>
  <c r="R161" i="3"/>
  <c r="R162" i="3"/>
  <c r="R163" i="3"/>
  <c r="R164" i="3"/>
  <c r="R165" i="3"/>
  <c r="R166" i="3"/>
  <c r="R167" i="3"/>
  <c r="R168" i="3"/>
  <c r="R169" i="3"/>
  <c r="R170" i="3"/>
  <c r="R171" i="3"/>
  <c r="R172" i="3"/>
  <c r="R173" i="3"/>
  <c r="R174" i="3"/>
  <c r="R175" i="3"/>
  <c r="R176" i="3"/>
  <c r="R177" i="3"/>
  <c r="R178" i="3"/>
  <c r="R179" i="3"/>
  <c r="R180" i="3"/>
  <c r="R181" i="3"/>
  <c r="R182" i="3"/>
  <c r="R183" i="3"/>
  <c r="R184" i="3"/>
  <c r="R185" i="3"/>
  <c r="R186" i="3"/>
  <c r="R187" i="3"/>
  <c r="R188" i="3"/>
  <c r="R189" i="3"/>
  <c r="R190" i="3"/>
  <c r="R191" i="3"/>
  <c r="R192" i="3"/>
  <c r="R193" i="3"/>
  <c r="R194" i="3"/>
  <c r="R195" i="3"/>
  <c r="R196" i="3"/>
  <c r="R197" i="3"/>
  <c r="R198" i="3"/>
  <c r="R199" i="3"/>
  <c r="R200" i="3"/>
  <c r="R201" i="3"/>
  <c r="Q20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101" i="3"/>
  <c r="Q102" i="3"/>
  <c r="Q103" i="3"/>
  <c r="Q104" i="3"/>
  <c r="Q105" i="3"/>
  <c r="Q106" i="3"/>
  <c r="Q107" i="3"/>
  <c r="Q108" i="3"/>
  <c r="Q109" i="3"/>
  <c r="Q110" i="3"/>
  <c r="Q111" i="3"/>
  <c r="Q112" i="3"/>
  <c r="Q113" i="3"/>
  <c r="Q114" i="3"/>
  <c r="Q115" i="3"/>
  <c r="Q116" i="3"/>
  <c r="Q117" i="3"/>
  <c r="Q118" i="3"/>
  <c r="Q119" i="3"/>
  <c r="Q120" i="3"/>
  <c r="Q121" i="3"/>
  <c r="Q122" i="3"/>
  <c r="Q123" i="3"/>
  <c r="Q124" i="3"/>
  <c r="Q125" i="3"/>
  <c r="Q126" i="3"/>
  <c r="Q127" i="3"/>
  <c r="Q128" i="3"/>
  <c r="Q129" i="3"/>
  <c r="Q130" i="3"/>
  <c r="Q131" i="3"/>
  <c r="Q132" i="3"/>
  <c r="Q133" i="3"/>
  <c r="Q134" i="3"/>
  <c r="Q135" i="3"/>
  <c r="Q136" i="3"/>
  <c r="Q137" i="3"/>
  <c r="Q138" i="3"/>
  <c r="Q139" i="3"/>
  <c r="Q140" i="3"/>
  <c r="Q141" i="3"/>
  <c r="Q142" i="3"/>
  <c r="Q143" i="3"/>
  <c r="Q144" i="3"/>
  <c r="Q145" i="3"/>
  <c r="Q146" i="3"/>
  <c r="Q147" i="3"/>
  <c r="Q148" i="3"/>
  <c r="Q149" i="3"/>
  <c r="Q150" i="3"/>
  <c r="Q151" i="3"/>
  <c r="Q152" i="3"/>
  <c r="Q153" i="3"/>
  <c r="Q154" i="3"/>
  <c r="Q155" i="3"/>
  <c r="Q156" i="3"/>
  <c r="Q157" i="3"/>
  <c r="Q158" i="3"/>
  <c r="Q159" i="3"/>
  <c r="Q160" i="3"/>
  <c r="Q161" i="3"/>
  <c r="Q162" i="3"/>
  <c r="Q163" i="3"/>
  <c r="Q164" i="3"/>
  <c r="Q165" i="3"/>
  <c r="Q166" i="3"/>
  <c r="Q167" i="3"/>
  <c r="Q168" i="3"/>
  <c r="Q169" i="3"/>
  <c r="Q170" i="3"/>
  <c r="Q171" i="3"/>
  <c r="Q172" i="3"/>
  <c r="Q173" i="3"/>
  <c r="Q174" i="3"/>
  <c r="Q175" i="3"/>
  <c r="Q176" i="3"/>
  <c r="Q177" i="3"/>
  <c r="Q178" i="3"/>
  <c r="Q179" i="3"/>
  <c r="Q180" i="3"/>
  <c r="Q181" i="3"/>
  <c r="Q182" i="3"/>
  <c r="Q183" i="3"/>
  <c r="Q184" i="3"/>
  <c r="Q185" i="3"/>
  <c r="Q186" i="3"/>
  <c r="Q187" i="3"/>
  <c r="Q188" i="3"/>
  <c r="Q189" i="3"/>
  <c r="Q190" i="3"/>
  <c r="Q191" i="3"/>
  <c r="Q192" i="3"/>
  <c r="Q193" i="3"/>
  <c r="Q194" i="3"/>
  <c r="Q195" i="3"/>
  <c r="Q196" i="3"/>
  <c r="Q197" i="3"/>
  <c r="Q198" i="3"/>
  <c r="Q199" i="3"/>
  <c r="Q200" i="3"/>
  <c r="Q201" i="3"/>
  <c r="R2" i="3"/>
  <c r="Q2" i="3"/>
  <c r="V17" i="5"/>
  <c r="U17" i="5"/>
  <c r="T17" i="5"/>
  <c r="S17" i="5"/>
  <c r="R17" i="5"/>
  <c r="Q17" i="5"/>
  <c r="P17" i="5"/>
  <c r="O17" i="5"/>
  <c r="N17" i="5"/>
  <c r="W34" i="5"/>
  <c r="V34" i="5"/>
  <c r="U34" i="5"/>
  <c r="T34" i="5"/>
  <c r="S34" i="5"/>
  <c r="R34" i="5"/>
  <c r="Q34" i="5"/>
  <c r="P34" i="5"/>
  <c r="O34" i="5"/>
  <c r="J202" i="1"/>
  <c r="N3" i="5" a="1"/>
  <c r="N3" i="5" s="1"/>
  <c r="V34" i="2"/>
  <c r="V24" i="2"/>
  <c r="V10" i="2"/>
  <c r="M34" i="2"/>
  <c r="M24" i="2"/>
  <c r="M10" i="2"/>
  <c r="C34" i="2"/>
  <c r="C24" i="2"/>
  <c r="C10" i="2"/>
  <c r="P22" i="4"/>
  <c r="P21" i="4"/>
  <c r="P20" i="4"/>
  <c r="P23" i="4"/>
  <c r="O23" i="4"/>
  <c r="N23" i="4"/>
  <c r="O22" i="4"/>
  <c r="O21" i="4"/>
  <c r="O20" i="4"/>
  <c r="N22" i="4"/>
  <c r="N21" i="4"/>
  <c r="N20" i="4"/>
  <c r="M13" i="4" a="1"/>
  <c r="M13" i="4" s="1"/>
  <c r="P3" i="4" a="1"/>
  <c r="P3" i="4" s="1"/>
  <c r="M3" i="4" a="1"/>
  <c r="M3" i="4" s="1"/>
  <c r="U28" i="3"/>
  <c r="U27" i="3"/>
  <c r="U29" i="3"/>
  <c r="O203" i="3"/>
  <c r="N202" i="3"/>
  <c r="O202" i="3"/>
  <c r="P3" i="3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29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69" i="3"/>
  <c r="O70" i="3"/>
  <c r="O71" i="3"/>
  <c r="O72" i="3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98" i="3"/>
  <c r="O99" i="3"/>
  <c r="O100" i="3"/>
  <c r="O101" i="3"/>
  <c r="O102" i="3"/>
  <c r="O103" i="3"/>
  <c r="O104" i="3"/>
  <c r="O105" i="3"/>
  <c r="O106" i="3"/>
  <c r="O107" i="3"/>
  <c r="O108" i="3"/>
  <c r="O109" i="3"/>
  <c r="O110" i="3"/>
  <c r="O111" i="3"/>
  <c r="O112" i="3"/>
  <c r="O113" i="3"/>
  <c r="O114" i="3"/>
  <c r="O115" i="3"/>
  <c r="O116" i="3"/>
  <c r="O117" i="3"/>
  <c r="O118" i="3"/>
  <c r="O119" i="3"/>
  <c r="O120" i="3"/>
  <c r="O121" i="3"/>
  <c r="O122" i="3"/>
  <c r="O123" i="3"/>
  <c r="O124" i="3"/>
  <c r="O125" i="3"/>
  <c r="O126" i="3"/>
  <c r="O127" i="3"/>
  <c r="O128" i="3"/>
  <c r="O129" i="3"/>
  <c r="O130" i="3"/>
  <c r="O131" i="3"/>
  <c r="O132" i="3"/>
  <c r="O133" i="3"/>
  <c r="O134" i="3"/>
  <c r="O135" i="3"/>
  <c r="O136" i="3"/>
  <c r="O137" i="3"/>
  <c r="O138" i="3"/>
  <c r="O139" i="3"/>
  <c r="O140" i="3"/>
  <c r="O141" i="3"/>
  <c r="O142" i="3"/>
  <c r="O143" i="3"/>
  <c r="O144" i="3"/>
  <c r="O145" i="3"/>
  <c r="O146" i="3"/>
  <c r="O147" i="3"/>
  <c r="O148" i="3"/>
  <c r="O149" i="3"/>
  <c r="O150" i="3"/>
  <c r="O151" i="3"/>
  <c r="O152" i="3"/>
  <c r="O153" i="3"/>
  <c r="O154" i="3"/>
  <c r="O155" i="3"/>
  <c r="O156" i="3"/>
  <c r="O157" i="3"/>
  <c r="O158" i="3"/>
  <c r="O159" i="3"/>
  <c r="O160" i="3"/>
  <c r="O161" i="3"/>
  <c r="O162" i="3"/>
  <c r="O163" i="3"/>
  <c r="O164" i="3"/>
  <c r="O165" i="3"/>
  <c r="O166" i="3"/>
  <c r="O167" i="3"/>
  <c r="O168" i="3"/>
  <c r="O169" i="3"/>
  <c r="O170" i="3"/>
  <c r="O171" i="3"/>
  <c r="O172" i="3"/>
  <c r="O173" i="3"/>
  <c r="O174" i="3"/>
  <c r="O175" i="3"/>
  <c r="O176" i="3"/>
  <c r="O177" i="3"/>
  <c r="O178" i="3"/>
  <c r="O179" i="3"/>
  <c r="O180" i="3"/>
  <c r="O181" i="3"/>
  <c r="O182" i="3"/>
  <c r="O183" i="3"/>
  <c r="O184" i="3"/>
  <c r="O185" i="3"/>
  <c r="O186" i="3"/>
  <c r="O187" i="3"/>
  <c r="O188" i="3"/>
  <c r="O189" i="3"/>
  <c r="O190" i="3"/>
  <c r="O191" i="3"/>
  <c r="O192" i="3"/>
  <c r="O193" i="3"/>
  <c r="O194" i="3"/>
  <c r="O195" i="3"/>
  <c r="O196" i="3"/>
  <c r="O197" i="3"/>
  <c r="O198" i="3"/>
  <c r="O199" i="3"/>
  <c r="O200" i="3"/>
  <c r="O201" i="3"/>
  <c r="O3" i="3"/>
  <c r="W18" i="3"/>
  <c r="X18" i="3"/>
  <c r="Y18" i="3"/>
  <c r="Z18" i="3"/>
  <c r="AA18" i="3"/>
  <c r="AB18" i="3"/>
  <c r="AC18" i="3"/>
  <c r="AD18" i="3"/>
  <c r="AE18" i="3"/>
  <c r="W17" i="3"/>
  <c r="X17" i="3"/>
  <c r="Y17" i="3"/>
  <c r="Z17" i="3"/>
  <c r="AA17" i="3"/>
  <c r="AB17" i="3"/>
  <c r="AC17" i="3"/>
  <c r="AD17" i="3"/>
  <c r="AE17" i="3"/>
  <c r="V18" i="3"/>
  <c r="V17" i="3"/>
  <c r="U15" i="3"/>
  <c r="AE13" i="3"/>
  <c r="W13" i="3"/>
  <c r="X13" i="3"/>
  <c r="Y13" i="3"/>
  <c r="Z13" i="3"/>
  <c r="AA13" i="3"/>
  <c r="AB13" i="3"/>
  <c r="AC13" i="3"/>
  <c r="AD13" i="3"/>
  <c r="V13" i="3"/>
  <c r="N3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N183" i="3"/>
  <c r="N184" i="3"/>
  <c r="N185" i="3"/>
  <c r="N186" i="3"/>
  <c r="N187" i="3"/>
  <c r="N188" i="3"/>
  <c r="N189" i="3"/>
  <c r="N190" i="3"/>
  <c r="N191" i="3"/>
  <c r="N192" i="3"/>
  <c r="N193" i="3"/>
  <c r="N194" i="3"/>
  <c r="N195" i="3"/>
  <c r="N196" i="3"/>
  <c r="N197" i="3"/>
  <c r="N198" i="3"/>
  <c r="N199" i="3"/>
  <c r="N200" i="3"/>
  <c r="N201" i="3"/>
  <c r="N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3" i="3"/>
  <c r="L2" i="3"/>
  <c r="T6" i="3"/>
  <c r="U2" i="3" a="1"/>
  <c r="U2" i="3" s="1"/>
  <c r="I50" i="2"/>
  <c r="J50" i="2"/>
  <c r="K50" i="2"/>
  <c r="L50" i="2"/>
  <c r="M50" i="2"/>
  <c r="N50" i="2"/>
  <c r="O50" i="2"/>
  <c r="P50" i="2"/>
  <c r="Q50" i="2"/>
  <c r="H50" i="2"/>
  <c r="I49" i="2"/>
  <c r="J49" i="2"/>
  <c r="K49" i="2"/>
  <c r="L49" i="2"/>
  <c r="M49" i="2"/>
  <c r="N49" i="2"/>
  <c r="O49" i="2"/>
  <c r="P49" i="2"/>
  <c r="H49" i="2"/>
  <c r="I48" i="2"/>
  <c r="J48" i="2"/>
  <c r="K48" i="2"/>
  <c r="L48" i="2"/>
  <c r="M48" i="2"/>
  <c r="N48" i="2"/>
  <c r="O48" i="2"/>
  <c r="H48" i="2"/>
  <c r="N47" i="2"/>
  <c r="I47" i="2"/>
  <c r="J47" i="2"/>
  <c r="K47" i="2"/>
  <c r="L47" i="2"/>
  <c r="M47" i="2"/>
  <c r="H47" i="2"/>
  <c r="I46" i="2"/>
  <c r="J46" i="2"/>
  <c r="K46" i="2"/>
  <c r="L46" i="2"/>
  <c r="H46" i="2"/>
  <c r="I45" i="2"/>
  <c r="J45" i="2"/>
  <c r="K45" i="2"/>
  <c r="H45" i="2"/>
  <c r="I43" i="2"/>
  <c r="I44" i="2"/>
  <c r="J44" i="2"/>
  <c r="H44" i="2"/>
  <c r="H43" i="2"/>
  <c r="H42" i="2"/>
  <c r="V32" i="2"/>
  <c r="V31" i="2"/>
  <c r="V30" i="2"/>
  <c r="V29" i="2"/>
  <c r="V28" i="2"/>
  <c r="V27" i="2"/>
  <c r="V22" i="2"/>
  <c r="V21" i="2"/>
  <c r="V20" i="2"/>
  <c r="V19" i="2"/>
  <c r="V18" i="2"/>
  <c r="V17" i="2"/>
  <c r="V8" i="2"/>
  <c r="V7" i="2"/>
  <c r="V6" i="2"/>
  <c r="V5" i="2"/>
  <c r="V4" i="2"/>
  <c r="V3" i="2"/>
  <c r="M32" i="2"/>
  <c r="M31" i="2"/>
  <c r="M30" i="2"/>
  <c r="M29" i="2"/>
  <c r="M28" i="2"/>
  <c r="M27" i="2"/>
  <c r="M22" i="2"/>
  <c r="M21" i="2"/>
  <c r="M20" i="2"/>
  <c r="M19" i="2"/>
  <c r="M18" i="2"/>
  <c r="M17" i="2"/>
  <c r="M8" i="2"/>
  <c r="M7" i="2"/>
  <c r="M6" i="2"/>
  <c r="M5" i="2"/>
  <c r="M4" i="2"/>
  <c r="M3" i="2"/>
  <c r="C32" i="2"/>
  <c r="C31" i="2"/>
  <c r="C30" i="2"/>
  <c r="C29" i="2"/>
  <c r="C28" i="2"/>
  <c r="C27" i="2"/>
  <c r="C22" i="2"/>
  <c r="C8" i="2"/>
  <c r="C21" i="2"/>
  <c r="C20" i="2"/>
  <c r="C19" i="2"/>
  <c r="C18" i="2"/>
  <c r="C17" i="2"/>
  <c r="C7" i="2"/>
  <c r="C6" i="2"/>
  <c r="C5" i="2"/>
  <c r="C4" i="2"/>
  <c r="C3" i="2"/>
  <c r="O6" i="5" l="1"/>
  <c r="N6" i="5"/>
  <c r="W5" i="5"/>
  <c r="Q7" i="5"/>
  <c r="U5" i="5"/>
  <c r="O4" i="5"/>
  <c r="S4" i="5"/>
  <c r="R4" i="5"/>
  <c r="Q4" i="5"/>
  <c r="P7" i="5"/>
  <c r="T5" i="5"/>
  <c r="N4" i="5"/>
  <c r="O7" i="5"/>
  <c r="S5" i="5"/>
  <c r="W3" i="5"/>
  <c r="R7" i="5"/>
  <c r="N7" i="5"/>
  <c r="R5" i="5"/>
  <c r="V3" i="5"/>
  <c r="W6" i="5"/>
  <c r="Q5" i="5"/>
  <c r="U3" i="5"/>
  <c r="U7" i="5"/>
  <c r="V6" i="5"/>
  <c r="P5" i="5"/>
  <c r="T3" i="5"/>
  <c r="U6" i="5"/>
  <c r="O5" i="5"/>
  <c r="S3" i="5"/>
  <c r="T7" i="5"/>
  <c r="P4" i="5"/>
  <c r="T6" i="5"/>
  <c r="N5" i="5"/>
  <c r="R3" i="5"/>
  <c r="S7" i="5"/>
  <c r="S6" i="5"/>
  <c r="W4" i="5"/>
  <c r="Q3" i="5"/>
  <c r="V5" i="5"/>
  <c r="R6" i="5"/>
  <c r="V4" i="5"/>
  <c r="P3" i="5"/>
  <c r="W7" i="5"/>
  <c r="Q6" i="5"/>
  <c r="U4" i="5"/>
  <c r="O3" i="5"/>
  <c r="V7" i="5"/>
  <c r="P6" i="5"/>
  <c r="T4" i="5"/>
  <c r="N17" i="4"/>
  <c r="M17" i="4"/>
  <c r="O16" i="4"/>
  <c r="N16" i="4"/>
  <c r="O17" i="4"/>
  <c r="M16" i="4"/>
  <c r="O15" i="4"/>
  <c r="N15" i="4"/>
  <c r="M15" i="4"/>
  <c r="O14" i="4"/>
  <c r="N14" i="4"/>
  <c r="M14" i="4"/>
  <c r="O13" i="4"/>
  <c r="N13" i="4"/>
  <c r="Q7" i="4"/>
  <c r="P7" i="4"/>
  <c r="Q6" i="4"/>
  <c r="P6" i="4"/>
  <c r="Q5" i="4"/>
  <c r="P5" i="4"/>
  <c r="Q4" i="4"/>
  <c r="P4" i="4"/>
  <c r="Q3" i="4"/>
  <c r="N7" i="4"/>
  <c r="M7" i="4"/>
  <c r="N6" i="4"/>
  <c r="M6" i="4"/>
  <c r="N5" i="4"/>
  <c r="M5" i="4"/>
  <c r="N4" i="4"/>
  <c r="M4" i="4"/>
  <c r="N3" i="4"/>
  <c r="AB6" i="3"/>
  <c r="AD4" i="3"/>
  <c r="Z3" i="3"/>
  <c r="X3" i="3"/>
  <c r="AA2" i="3"/>
  <c r="V5" i="3"/>
  <c r="AC4" i="3"/>
  <c r="AD2" i="3"/>
  <c r="U6" i="3"/>
  <c r="AB2" i="3"/>
  <c r="AB5" i="3"/>
  <c r="V4" i="3"/>
  <c r="Z2" i="3"/>
  <c r="V3" i="3"/>
  <c r="W6" i="3"/>
  <c r="X4" i="3"/>
  <c r="AA5" i="3"/>
  <c r="U4" i="3"/>
  <c r="Y2" i="3"/>
  <c r="U5" i="3"/>
  <c r="X6" i="3"/>
  <c r="AA4" i="3"/>
  <c r="Y4" i="3"/>
  <c r="Z5" i="3"/>
  <c r="AD3" i="3"/>
  <c r="X2" i="3"/>
  <c r="Z6" i="3"/>
  <c r="AB4" i="3"/>
  <c r="Z4" i="3"/>
  <c r="AD5" i="3"/>
  <c r="W4" i="3"/>
  <c r="Y5" i="3"/>
  <c r="AC3" i="3"/>
  <c r="W2" i="3"/>
  <c r="Y3" i="3"/>
  <c r="W3" i="3"/>
  <c r="V6" i="3"/>
  <c r="AC5" i="3"/>
  <c r="AD6" i="3"/>
  <c r="X5" i="3"/>
  <c r="AB3" i="3"/>
  <c r="V2" i="3"/>
  <c r="AA6" i="3"/>
  <c r="Y6" i="3"/>
  <c r="U3" i="3"/>
  <c r="AC2" i="3"/>
  <c r="AC6" i="3"/>
  <c r="W5" i="3"/>
  <c r="AA3" i="3"/>
</calcChain>
</file>

<file path=xl/sharedStrings.xml><?xml version="1.0" encoding="utf-8"?>
<sst xmlns="http://schemas.openxmlformats.org/spreadsheetml/2006/main" count="283" uniqueCount="126">
  <si>
    <t>CRIM</t>
  </si>
  <si>
    <t>MEDV</t>
  </si>
  <si>
    <t>Input features in order:</t>
  </si>
  <si>
    <t>CRIM: per capita crime rate by town</t>
  </si>
  <si>
    <t>INDUS: proportion of non-retail business acres per town</t>
  </si>
  <si>
    <t>NOX: nitric oxides concentration (parts per 10 million) [parts/10M]</t>
  </si>
  <si>
    <t>RM: average number of rooms per dwelling</t>
  </si>
  <si>
    <t>AGE: proportion of owner-occupied units built prior to 1940</t>
  </si>
  <si>
    <t>DIS: weighted distances to five Boston employment centres</t>
  </si>
  <si>
    <t>PTRATIO: pupil-teacher ratio by town</t>
  </si>
  <si>
    <t>B: The result of the equation B=1000(Bk - 0.63)^2 where Bk is the proportion of blacks by town</t>
  </si>
  <si>
    <t>LSTAT: % lower status of the population</t>
  </si>
  <si>
    <t>Output variable:</t>
  </si>
  <si>
    <t>1) MEDV: Median value of owner-occupied homes in $1000's [k$]</t>
  </si>
  <si>
    <t xml:space="preserve">  </t>
    <phoneticPr fontId="18" type="noConversion"/>
  </si>
  <si>
    <t>AVERAGE</t>
  </si>
  <si>
    <t>VARIANCE</t>
  </si>
  <si>
    <t>MAX</t>
  </si>
  <si>
    <t>MIN</t>
  </si>
  <si>
    <t>MEDIAN</t>
  </si>
  <si>
    <t>MODE</t>
    <phoneticPr fontId="18" type="noConversion"/>
  </si>
  <si>
    <t>INDUS</t>
    <phoneticPr fontId="18" type="noConversion"/>
  </si>
  <si>
    <t>NOX</t>
    <phoneticPr fontId="18" type="noConversion"/>
  </si>
  <si>
    <t>RM</t>
    <phoneticPr fontId="18" type="noConversion"/>
  </si>
  <si>
    <t>AGE</t>
    <phoneticPr fontId="18" type="noConversion"/>
  </si>
  <si>
    <t>DIS</t>
    <phoneticPr fontId="18" type="noConversion"/>
  </si>
  <si>
    <t>PTRATIO</t>
    <phoneticPr fontId="18" type="noConversion"/>
  </si>
  <si>
    <t>B</t>
    <phoneticPr fontId="18" type="noConversion"/>
  </si>
  <si>
    <t>LSTAT</t>
    <phoneticPr fontId="18" type="noConversion"/>
  </si>
  <si>
    <t>Y^</t>
    <phoneticPr fontId="18" type="noConversion"/>
  </si>
  <si>
    <t>b9</t>
    <phoneticPr fontId="18" type="noConversion"/>
  </si>
  <si>
    <t>b8</t>
    <phoneticPr fontId="18" type="noConversion"/>
  </si>
  <si>
    <t>b7</t>
    <phoneticPr fontId="18" type="noConversion"/>
  </si>
  <si>
    <t>b6</t>
    <phoneticPr fontId="18" type="noConversion"/>
  </si>
  <si>
    <t>b5</t>
    <phoneticPr fontId="18" type="noConversion"/>
  </si>
  <si>
    <t>b4</t>
    <phoneticPr fontId="18" type="noConversion"/>
  </si>
  <si>
    <t>b3</t>
    <phoneticPr fontId="18" type="noConversion"/>
  </si>
  <si>
    <t>b2</t>
    <phoneticPr fontId="18" type="noConversion"/>
  </si>
  <si>
    <t>b1</t>
    <phoneticPr fontId="18" type="noConversion"/>
  </si>
  <si>
    <t>a</t>
    <phoneticPr fontId="18" type="noConversion"/>
  </si>
  <si>
    <t xml:space="preserve">y^ = a + b1x1 + b2x2 + b3x3 + b4x4 + b5x5 + b6x6 + b7x7 + b8x8 + b9x9 </t>
    <phoneticPr fontId="18" type="noConversion"/>
  </si>
  <si>
    <t>RSS</t>
    <phoneticPr fontId="18" type="noConversion"/>
  </si>
  <si>
    <t>ESS</t>
    <phoneticPr fontId="18" type="noConversion"/>
  </si>
  <si>
    <t>R^2</t>
    <phoneticPr fontId="18" type="noConversion"/>
  </si>
  <si>
    <t>R^2adj</t>
    <phoneticPr fontId="18" type="noConversion"/>
  </si>
  <si>
    <t>student test</t>
    <phoneticPr fontId="18" type="noConversion"/>
  </si>
  <si>
    <t>err</t>
    <phoneticPr fontId="18" type="noConversion"/>
  </si>
  <si>
    <t>err^2</t>
    <phoneticPr fontId="18" type="noConversion"/>
  </si>
  <si>
    <t>(ei-e(i-1))^2</t>
    <phoneticPr fontId="18" type="noConversion"/>
  </si>
  <si>
    <t>tb9</t>
    <phoneticPr fontId="18" type="noConversion"/>
  </si>
  <si>
    <t>tb8</t>
    <phoneticPr fontId="18" type="noConversion"/>
  </si>
  <si>
    <t>tb7</t>
    <phoneticPr fontId="18" type="noConversion"/>
  </si>
  <si>
    <t>tb6</t>
    <phoneticPr fontId="18" type="noConversion"/>
  </si>
  <si>
    <t>tb5</t>
    <phoneticPr fontId="18" type="noConversion"/>
  </si>
  <si>
    <t>tb4</t>
    <phoneticPr fontId="18" type="noConversion"/>
  </si>
  <si>
    <t>tb3</t>
    <phoneticPr fontId="18" type="noConversion"/>
  </si>
  <si>
    <t>tb2</t>
    <phoneticPr fontId="18" type="noConversion"/>
  </si>
  <si>
    <t>tb1</t>
    <phoneticPr fontId="18" type="noConversion"/>
  </si>
  <si>
    <t>TCr</t>
    <phoneticPr fontId="18" type="noConversion"/>
  </si>
  <si>
    <t>interval</t>
    <phoneticPr fontId="18" type="noConversion"/>
  </si>
  <si>
    <t>&lt;</t>
    <phoneticPr fontId="18" type="noConversion"/>
  </si>
  <si>
    <t>&gt;</t>
    <phoneticPr fontId="18" type="noConversion"/>
  </si>
  <si>
    <t>tb4 and tb8 significant</t>
    <phoneticPr fontId="18" type="noConversion"/>
  </si>
  <si>
    <t>|(y-y^)/Y|</t>
    <phoneticPr fontId="18" type="noConversion"/>
  </si>
  <si>
    <t>D</t>
    <phoneticPr fontId="18" type="noConversion"/>
  </si>
  <si>
    <t>Durbin Waston</t>
    <phoneticPr fontId="18" type="noConversion"/>
  </si>
  <si>
    <t>k=9</t>
    <phoneticPr fontId="18" type="noConversion"/>
  </si>
  <si>
    <t>n=200</t>
    <phoneticPr fontId="18" type="noConversion"/>
  </si>
  <si>
    <t>dl</t>
    <phoneticPr fontId="18" type="noConversion"/>
  </si>
  <si>
    <t>du</t>
    <phoneticPr fontId="18" type="noConversion"/>
  </si>
  <si>
    <t>4-dl</t>
    <phoneticPr fontId="18" type="noConversion"/>
  </si>
  <si>
    <t>4-du</t>
    <phoneticPr fontId="18" type="noConversion"/>
  </si>
  <si>
    <t>d</t>
    <phoneticPr fontId="18" type="noConversion"/>
  </si>
  <si>
    <t>d&lt;dl</t>
    <phoneticPr fontId="18" type="noConversion"/>
  </si>
  <si>
    <t>positively autocorrelated</t>
  </si>
  <si>
    <t>LR_RM</t>
    <phoneticPr fontId="18" type="noConversion"/>
  </si>
  <si>
    <t>LR_RLM</t>
  </si>
  <si>
    <t>LR_RLM</t>
    <phoneticPr fontId="18" type="noConversion"/>
  </si>
  <si>
    <t>LR_LM</t>
    <phoneticPr fontId="18" type="noConversion"/>
  </si>
  <si>
    <t>F</t>
    <phoneticPr fontId="18" type="noConversion"/>
  </si>
  <si>
    <t>R_adj^2</t>
    <phoneticPr fontId="18" type="noConversion"/>
  </si>
  <si>
    <t>LR_ALL</t>
    <phoneticPr fontId="18" type="noConversion"/>
  </si>
  <si>
    <t>VIF</t>
    <phoneticPr fontId="18" type="noConversion"/>
  </si>
  <si>
    <t>CRIM</t>
    <phoneticPr fontId="18" type="noConversion"/>
  </si>
  <si>
    <t>SD</t>
    <phoneticPr fontId="18" type="noConversion"/>
  </si>
  <si>
    <t>INDUS</t>
  </si>
  <si>
    <t>NOX</t>
  </si>
  <si>
    <t>RM</t>
  </si>
  <si>
    <t>AGE</t>
  </si>
  <si>
    <t>DIS</t>
  </si>
  <si>
    <t>PTRATIO</t>
  </si>
  <si>
    <t>B</t>
  </si>
  <si>
    <t>LSTAT</t>
  </si>
  <si>
    <t>b9</t>
  </si>
  <si>
    <t>b8</t>
  </si>
  <si>
    <t>b7</t>
  </si>
  <si>
    <t>b6</t>
  </si>
  <si>
    <t>b5</t>
  </si>
  <si>
    <t>b4</t>
  </si>
  <si>
    <t>b3</t>
  </si>
  <si>
    <t>b2</t>
  </si>
  <si>
    <t>b1</t>
  </si>
  <si>
    <t>a</t>
  </si>
  <si>
    <t>Standardized</t>
    <phoneticPr fontId="18" type="noConversion"/>
  </si>
  <si>
    <t>Original</t>
    <phoneticPr fontId="18" type="noConversion"/>
  </si>
  <si>
    <t>Eyxi</t>
    <phoneticPr fontId="18" type="noConversion"/>
  </si>
  <si>
    <t>i</t>
    <phoneticPr fontId="18" type="noConversion"/>
  </si>
  <si>
    <t>Interpret:</t>
    <phoneticPr fontId="18" type="noConversion"/>
  </si>
  <si>
    <t>with increasing factor xj at 1% of the avarage level the dependent variable increases be Eyxi% from its average level when the other factors are held constant.</t>
    <phoneticPr fontId="18" type="noConversion"/>
  </si>
  <si>
    <t>As we can see, the p-value is less than 0.05, so we should reject the null hypothesis that the variance of the residuals is constant.</t>
    <phoneticPr fontId="18" type="noConversion"/>
  </si>
  <si>
    <t>Jarque-Bera</t>
    <phoneticPr fontId="18" type="noConversion"/>
  </si>
  <si>
    <t>S</t>
    <phoneticPr fontId="18" type="noConversion"/>
  </si>
  <si>
    <t>K</t>
    <phoneticPr fontId="18" type="noConversion"/>
  </si>
  <si>
    <t>JB</t>
    <phoneticPr fontId="18" type="noConversion"/>
  </si>
  <si>
    <t>CHIINV</t>
    <phoneticPr fontId="18" type="noConversion"/>
  </si>
  <si>
    <t>err^3</t>
    <phoneticPr fontId="18" type="noConversion"/>
  </si>
  <si>
    <t>err^4</t>
    <phoneticPr fontId="18" type="noConversion"/>
  </si>
  <si>
    <t>do not have the normal distribution</t>
    <phoneticPr fontId="18" type="noConversion"/>
  </si>
  <si>
    <t>New point forecast</t>
    <phoneticPr fontId="18" type="noConversion"/>
  </si>
  <si>
    <t>AVE</t>
    <phoneticPr fontId="18" type="noConversion"/>
  </si>
  <si>
    <t>sum</t>
    <phoneticPr fontId="18" type="noConversion"/>
  </si>
  <si>
    <t>Scm</t>
    <phoneticPr fontId="18" type="noConversion"/>
  </si>
  <si>
    <t>my</t>
    <phoneticPr fontId="18" type="noConversion"/>
  </si>
  <si>
    <t>(X^TX)^-1</t>
    <phoneticPr fontId="18" type="noConversion"/>
  </si>
  <si>
    <t>PRE</t>
    <phoneticPr fontId="18" type="noConversion"/>
  </si>
  <si>
    <t>INTERVAL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</si>
</sst>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7" borderId="0" xfId="0" applyFill="1" applyBorder="1">
      <alignment vertical="center"/>
    </xf>
    <xf numFmtId="0" fontId="0" fillId="37" borderId="17" xfId="0" applyFill="1" applyBorder="1">
      <alignment vertical="center"/>
    </xf>
    <xf numFmtId="0" fontId="0" fillId="35" borderId="0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2" xfId="0" applyBorder="1">
      <alignment vertical="center"/>
    </xf>
    <xf numFmtId="0" fontId="0" fillId="35" borderId="12" xfId="0" applyFill="1" applyBorder="1">
      <alignment vertical="center"/>
    </xf>
    <xf numFmtId="0" fontId="0" fillId="0" borderId="19" xfId="0" applyBorder="1">
      <alignment vertical="center"/>
    </xf>
    <xf numFmtId="0" fontId="0" fillId="35" borderId="14" xfId="0" applyFill="1" applyBorder="1">
      <alignment vertical="center"/>
    </xf>
    <xf numFmtId="0" fontId="0" fillId="35" borderId="15" xfId="0" applyFill="1" applyBorder="1">
      <alignment vertical="center"/>
    </xf>
    <xf numFmtId="0" fontId="0" fillId="35" borderId="17" xfId="0" applyFill="1" applyBorder="1">
      <alignment vertical="center"/>
    </xf>
    <xf numFmtId="0" fontId="0" fillId="36" borderId="16" xfId="0" applyFill="1" applyBorder="1">
      <alignment vertical="center"/>
    </xf>
    <xf numFmtId="0" fontId="0" fillId="36" borderId="0" xfId="0" applyFill="1" applyBorder="1">
      <alignment vertical="center"/>
    </xf>
    <xf numFmtId="0" fontId="0" fillId="36" borderId="0" xfId="0" applyFill="1" applyBorder="1" applyAlignment="1">
      <alignment horizontal="center" vertical="center"/>
    </xf>
    <xf numFmtId="0" fontId="0" fillId="35" borderId="19" xfId="0" applyFill="1" applyBorder="1">
      <alignment vertical="center"/>
    </xf>
    <xf numFmtId="0" fontId="0" fillId="35" borderId="20" xfId="0" applyFill="1" applyBorder="1">
      <alignment vertical="center"/>
    </xf>
    <xf numFmtId="0" fontId="0" fillId="35" borderId="21" xfId="0" applyFill="1" applyBorder="1">
      <alignment vertical="center"/>
    </xf>
    <xf numFmtId="0" fontId="0" fillId="35" borderId="22" xfId="0" applyFill="1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5" borderId="16" xfId="0" applyFill="1" applyBorder="1">
      <alignment vertical="center"/>
    </xf>
    <xf numFmtId="0" fontId="0" fillId="35" borderId="18" xfId="0" applyFill="1" applyBorder="1">
      <alignment vertical="center"/>
    </xf>
    <xf numFmtId="0" fontId="0" fillId="0" borderId="0" xfId="0" applyFill="1" applyBorder="1" applyAlignment="1">
      <alignment horizont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35" borderId="13" xfId="0" applyFill="1" applyBorder="1">
      <alignment vertical="center"/>
    </xf>
    <xf numFmtId="0" fontId="0" fillId="35" borderId="24" xfId="0" applyFill="1" applyBorder="1">
      <alignment vertical="center"/>
    </xf>
    <xf numFmtId="0" fontId="0" fillId="35" borderId="25" xfId="0" applyFill="1" applyBorder="1">
      <alignment vertical="center"/>
    </xf>
    <xf numFmtId="0" fontId="0" fillId="0" borderId="23" xfId="0" applyBorder="1">
      <alignment vertical="center"/>
    </xf>
    <xf numFmtId="0" fontId="0" fillId="0" borderId="18" xfId="0" applyFill="1" applyBorder="1">
      <alignment vertical="center"/>
    </xf>
    <xf numFmtId="9" fontId="0" fillId="0" borderId="0" xfId="0" applyNumberFormat="1">
      <alignment vertical="center"/>
    </xf>
    <xf numFmtId="9" fontId="0" fillId="0" borderId="16" xfId="0" applyNumberFormat="1" applyBorder="1">
      <alignment vertical="center"/>
    </xf>
    <xf numFmtId="9" fontId="0" fillId="0" borderId="18" xfId="0" applyNumberFormat="1" applyBorder="1">
      <alignment vertical="center"/>
    </xf>
    <xf numFmtId="0" fontId="0" fillId="0" borderId="10" xfId="0" applyBorder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dataset!$A$2:$A$201</c:f>
              <c:numCache>
                <c:formatCode>General</c:formatCode>
                <c:ptCount val="200"/>
                <c:pt idx="0">
                  <c:v>6.3200000000000001E-3</c:v>
                </c:pt>
                <c:pt idx="1">
                  <c:v>2.7310000000000001E-2</c:v>
                </c:pt>
                <c:pt idx="2">
                  <c:v>2.7289999999999998E-2</c:v>
                </c:pt>
                <c:pt idx="3">
                  <c:v>3.2370000000000003E-2</c:v>
                </c:pt>
                <c:pt idx="4">
                  <c:v>6.905E-2</c:v>
                </c:pt>
                <c:pt idx="5">
                  <c:v>2.9850000000000002E-2</c:v>
                </c:pt>
                <c:pt idx="6">
                  <c:v>8.8289999999999993E-2</c:v>
                </c:pt>
                <c:pt idx="7">
                  <c:v>0.14455000000000001</c:v>
                </c:pt>
                <c:pt idx="8">
                  <c:v>0.21124000000000001</c:v>
                </c:pt>
                <c:pt idx="9">
                  <c:v>0.17004</c:v>
                </c:pt>
                <c:pt idx="10">
                  <c:v>0.22489000000000001</c:v>
                </c:pt>
                <c:pt idx="11">
                  <c:v>0.11747</c:v>
                </c:pt>
                <c:pt idx="12">
                  <c:v>9.3780000000000002E-2</c:v>
                </c:pt>
                <c:pt idx="13">
                  <c:v>0.62975999999999999</c:v>
                </c:pt>
                <c:pt idx="14">
                  <c:v>0.63795999999999997</c:v>
                </c:pt>
                <c:pt idx="15">
                  <c:v>0.62739</c:v>
                </c:pt>
                <c:pt idx="16">
                  <c:v>1.05393</c:v>
                </c:pt>
                <c:pt idx="17">
                  <c:v>0.78420000000000001</c:v>
                </c:pt>
                <c:pt idx="18">
                  <c:v>0.80271000000000003</c:v>
                </c:pt>
                <c:pt idx="19">
                  <c:v>0.7258</c:v>
                </c:pt>
                <c:pt idx="20">
                  <c:v>1.25179</c:v>
                </c:pt>
                <c:pt idx="21">
                  <c:v>0.85204000000000002</c:v>
                </c:pt>
                <c:pt idx="22">
                  <c:v>1.23247</c:v>
                </c:pt>
                <c:pt idx="23">
                  <c:v>0.98843000000000003</c:v>
                </c:pt>
                <c:pt idx="24">
                  <c:v>0.75026000000000004</c:v>
                </c:pt>
                <c:pt idx="25">
                  <c:v>0.84053999999999995</c:v>
                </c:pt>
                <c:pt idx="26">
                  <c:v>0.67191000000000001</c:v>
                </c:pt>
                <c:pt idx="27">
                  <c:v>0.95577000000000001</c:v>
                </c:pt>
                <c:pt idx="28">
                  <c:v>0.77298999999999995</c:v>
                </c:pt>
                <c:pt idx="29">
                  <c:v>1.0024500000000001</c:v>
                </c:pt>
                <c:pt idx="30">
                  <c:v>1.1308100000000001</c:v>
                </c:pt>
                <c:pt idx="31">
                  <c:v>1.3547199999999999</c:v>
                </c:pt>
                <c:pt idx="32">
                  <c:v>1.3879900000000001</c:v>
                </c:pt>
                <c:pt idx="33">
                  <c:v>1.1517200000000001</c:v>
                </c:pt>
                <c:pt idx="34">
                  <c:v>1.6128199999999999</c:v>
                </c:pt>
                <c:pt idx="35">
                  <c:v>6.4170000000000005E-2</c:v>
                </c:pt>
                <c:pt idx="36">
                  <c:v>9.7439999999999999E-2</c:v>
                </c:pt>
                <c:pt idx="37">
                  <c:v>8.0140000000000003E-2</c:v>
                </c:pt>
                <c:pt idx="38">
                  <c:v>0.17505000000000001</c:v>
                </c:pt>
                <c:pt idx="39">
                  <c:v>2.7629999999999998E-2</c:v>
                </c:pt>
                <c:pt idx="40">
                  <c:v>3.3590000000000002E-2</c:v>
                </c:pt>
                <c:pt idx="41">
                  <c:v>0.12744</c:v>
                </c:pt>
                <c:pt idx="42">
                  <c:v>0.14149999999999999</c:v>
                </c:pt>
                <c:pt idx="43">
                  <c:v>0.15936</c:v>
                </c:pt>
                <c:pt idx="44">
                  <c:v>0.12268999999999999</c:v>
                </c:pt>
                <c:pt idx="45">
                  <c:v>0.17141999999999999</c:v>
                </c:pt>
                <c:pt idx="46">
                  <c:v>0.18836</c:v>
                </c:pt>
                <c:pt idx="47">
                  <c:v>0.22927</c:v>
                </c:pt>
                <c:pt idx="48">
                  <c:v>0.25386999999999998</c:v>
                </c:pt>
                <c:pt idx="49">
                  <c:v>0.21976999999999999</c:v>
                </c:pt>
                <c:pt idx="50">
                  <c:v>8.8730000000000003E-2</c:v>
                </c:pt>
                <c:pt idx="51">
                  <c:v>4.3369999999999999E-2</c:v>
                </c:pt>
                <c:pt idx="52">
                  <c:v>5.3600000000000002E-2</c:v>
                </c:pt>
                <c:pt idx="53">
                  <c:v>4.981E-2</c:v>
                </c:pt>
                <c:pt idx="54">
                  <c:v>1.3599999999999999E-2</c:v>
                </c:pt>
                <c:pt idx="55">
                  <c:v>1.311E-2</c:v>
                </c:pt>
                <c:pt idx="56">
                  <c:v>2.0549999999999999E-2</c:v>
                </c:pt>
                <c:pt idx="57">
                  <c:v>1.4319999999999999E-2</c:v>
                </c:pt>
                <c:pt idx="58">
                  <c:v>0.15445</c:v>
                </c:pt>
                <c:pt idx="59">
                  <c:v>0.10328</c:v>
                </c:pt>
                <c:pt idx="60">
                  <c:v>0.14932000000000001</c:v>
                </c:pt>
                <c:pt idx="61">
                  <c:v>0.17171</c:v>
                </c:pt>
                <c:pt idx="62">
                  <c:v>0.11027000000000001</c:v>
                </c:pt>
                <c:pt idx="63">
                  <c:v>0.1265</c:v>
                </c:pt>
                <c:pt idx="64">
                  <c:v>1.951E-2</c:v>
                </c:pt>
                <c:pt idx="65">
                  <c:v>3.5839999999999997E-2</c:v>
                </c:pt>
                <c:pt idx="66">
                  <c:v>4.3790000000000003E-2</c:v>
                </c:pt>
                <c:pt idx="67">
                  <c:v>5.7889999999999997E-2</c:v>
                </c:pt>
                <c:pt idx="68">
                  <c:v>0.13553999999999999</c:v>
                </c:pt>
                <c:pt idx="69">
                  <c:v>0.12816</c:v>
                </c:pt>
                <c:pt idx="70">
                  <c:v>8.8260000000000005E-2</c:v>
                </c:pt>
                <c:pt idx="71">
                  <c:v>0.15876000000000001</c:v>
                </c:pt>
                <c:pt idx="72">
                  <c:v>9.1639999999999999E-2</c:v>
                </c:pt>
                <c:pt idx="73">
                  <c:v>0.19539000000000001</c:v>
                </c:pt>
                <c:pt idx="74">
                  <c:v>7.8960000000000002E-2</c:v>
                </c:pt>
                <c:pt idx="75">
                  <c:v>9.5119999999999996E-2</c:v>
                </c:pt>
                <c:pt idx="76">
                  <c:v>0.10153</c:v>
                </c:pt>
                <c:pt idx="77">
                  <c:v>8.7069999999999995E-2</c:v>
                </c:pt>
                <c:pt idx="78">
                  <c:v>5.6460000000000003E-2</c:v>
                </c:pt>
                <c:pt idx="79">
                  <c:v>8.387E-2</c:v>
                </c:pt>
                <c:pt idx="80">
                  <c:v>4.113E-2</c:v>
                </c:pt>
                <c:pt idx="81">
                  <c:v>4.462E-2</c:v>
                </c:pt>
                <c:pt idx="82">
                  <c:v>3.6589999999999998E-2</c:v>
                </c:pt>
                <c:pt idx="83">
                  <c:v>3.551E-2</c:v>
                </c:pt>
                <c:pt idx="84">
                  <c:v>5.0590000000000003E-2</c:v>
                </c:pt>
                <c:pt idx="85">
                  <c:v>5.7349999999999998E-2</c:v>
                </c:pt>
                <c:pt idx="86">
                  <c:v>5.1880000000000003E-2</c:v>
                </c:pt>
                <c:pt idx="87">
                  <c:v>7.1510000000000004E-2</c:v>
                </c:pt>
                <c:pt idx="88">
                  <c:v>5.6599999999999998E-2</c:v>
                </c:pt>
                <c:pt idx="89">
                  <c:v>5.3019999999999998E-2</c:v>
                </c:pt>
                <c:pt idx="90">
                  <c:v>4.684E-2</c:v>
                </c:pt>
                <c:pt idx="91">
                  <c:v>3.9320000000000001E-2</c:v>
                </c:pt>
                <c:pt idx="92">
                  <c:v>4.2029999999999998E-2</c:v>
                </c:pt>
                <c:pt idx="93">
                  <c:v>2.8750000000000001E-2</c:v>
                </c:pt>
                <c:pt idx="94">
                  <c:v>4.2939999999999999E-2</c:v>
                </c:pt>
                <c:pt idx="95">
                  <c:v>0.12204</c:v>
                </c:pt>
                <c:pt idx="96">
                  <c:v>0.11504</c:v>
                </c:pt>
                <c:pt idx="97">
                  <c:v>0.12083000000000001</c:v>
                </c:pt>
                <c:pt idx="98">
                  <c:v>8.1869999999999998E-2</c:v>
                </c:pt>
                <c:pt idx="99">
                  <c:v>6.8599999999999994E-2</c:v>
                </c:pt>
                <c:pt idx="100">
                  <c:v>0.14865999999999999</c:v>
                </c:pt>
                <c:pt idx="101">
                  <c:v>0.11432</c:v>
                </c:pt>
                <c:pt idx="102">
                  <c:v>0.22875999999999999</c:v>
                </c:pt>
                <c:pt idx="103">
                  <c:v>0.21160999999999999</c:v>
                </c:pt>
                <c:pt idx="104">
                  <c:v>0.1396</c:v>
                </c:pt>
                <c:pt idx="105">
                  <c:v>0.13261999999999999</c:v>
                </c:pt>
                <c:pt idx="106">
                  <c:v>0.17119999999999999</c:v>
                </c:pt>
                <c:pt idx="107">
                  <c:v>0.13117000000000001</c:v>
                </c:pt>
                <c:pt idx="108">
                  <c:v>0.12801999999999999</c:v>
                </c:pt>
                <c:pt idx="109">
                  <c:v>0.26362999999999998</c:v>
                </c:pt>
                <c:pt idx="110">
                  <c:v>0.10793</c:v>
                </c:pt>
                <c:pt idx="111">
                  <c:v>0.10084</c:v>
                </c:pt>
                <c:pt idx="112">
                  <c:v>0.12329</c:v>
                </c:pt>
                <c:pt idx="113">
                  <c:v>0.22212000000000001</c:v>
                </c:pt>
                <c:pt idx="114">
                  <c:v>0.14230999999999999</c:v>
                </c:pt>
                <c:pt idx="115">
                  <c:v>0.17133999999999999</c:v>
                </c:pt>
                <c:pt idx="116">
                  <c:v>0.13158</c:v>
                </c:pt>
                <c:pt idx="117">
                  <c:v>0.15098</c:v>
                </c:pt>
                <c:pt idx="118">
                  <c:v>0.13058</c:v>
                </c:pt>
                <c:pt idx="119">
                  <c:v>0.14476</c:v>
                </c:pt>
                <c:pt idx="120">
                  <c:v>6.8989999999999996E-2</c:v>
                </c:pt>
                <c:pt idx="121">
                  <c:v>7.1650000000000005E-2</c:v>
                </c:pt>
                <c:pt idx="122">
                  <c:v>9.2990000000000003E-2</c:v>
                </c:pt>
                <c:pt idx="123">
                  <c:v>0.15038000000000001</c:v>
                </c:pt>
                <c:pt idx="124">
                  <c:v>9.8489999999999994E-2</c:v>
                </c:pt>
                <c:pt idx="125">
                  <c:v>0.16902</c:v>
                </c:pt>
                <c:pt idx="126">
                  <c:v>0.38735000000000003</c:v>
                </c:pt>
                <c:pt idx="127">
                  <c:v>0.25914999999999999</c:v>
                </c:pt>
                <c:pt idx="128">
                  <c:v>0.32543</c:v>
                </c:pt>
                <c:pt idx="129">
                  <c:v>0.88124999999999998</c:v>
                </c:pt>
                <c:pt idx="130">
                  <c:v>0.34005999999999997</c:v>
                </c:pt>
                <c:pt idx="131">
                  <c:v>1.1929399999999999</c:v>
                </c:pt>
                <c:pt idx="132">
                  <c:v>0.59004999999999996</c:v>
                </c:pt>
                <c:pt idx="133">
                  <c:v>0.32982</c:v>
                </c:pt>
                <c:pt idx="134">
                  <c:v>0.97616999999999998</c:v>
                </c:pt>
                <c:pt idx="135">
                  <c:v>0.55778000000000005</c:v>
                </c:pt>
                <c:pt idx="136">
                  <c:v>0.32263999999999998</c:v>
                </c:pt>
                <c:pt idx="137">
                  <c:v>0.35232999999999998</c:v>
                </c:pt>
                <c:pt idx="138">
                  <c:v>0.24979999999999999</c:v>
                </c:pt>
                <c:pt idx="139">
                  <c:v>0.54452</c:v>
                </c:pt>
                <c:pt idx="140">
                  <c:v>0.29089999999999999</c:v>
                </c:pt>
                <c:pt idx="141">
                  <c:v>1.6286400000000001</c:v>
                </c:pt>
                <c:pt idx="142">
                  <c:v>3.3210500000000001</c:v>
                </c:pt>
                <c:pt idx="143">
                  <c:v>4.0974000000000004</c:v>
                </c:pt>
                <c:pt idx="144">
                  <c:v>2.7797399999999999</c:v>
                </c:pt>
                <c:pt idx="145">
                  <c:v>2.37934</c:v>
                </c:pt>
                <c:pt idx="146">
                  <c:v>2.1550500000000001</c:v>
                </c:pt>
                <c:pt idx="147">
                  <c:v>2.3686199999999999</c:v>
                </c:pt>
                <c:pt idx="148">
                  <c:v>2.3309899999999999</c:v>
                </c:pt>
                <c:pt idx="149">
                  <c:v>2.7339699999999998</c:v>
                </c:pt>
                <c:pt idx="150">
                  <c:v>1.6566000000000001</c:v>
                </c:pt>
                <c:pt idx="151">
                  <c:v>1.4963200000000001</c:v>
                </c:pt>
                <c:pt idx="152">
                  <c:v>1.1265799999999999</c:v>
                </c:pt>
                <c:pt idx="153">
                  <c:v>2.1491799999999999</c:v>
                </c:pt>
                <c:pt idx="154">
                  <c:v>1.4138500000000001</c:v>
                </c:pt>
                <c:pt idx="155">
                  <c:v>3.5350100000000002</c:v>
                </c:pt>
                <c:pt idx="156">
                  <c:v>2.4466800000000002</c:v>
                </c:pt>
                <c:pt idx="157">
                  <c:v>1.2235799999999999</c:v>
                </c:pt>
                <c:pt idx="158">
                  <c:v>1.34284</c:v>
                </c:pt>
                <c:pt idx="159">
                  <c:v>1.42502</c:v>
                </c:pt>
                <c:pt idx="160">
                  <c:v>1.27346</c:v>
                </c:pt>
                <c:pt idx="161">
                  <c:v>1.46336</c:v>
                </c:pt>
                <c:pt idx="162">
                  <c:v>1.8337699999999999</c:v>
                </c:pt>
                <c:pt idx="163">
                  <c:v>1.51902</c:v>
                </c:pt>
                <c:pt idx="164">
                  <c:v>2.2423600000000001</c:v>
                </c:pt>
                <c:pt idx="165">
                  <c:v>2.9239999999999999</c:v>
                </c:pt>
                <c:pt idx="166">
                  <c:v>2.0101900000000001</c:v>
                </c:pt>
                <c:pt idx="167">
                  <c:v>1.8002800000000001</c:v>
                </c:pt>
                <c:pt idx="168">
                  <c:v>2.3003999999999998</c:v>
                </c:pt>
                <c:pt idx="169">
                  <c:v>2.4495300000000002</c:v>
                </c:pt>
                <c:pt idx="170">
                  <c:v>1.2074199999999999</c:v>
                </c:pt>
                <c:pt idx="171">
                  <c:v>2.3138999999999998</c:v>
                </c:pt>
                <c:pt idx="172">
                  <c:v>0.13914000000000001</c:v>
                </c:pt>
                <c:pt idx="173">
                  <c:v>9.178E-2</c:v>
                </c:pt>
                <c:pt idx="174">
                  <c:v>8.4470000000000003E-2</c:v>
                </c:pt>
                <c:pt idx="175">
                  <c:v>6.6640000000000005E-2</c:v>
                </c:pt>
                <c:pt idx="176">
                  <c:v>7.0220000000000005E-2</c:v>
                </c:pt>
                <c:pt idx="177">
                  <c:v>5.425E-2</c:v>
                </c:pt>
                <c:pt idx="178">
                  <c:v>6.6420000000000007E-2</c:v>
                </c:pt>
                <c:pt idx="179">
                  <c:v>5.7799999999999997E-2</c:v>
                </c:pt>
                <c:pt idx="180">
                  <c:v>6.5879999999999994E-2</c:v>
                </c:pt>
                <c:pt idx="181">
                  <c:v>6.8879999999999997E-2</c:v>
                </c:pt>
                <c:pt idx="182">
                  <c:v>9.103E-2</c:v>
                </c:pt>
                <c:pt idx="183">
                  <c:v>0.10008</c:v>
                </c:pt>
                <c:pt idx="184">
                  <c:v>8.3080000000000001E-2</c:v>
                </c:pt>
                <c:pt idx="185">
                  <c:v>6.0470000000000003E-2</c:v>
                </c:pt>
                <c:pt idx="186">
                  <c:v>5.602E-2</c:v>
                </c:pt>
                <c:pt idx="187">
                  <c:v>7.8750000000000001E-2</c:v>
                </c:pt>
                <c:pt idx="188">
                  <c:v>0.12579000000000001</c:v>
                </c:pt>
                <c:pt idx="189">
                  <c:v>8.3699999999999997E-2</c:v>
                </c:pt>
                <c:pt idx="190">
                  <c:v>9.0679999999999997E-2</c:v>
                </c:pt>
                <c:pt idx="191">
                  <c:v>6.9110000000000005E-2</c:v>
                </c:pt>
                <c:pt idx="192">
                  <c:v>8.6639999999999995E-2</c:v>
                </c:pt>
                <c:pt idx="193">
                  <c:v>2.1870000000000001E-2</c:v>
                </c:pt>
                <c:pt idx="194">
                  <c:v>1.439E-2</c:v>
                </c:pt>
                <c:pt idx="195">
                  <c:v>1.3809999999999999E-2</c:v>
                </c:pt>
                <c:pt idx="196">
                  <c:v>4.011E-2</c:v>
                </c:pt>
                <c:pt idx="197">
                  <c:v>4.666E-2</c:v>
                </c:pt>
                <c:pt idx="198">
                  <c:v>3.7679999999999998E-2</c:v>
                </c:pt>
                <c:pt idx="199">
                  <c:v>3.15E-2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C0-452F-999A-FD191D73C7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404416"/>
        <c:axId val="1620402336"/>
      </c:scatterChart>
      <c:valAx>
        <c:axId val="162040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402336"/>
        <c:crosses val="autoZero"/>
        <c:crossBetween val="midCat"/>
      </c:valAx>
      <c:valAx>
        <c:axId val="162040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2040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INDUS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dataset!$B$2:$B$201</c:f>
              <c:numCache>
                <c:formatCode>General</c:formatCode>
                <c:ptCount val="200"/>
                <c:pt idx="0">
                  <c:v>2.31</c:v>
                </c:pt>
                <c:pt idx="1">
                  <c:v>7.07</c:v>
                </c:pt>
                <c:pt idx="2">
                  <c:v>7.07</c:v>
                </c:pt>
                <c:pt idx="3">
                  <c:v>2.1800000000000002</c:v>
                </c:pt>
                <c:pt idx="4">
                  <c:v>2.1800000000000002</c:v>
                </c:pt>
                <c:pt idx="5">
                  <c:v>2.1800000000000002</c:v>
                </c:pt>
                <c:pt idx="6">
                  <c:v>7.87</c:v>
                </c:pt>
                <c:pt idx="7">
                  <c:v>7.87</c:v>
                </c:pt>
                <c:pt idx="8">
                  <c:v>7.87</c:v>
                </c:pt>
                <c:pt idx="9">
                  <c:v>7.87</c:v>
                </c:pt>
                <c:pt idx="10">
                  <c:v>7.87</c:v>
                </c:pt>
                <c:pt idx="11">
                  <c:v>7.87</c:v>
                </c:pt>
                <c:pt idx="12">
                  <c:v>7.87</c:v>
                </c:pt>
                <c:pt idx="13">
                  <c:v>8.14</c:v>
                </c:pt>
                <c:pt idx="14">
                  <c:v>8.14</c:v>
                </c:pt>
                <c:pt idx="15">
                  <c:v>8.14</c:v>
                </c:pt>
                <c:pt idx="16">
                  <c:v>8.14</c:v>
                </c:pt>
                <c:pt idx="17">
                  <c:v>8.14</c:v>
                </c:pt>
                <c:pt idx="18">
                  <c:v>8.14</c:v>
                </c:pt>
                <c:pt idx="19">
                  <c:v>8.14</c:v>
                </c:pt>
                <c:pt idx="20">
                  <c:v>8.14</c:v>
                </c:pt>
                <c:pt idx="21">
                  <c:v>8.14</c:v>
                </c:pt>
                <c:pt idx="22">
                  <c:v>8.14</c:v>
                </c:pt>
                <c:pt idx="23">
                  <c:v>8.14</c:v>
                </c:pt>
                <c:pt idx="24">
                  <c:v>8.14</c:v>
                </c:pt>
                <c:pt idx="25">
                  <c:v>8.14</c:v>
                </c:pt>
                <c:pt idx="26">
                  <c:v>8.14</c:v>
                </c:pt>
                <c:pt idx="27">
                  <c:v>8.14</c:v>
                </c:pt>
                <c:pt idx="28">
                  <c:v>8.14</c:v>
                </c:pt>
                <c:pt idx="29">
                  <c:v>8.14</c:v>
                </c:pt>
                <c:pt idx="30">
                  <c:v>8.14</c:v>
                </c:pt>
                <c:pt idx="31">
                  <c:v>8.14</c:v>
                </c:pt>
                <c:pt idx="32">
                  <c:v>8.14</c:v>
                </c:pt>
                <c:pt idx="33">
                  <c:v>8.14</c:v>
                </c:pt>
                <c:pt idx="34">
                  <c:v>8.14</c:v>
                </c:pt>
                <c:pt idx="35">
                  <c:v>5.96</c:v>
                </c:pt>
                <c:pt idx="36">
                  <c:v>5.96</c:v>
                </c:pt>
                <c:pt idx="37">
                  <c:v>5.96</c:v>
                </c:pt>
                <c:pt idx="38">
                  <c:v>5.96</c:v>
                </c:pt>
                <c:pt idx="39">
                  <c:v>2.95</c:v>
                </c:pt>
                <c:pt idx="40">
                  <c:v>2.95</c:v>
                </c:pt>
                <c:pt idx="41">
                  <c:v>6.91</c:v>
                </c:pt>
                <c:pt idx="42">
                  <c:v>6.91</c:v>
                </c:pt>
                <c:pt idx="43">
                  <c:v>6.91</c:v>
                </c:pt>
                <c:pt idx="44">
                  <c:v>6.91</c:v>
                </c:pt>
                <c:pt idx="45">
                  <c:v>6.91</c:v>
                </c:pt>
                <c:pt idx="46">
                  <c:v>6.91</c:v>
                </c:pt>
                <c:pt idx="47">
                  <c:v>6.91</c:v>
                </c:pt>
                <c:pt idx="48">
                  <c:v>6.91</c:v>
                </c:pt>
                <c:pt idx="49">
                  <c:v>6.91</c:v>
                </c:pt>
                <c:pt idx="50">
                  <c:v>5.64</c:v>
                </c:pt>
                <c:pt idx="51">
                  <c:v>5.64</c:v>
                </c:pt>
                <c:pt idx="52">
                  <c:v>5.64</c:v>
                </c:pt>
                <c:pt idx="53">
                  <c:v>5.64</c:v>
                </c:pt>
                <c:pt idx="54">
                  <c:v>4</c:v>
                </c:pt>
                <c:pt idx="55">
                  <c:v>1.22</c:v>
                </c:pt>
                <c:pt idx="56">
                  <c:v>0.74</c:v>
                </c:pt>
                <c:pt idx="57">
                  <c:v>1.32</c:v>
                </c:pt>
                <c:pt idx="58">
                  <c:v>5.13</c:v>
                </c:pt>
                <c:pt idx="59">
                  <c:v>5.13</c:v>
                </c:pt>
                <c:pt idx="60">
                  <c:v>5.13</c:v>
                </c:pt>
                <c:pt idx="61">
                  <c:v>5.13</c:v>
                </c:pt>
                <c:pt idx="62">
                  <c:v>5.13</c:v>
                </c:pt>
                <c:pt idx="63">
                  <c:v>5.13</c:v>
                </c:pt>
                <c:pt idx="64">
                  <c:v>1.38</c:v>
                </c:pt>
                <c:pt idx="65">
                  <c:v>3.37</c:v>
                </c:pt>
                <c:pt idx="66">
                  <c:v>3.37</c:v>
                </c:pt>
                <c:pt idx="67">
                  <c:v>6.07</c:v>
                </c:pt>
                <c:pt idx="68">
                  <c:v>6.07</c:v>
                </c:pt>
                <c:pt idx="69">
                  <c:v>6.07</c:v>
                </c:pt>
                <c:pt idx="70">
                  <c:v>10.81</c:v>
                </c:pt>
                <c:pt idx="71">
                  <c:v>10.81</c:v>
                </c:pt>
                <c:pt idx="72">
                  <c:v>10.81</c:v>
                </c:pt>
                <c:pt idx="73">
                  <c:v>10.81</c:v>
                </c:pt>
                <c:pt idx="74">
                  <c:v>12.83</c:v>
                </c:pt>
                <c:pt idx="75">
                  <c:v>12.83</c:v>
                </c:pt>
                <c:pt idx="76">
                  <c:v>12.83</c:v>
                </c:pt>
                <c:pt idx="77">
                  <c:v>12.83</c:v>
                </c:pt>
                <c:pt idx="78">
                  <c:v>12.83</c:v>
                </c:pt>
                <c:pt idx="79">
                  <c:v>12.83</c:v>
                </c:pt>
                <c:pt idx="80">
                  <c:v>4.8600000000000003</c:v>
                </c:pt>
                <c:pt idx="81">
                  <c:v>4.8600000000000003</c:v>
                </c:pt>
                <c:pt idx="82">
                  <c:v>4.8600000000000003</c:v>
                </c:pt>
                <c:pt idx="83">
                  <c:v>4.8600000000000003</c:v>
                </c:pt>
                <c:pt idx="84">
                  <c:v>4.49</c:v>
                </c:pt>
                <c:pt idx="85">
                  <c:v>4.49</c:v>
                </c:pt>
                <c:pt idx="86">
                  <c:v>4.49</c:v>
                </c:pt>
                <c:pt idx="87">
                  <c:v>4.49</c:v>
                </c:pt>
                <c:pt idx="88">
                  <c:v>3.41</c:v>
                </c:pt>
                <c:pt idx="89">
                  <c:v>3.41</c:v>
                </c:pt>
                <c:pt idx="90">
                  <c:v>3.41</c:v>
                </c:pt>
                <c:pt idx="91">
                  <c:v>3.41</c:v>
                </c:pt>
                <c:pt idx="92">
                  <c:v>15.04</c:v>
                </c:pt>
                <c:pt idx="93">
                  <c:v>15.04</c:v>
                </c:pt>
                <c:pt idx="94">
                  <c:v>15.04</c:v>
                </c:pt>
                <c:pt idx="95">
                  <c:v>2.89</c:v>
                </c:pt>
                <c:pt idx="96">
                  <c:v>2.89</c:v>
                </c:pt>
                <c:pt idx="97">
                  <c:v>2.89</c:v>
                </c:pt>
                <c:pt idx="98">
                  <c:v>2.89</c:v>
                </c:pt>
                <c:pt idx="99">
                  <c:v>2.89</c:v>
                </c:pt>
                <c:pt idx="100">
                  <c:v>8.56</c:v>
                </c:pt>
                <c:pt idx="101">
                  <c:v>8.56</c:v>
                </c:pt>
                <c:pt idx="102">
                  <c:v>8.56</c:v>
                </c:pt>
                <c:pt idx="103">
                  <c:v>8.56</c:v>
                </c:pt>
                <c:pt idx="104">
                  <c:v>8.56</c:v>
                </c:pt>
                <c:pt idx="105">
                  <c:v>8.56</c:v>
                </c:pt>
                <c:pt idx="106">
                  <c:v>8.56</c:v>
                </c:pt>
                <c:pt idx="107">
                  <c:v>8.56</c:v>
                </c:pt>
                <c:pt idx="108">
                  <c:v>8.56</c:v>
                </c:pt>
                <c:pt idx="109">
                  <c:v>8.56</c:v>
                </c:pt>
                <c:pt idx="110">
                  <c:v>8.56</c:v>
                </c:pt>
                <c:pt idx="111">
                  <c:v>10.01</c:v>
                </c:pt>
                <c:pt idx="112">
                  <c:v>10.01</c:v>
                </c:pt>
                <c:pt idx="113">
                  <c:v>10.01</c:v>
                </c:pt>
                <c:pt idx="114">
                  <c:v>10.01</c:v>
                </c:pt>
                <c:pt idx="115">
                  <c:v>10.01</c:v>
                </c:pt>
                <c:pt idx="116">
                  <c:v>10.01</c:v>
                </c:pt>
                <c:pt idx="117">
                  <c:v>10.01</c:v>
                </c:pt>
                <c:pt idx="118">
                  <c:v>10.01</c:v>
                </c:pt>
                <c:pt idx="119">
                  <c:v>10.01</c:v>
                </c:pt>
                <c:pt idx="120">
                  <c:v>25.65</c:v>
                </c:pt>
                <c:pt idx="121">
                  <c:v>25.65</c:v>
                </c:pt>
                <c:pt idx="122">
                  <c:v>25.65</c:v>
                </c:pt>
                <c:pt idx="123">
                  <c:v>25.65</c:v>
                </c:pt>
                <c:pt idx="124">
                  <c:v>25.65</c:v>
                </c:pt>
                <c:pt idx="125">
                  <c:v>25.65</c:v>
                </c:pt>
                <c:pt idx="126">
                  <c:v>25.65</c:v>
                </c:pt>
                <c:pt idx="127">
                  <c:v>21.89</c:v>
                </c:pt>
                <c:pt idx="128">
                  <c:v>21.89</c:v>
                </c:pt>
                <c:pt idx="129">
                  <c:v>21.89</c:v>
                </c:pt>
                <c:pt idx="130">
                  <c:v>21.89</c:v>
                </c:pt>
                <c:pt idx="131">
                  <c:v>21.89</c:v>
                </c:pt>
                <c:pt idx="132">
                  <c:v>21.89</c:v>
                </c:pt>
                <c:pt idx="133">
                  <c:v>21.89</c:v>
                </c:pt>
                <c:pt idx="134">
                  <c:v>21.89</c:v>
                </c:pt>
                <c:pt idx="135">
                  <c:v>21.89</c:v>
                </c:pt>
                <c:pt idx="136">
                  <c:v>21.89</c:v>
                </c:pt>
                <c:pt idx="137">
                  <c:v>21.89</c:v>
                </c:pt>
                <c:pt idx="138">
                  <c:v>21.89</c:v>
                </c:pt>
                <c:pt idx="139">
                  <c:v>21.89</c:v>
                </c:pt>
                <c:pt idx="140">
                  <c:v>21.89</c:v>
                </c:pt>
                <c:pt idx="141">
                  <c:v>21.89</c:v>
                </c:pt>
                <c:pt idx="142">
                  <c:v>19.579999999999998</c:v>
                </c:pt>
                <c:pt idx="143">
                  <c:v>19.579999999999998</c:v>
                </c:pt>
                <c:pt idx="144">
                  <c:v>19.579999999999998</c:v>
                </c:pt>
                <c:pt idx="145">
                  <c:v>19.579999999999998</c:v>
                </c:pt>
                <c:pt idx="146">
                  <c:v>19.579999999999998</c:v>
                </c:pt>
                <c:pt idx="147">
                  <c:v>19.579999999999998</c:v>
                </c:pt>
                <c:pt idx="148">
                  <c:v>19.579999999999998</c:v>
                </c:pt>
                <c:pt idx="149">
                  <c:v>19.579999999999998</c:v>
                </c:pt>
                <c:pt idx="150">
                  <c:v>19.579999999999998</c:v>
                </c:pt>
                <c:pt idx="151">
                  <c:v>19.579999999999998</c:v>
                </c:pt>
                <c:pt idx="152">
                  <c:v>19.579999999999998</c:v>
                </c:pt>
                <c:pt idx="153">
                  <c:v>19.579999999999998</c:v>
                </c:pt>
                <c:pt idx="154">
                  <c:v>19.579999999999998</c:v>
                </c:pt>
                <c:pt idx="155">
                  <c:v>19.579999999999998</c:v>
                </c:pt>
                <c:pt idx="156">
                  <c:v>19.579999999999998</c:v>
                </c:pt>
                <c:pt idx="157">
                  <c:v>19.579999999999998</c:v>
                </c:pt>
                <c:pt idx="158">
                  <c:v>19.579999999999998</c:v>
                </c:pt>
                <c:pt idx="159">
                  <c:v>19.579999999999998</c:v>
                </c:pt>
                <c:pt idx="160">
                  <c:v>19.579999999999998</c:v>
                </c:pt>
                <c:pt idx="161">
                  <c:v>19.579999999999998</c:v>
                </c:pt>
                <c:pt idx="162">
                  <c:v>19.579999999999998</c:v>
                </c:pt>
                <c:pt idx="163">
                  <c:v>19.579999999999998</c:v>
                </c:pt>
                <c:pt idx="164">
                  <c:v>19.579999999999998</c:v>
                </c:pt>
                <c:pt idx="165">
                  <c:v>19.579999999999998</c:v>
                </c:pt>
                <c:pt idx="166">
                  <c:v>19.579999999999998</c:v>
                </c:pt>
                <c:pt idx="167">
                  <c:v>19.579999999999998</c:v>
                </c:pt>
                <c:pt idx="168">
                  <c:v>19.579999999999998</c:v>
                </c:pt>
                <c:pt idx="169">
                  <c:v>19.579999999999998</c:v>
                </c:pt>
                <c:pt idx="170">
                  <c:v>19.579999999999998</c:v>
                </c:pt>
                <c:pt idx="171">
                  <c:v>19.579999999999998</c:v>
                </c:pt>
                <c:pt idx="172">
                  <c:v>4.05</c:v>
                </c:pt>
                <c:pt idx="173">
                  <c:v>4.05</c:v>
                </c:pt>
                <c:pt idx="174">
                  <c:v>4.05</c:v>
                </c:pt>
                <c:pt idx="175">
                  <c:v>4.05</c:v>
                </c:pt>
                <c:pt idx="176">
                  <c:v>4.05</c:v>
                </c:pt>
                <c:pt idx="177">
                  <c:v>4.05</c:v>
                </c:pt>
                <c:pt idx="178">
                  <c:v>4.05</c:v>
                </c:pt>
                <c:pt idx="179">
                  <c:v>2.46</c:v>
                </c:pt>
                <c:pt idx="180">
                  <c:v>2.46</c:v>
                </c:pt>
                <c:pt idx="181">
                  <c:v>2.46</c:v>
                </c:pt>
                <c:pt idx="182">
                  <c:v>2.46</c:v>
                </c:pt>
                <c:pt idx="183">
                  <c:v>2.46</c:v>
                </c:pt>
                <c:pt idx="184">
                  <c:v>2.46</c:v>
                </c:pt>
                <c:pt idx="185">
                  <c:v>2.46</c:v>
                </c:pt>
                <c:pt idx="186">
                  <c:v>2.46</c:v>
                </c:pt>
                <c:pt idx="187">
                  <c:v>3.44</c:v>
                </c:pt>
                <c:pt idx="188">
                  <c:v>3.44</c:v>
                </c:pt>
                <c:pt idx="189">
                  <c:v>3.44</c:v>
                </c:pt>
                <c:pt idx="190">
                  <c:v>3.44</c:v>
                </c:pt>
                <c:pt idx="191">
                  <c:v>3.44</c:v>
                </c:pt>
                <c:pt idx="192">
                  <c:v>3.44</c:v>
                </c:pt>
                <c:pt idx="193">
                  <c:v>2.93</c:v>
                </c:pt>
                <c:pt idx="194">
                  <c:v>2.93</c:v>
                </c:pt>
                <c:pt idx="195">
                  <c:v>0.46</c:v>
                </c:pt>
                <c:pt idx="196">
                  <c:v>1.52</c:v>
                </c:pt>
                <c:pt idx="197">
                  <c:v>1.52</c:v>
                </c:pt>
                <c:pt idx="198">
                  <c:v>1.52</c:v>
                </c:pt>
                <c:pt idx="199">
                  <c:v>1.47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8D-4445-869D-F80010B62F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3628176"/>
        <c:axId val="1613628592"/>
      </c:scatterChart>
      <c:valAx>
        <c:axId val="1613628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628592"/>
        <c:crosses val="autoZero"/>
        <c:crossBetween val="midCat"/>
      </c:valAx>
      <c:valAx>
        <c:axId val="161362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3628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NOX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dataset!$C$2:$C$201</c:f>
              <c:numCache>
                <c:formatCode>General</c:formatCode>
                <c:ptCount val="200"/>
                <c:pt idx="0">
                  <c:v>0.53800000000000003</c:v>
                </c:pt>
                <c:pt idx="1">
                  <c:v>0.46899999999999997</c:v>
                </c:pt>
                <c:pt idx="2">
                  <c:v>0.46899999999999997</c:v>
                </c:pt>
                <c:pt idx="3">
                  <c:v>0.45800000000000002</c:v>
                </c:pt>
                <c:pt idx="4">
                  <c:v>0.45800000000000002</c:v>
                </c:pt>
                <c:pt idx="5">
                  <c:v>0.45800000000000002</c:v>
                </c:pt>
                <c:pt idx="6">
                  <c:v>0.52400000000000002</c:v>
                </c:pt>
                <c:pt idx="7">
                  <c:v>0.52400000000000002</c:v>
                </c:pt>
                <c:pt idx="8">
                  <c:v>0.52400000000000002</c:v>
                </c:pt>
                <c:pt idx="9">
                  <c:v>0.52400000000000002</c:v>
                </c:pt>
                <c:pt idx="10">
                  <c:v>0.52400000000000002</c:v>
                </c:pt>
                <c:pt idx="11">
                  <c:v>0.52400000000000002</c:v>
                </c:pt>
                <c:pt idx="12">
                  <c:v>0.52400000000000002</c:v>
                </c:pt>
                <c:pt idx="13">
                  <c:v>0.53800000000000003</c:v>
                </c:pt>
                <c:pt idx="14">
                  <c:v>0.53800000000000003</c:v>
                </c:pt>
                <c:pt idx="15">
                  <c:v>0.53800000000000003</c:v>
                </c:pt>
                <c:pt idx="16">
                  <c:v>0.53800000000000003</c:v>
                </c:pt>
                <c:pt idx="17">
                  <c:v>0.53800000000000003</c:v>
                </c:pt>
                <c:pt idx="18">
                  <c:v>0.53800000000000003</c:v>
                </c:pt>
                <c:pt idx="19">
                  <c:v>0.53800000000000003</c:v>
                </c:pt>
                <c:pt idx="20">
                  <c:v>0.53800000000000003</c:v>
                </c:pt>
                <c:pt idx="21">
                  <c:v>0.53800000000000003</c:v>
                </c:pt>
                <c:pt idx="22">
                  <c:v>0.53800000000000003</c:v>
                </c:pt>
                <c:pt idx="23">
                  <c:v>0.53800000000000003</c:v>
                </c:pt>
                <c:pt idx="24">
                  <c:v>0.53800000000000003</c:v>
                </c:pt>
                <c:pt idx="25">
                  <c:v>0.53800000000000003</c:v>
                </c:pt>
                <c:pt idx="26">
                  <c:v>0.53800000000000003</c:v>
                </c:pt>
                <c:pt idx="27">
                  <c:v>0.53800000000000003</c:v>
                </c:pt>
                <c:pt idx="28">
                  <c:v>0.53800000000000003</c:v>
                </c:pt>
                <c:pt idx="29">
                  <c:v>0.53800000000000003</c:v>
                </c:pt>
                <c:pt idx="30">
                  <c:v>0.53800000000000003</c:v>
                </c:pt>
                <c:pt idx="31">
                  <c:v>0.53800000000000003</c:v>
                </c:pt>
                <c:pt idx="32">
                  <c:v>0.53800000000000003</c:v>
                </c:pt>
                <c:pt idx="33">
                  <c:v>0.53800000000000003</c:v>
                </c:pt>
                <c:pt idx="34">
                  <c:v>0.53800000000000003</c:v>
                </c:pt>
                <c:pt idx="35">
                  <c:v>0.499</c:v>
                </c:pt>
                <c:pt idx="36">
                  <c:v>0.499</c:v>
                </c:pt>
                <c:pt idx="37">
                  <c:v>0.499</c:v>
                </c:pt>
                <c:pt idx="38">
                  <c:v>0.499</c:v>
                </c:pt>
                <c:pt idx="39">
                  <c:v>0.42799999999999999</c:v>
                </c:pt>
                <c:pt idx="40">
                  <c:v>0.42799999999999999</c:v>
                </c:pt>
                <c:pt idx="41">
                  <c:v>0.44800000000000001</c:v>
                </c:pt>
                <c:pt idx="42">
                  <c:v>0.44800000000000001</c:v>
                </c:pt>
                <c:pt idx="43">
                  <c:v>0.44800000000000001</c:v>
                </c:pt>
                <c:pt idx="44">
                  <c:v>0.44800000000000001</c:v>
                </c:pt>
                <c:pt idx="45">
                  <c:v>0.44800000000000001</c:v>
                </c:pt>
                <c:pt idx="46">
                  <c:v>0.44800000000000001</c:v>
                </c:pt>
                <c:pt idx="47">
                  <c:v>0.44800000000000001</c:v>
                </c:pt>
                <c:pt idx="48">
                  <c:v>0.44800000000000001</c:v>
                </c:pt>
                <c:pt idx="49">
                  <c:v>0.44800000000000001</c:v>
                </c:pt>
                <c:pt idx="50">
                  <c:v>0.439</c:v>
                </c:pt>
                <c:pt idx="51">
                  <c:v>0.439</c:v>
                </c:pt>
                <c:pt idx="52">
                  <c:v>0.439</c:v>
                </c:pt>
                <c:pt idx="53">
                  <c:v>0.439</c:v>
                </c:pt>
                <c:pt idx="54">
                  <c:v>0.41</c:v>
                </c:pt>
                <c:pt idx="55">
                  <c:v>0.40300000000000002</c:v>
                </c:pt>
                <c:pt idx="56">
                  <c:v>0.41</c:v>
                </c:pt>
                <c:pt idx="57">
                  <c:v>0.41099999999999998</c:v>
                </c:pt>
                <c:pt idx="58">
                  <c:v>0.45300000000000001</c:v>
                </c:pt>
                <c:pt idx="59">
                  <c:v>0.45300000000000001</c:v>
                </c:pt>
                <c:pt idx="60">
                  <c:v>0.45300000000000001</c:v>
                </c:pt>
                <c:pt idx="61">
                  <c:v>0.45300000000000001</c:v>
                </c:pt>
                <c:pt idx="62">
                  <c:v>0.45300000000000001</c:v>
                </c:pt>
                <c:pt idx="63">
                  <c:v>0.45300000000000001</c:v>
                </c:pt>
                <c:pt idx="64">
                  <c:v>0.41610000000000003</c:v>
                </c:pt>
                <c:pt idx="65">
                  <c:v>0.39800000000000002</c:v>
                </c:pt>
                <c:pt idx="66">
                  <c:v>0.39800000000000002</c:v>
                </c:pt>
                <c:pt idx="67">
                  <c:v>0.40899999999999997</c:v>
                </c:pt>
                <c:pt idx="68">
                  <c:v>0.40899999999999997</c:v>
                </c:pt>
                <c:pt idx="69">
                  <c:v>0.40899999999999997</c:v>
                </c:pt>
                <c:pt idx="70">
                  <c:v>0.41299999999999998</c:v>
                </c:pt>
                <c:pt idx="71">
                  <c:v>0.41299999999999998</c:v>
                </c:pt>
                <c:pt idx="72">
                  <c:v>0.41299999999999998</c:v>
                </c:pt>
                <c:pt idx="73">
                  <c:v>0.41299999999999998</c:v>
                </c:pt>
                <c:pt idx="74">
                  <c:v>0.437</c:v>
                </c:pt>
                <c:pt idx="75">
                  <c:v>0.437</c:v>
                </c:pt>
                <c:pt idx="76">
                  <c:v>0.437</c:v>
                </c:pt>
                <c:pt idx="77">
                  <c:v>0.437</c:v>
                </c:pt>
                <c:pt idx="78">
                  <c:v>0.437</c:v>
                </c:pt>
                <c:pt idx="79">
                  <c:v>0.437</c:v>
                </c:pt>
                <c:pt idx="80">
                  <c:v>0.42599999999999999</c:v>
                </c:pt>
                <c:pt idx="81">
                  <c:v>0.42599999999999999</c:v>
                </c:pt>
                <c:pt idx="82">
                  <c:v>0.42599999999999999</c:v>
                </c:pt>
                <c:pt idx="83">
                  <c:v>0.42599999999999999</c:v>
                </c:pt>
                <c:pt idx="84">
                  <c:v>0.44900000000000001</c:v>
                </c:pt>
                <c:pt idx="85">
                  <c:v>0.44900000000000001</c:v>
                </c:pt>
                <c:pt idx="86">
                  <c:v>0.44900000000000001</c:v>
                </c:pt>
                <c:pt idx="87">
                  <c:v>0.44900000000000001</c:v>
                </c:pt>
                <c:pt idx="88">
                  <c:v>0.48899999999999999</c:v>
                </c:pt>
                <c:pt idx="89">
                  <c:v>0.48899999999999999</c:v>
                </c:pt>
                <c:pt idx="90">
                  <c:v>0.48899999999999999</c:v>
                </c:pt>
                <c:pt idx="91">
                  <c:v>0.48899999999999999</c:v>
                </c:pt>
                <c:pt idx="92">
                  <c:v>0.46400000000000002</c:v>
                </c:pt>
                <c:pt idx="93">
                  <c:v>0.46400000000000002</c:v>
                </c:pt>
                <c:pt idx="94">
                  <c:v>0.46400000000000002</c:v>
                </c:pt>
                <c:pt idx="95">
                  <c:v>0.44500000000000001</c:v>
                </c:pt>
                <c:pt idx="96">
                  <c:v>0.44500000000000001</c:v>
                </c:pt>
                <c:pt idx="97">
                  <c:v>0.44500000000000001</c:v>
                </c:pt>
                <c:pt idx="98">
                  <c:v>0.44500000000000001</c:v>
                </c:pt>
                <c:pt idx="99">
                  <c:v>0.44500000000000001</c:v>
                </c:pt>
                <c:pt idx="100">
                  <c:v>0.52</c:v>
                </c:pt>
                <c:pt idx="101">
                  <c:v>0.52</c:v>
                </c:pt>
                <c:pt idx="102">
                  <c:v>0.52</c:v>
                </c:pt>
                <c:pt idx="103">
                  <c:v>0.52</c:v>
                </c:pt>
                <c:pt idx="104">
                  <c:v>0.52</c:v>
                </c:pt>
                <c:pt idx="105">
                  <c:v>0.52</c:v>
                </c:pt>
                <c:pt idx="106">
                  <c:v>0.52</c:v>
                </c:pt>
                <c:pt idx="107">
                  <c:v>0.52</c:v>
                </c:pt>
                <c:pt idx="108">
                  <c:v>0.52</c:v>
                </c:pt>
                <c:pt idx="109">
                  <c:v>0.52</c:v>
                </c:pt>
                <c:pt idx="110">
                  <c:v>0.52</c:v>
                </c:pt>
                <c:pt idx="111">
                  <c:v>0.54700000000000004</c:v>
                </c:pt>
                <c:pt idx="112">
                  <c:v>0.54700000000000004</c:v>
                </c:pt>
                <c:pt idx="113">
                  <c:v>0.54700000000000004</c:v>
                </c:pt>
                <c:pt idx="114">
                  <c:v>0.54700000000000004</c:v>
                </c:pt>
                <c:pt idx="115">
                  <c:v>0.54700000000000004</c:v>
                </c:pt>
                <c:pt idx="116">
                  <c:v>0.54700000000000004</c:v>
                </c:pt>
                <c:pt idx="117">
                  <c:v>0.54700000000000004</c:v>
                </c:pt>
                <c:pt idx="118">
                  <c:v>0.54700000000000004</c:v>
                </c:pt>
                <c:pt idx="119">
                  <c:v>0.54700000000000004</c:v>
                </c:pt>
                <c:pt idx="120">
                  <c:v>0.58099999999999996</c:v>
                </c:pt>
                <c:pt idx="121">
                  <c:v>0.58099999999999996</c:v>
                </c:pt>
                <c:pt idx="122">
                  <c:v>0.58099999999999996</c:v>
                </c:pt>
                <c:pt idx="123">
                  <c:v>0.58099999999999996</c:v>
                </c:pt>
                <c:pt idx="124">
                  <c:v>0.58099999999999996</c:v>
                </c:pt>
                <c:pt idx="125">
                  <c:v>0.58099999999999996</c:v>
                </c:pt>
                <c:pt idx="126">
                  <c:v>0.58099999999999996</c:v>
                </c:pt>
                <c:pt idx="127">
                  <c:v>0.624</c:v>
                </c:pt>
                <c:pt idx="128">
                  <c:v>0.624</c:v>
                </c:pt>
                <c:pt idx="129">
                  <c:v>0.624</c:v>
                </c:pt>
                <c:pt idx="130">
                  <c:v>0.624</c:v>
                </c:pt>
                <c:pt idx="131">
                  <c:v>0.624</c:v>
                </c:pt>
                <c:pt idx="132">
                  <c:v>0.624</c:v>
                </c:pt>
                <c:pt idx="133">
                  <c:v>0.624</c:v>
                </c:pt>
                <c:pt idx="134">
                  <c:v>0.624</c:v>
                </c:pt>
                <c:pt idx="135">
                  <c:v>0.624</c:v>
                </c:pt>
                <c:pt idx="136">
                  <c:v>0.624</c:v>
                </c:pt>
                <c:pt idx="137">
                  <c:v>0.624</c:v>
                </c:pt>
                <c:pt idx="138">
                  <c:v>0.624</c:v>
                </c:pt>
                <c:pt idx="139">
                  <c:v>0.624</c:v>
                </c:pt>
                <c:pt idx="140">
                  <c:v>0.624</c:v>
                </c:pt>
                <c:pt idx="141">
                  <c:v>0.624</c:v>
                </c:pt>
                <c:pt idx="142">
                  <c:v>0.871</c:v>
                </c:pt>
                <c:pt idx="143">
                  <c:v>0.871</c:v>
                </c:pt>
                <c:pt idx="144">
                  <c:v>0.871</c:v>
                </c:pt>
                <c:pt idx="145">
                  <c:v>0.871</c:v>
                </c:pt>
                <c:pt idx="146">
                  <c:v>0.871</c:v>
                </c:pt>
                <c:pt idx="147">
                  <c:v>0.871</c:v>
                </c:pt>
                <c:pt idx="148">
                  <c:v>0.871</c:v>
                </c:pt>
                <c:pt idx="149">
                  <c:v>0.871</c:v>
                </c:pt>
                <c:pt idx="150">
                  <c:v>0.871</c:v>
                </c:pt>
                <c:pt idx="151">
                  <c:v>0.871</c:v>
                </c:pt>
                <c:pt idx="152">
                  <c:v>0.871</c:v>
                </c:pt>
                <c:pt idx="153">
                  <c:v>0.871</c:v>
                </c:pt>
                <c:pt idx="154">
                  <c:v>0.871</c:v>
                </c:pt>
                <c:pt idx="155">
                  <c:v>0.871</c:v>
                </c:pt>
                <c:pt idx="156">
                  <c:v>0.871</c:v>
                </c:pt>
                <c:pt idx="157">
                  <c:v>0.60499999999999998</c:v>
                </c:pt>
                <c:pt idx="158">
                  <c:v>0.60499999999999998</c:v>
                </c:pt>
                <c:pt idx="159">
                  <c:v>0.871</c:v>
                </c:pt>
                <c:pt idx="160">
                  <c:v>0.60499999999999998</c:v>
                </c:pt>
                <c:pt idx="161">
                  <c:v>0.60499999999999998</c:v>
                </c:pt>
                <c:pt idx="162">
                  <c:v>0.60499999999999998</c:v>
                </c:pt>
                <c:pt idx="163">
                  <c:v>0.60499999999999998</c:v>
                </c:pt>
                <c:pt idx="164">
                  <c:v>0.60499999999999998</c:v>
                </c:pt>
                <c:pt idx="165">
                  <c:v>0.60499999999999998</c:v>
                </c:pt>
                <c:pt idx="166">
                  <c:v>0.60499999999999998</c:v>
                </c:pt>
                <c:pt idx="167">
                  <c:v>0.60499999999999998</c:v>
                </c:pt>
                <c:pt idx="168">
                  <c:v>0.60499999999999998</c:v>
                </c:pt>
                <c:pt idx="169">
                  <c:v>0.60499999999999998</c:v>
                </c:pt>
                <c:pt idx="170">
                  <c:v>0.60499999999999998</c:v>
                </c:pt>
                <c:pt idx="171">
                  <c:v>0.60499999999999998</c:v>
                </c:pt>
                <c:pt idx="172">
                  <c:v>0.51</c:v>
                </c:pt>
                <c:pt idx="173">
                  <c:v>0.51</c:v>
                </c:pt>
                <c:pt idx="174">
                  <c:v>0.51</c:v>
                </c:pt>
                <c:pt idx="175">
                  <c:v>0.51</c:v>
                </c:pt>
                <c:pt idx="176">
                  <c:v>0.51</c:v>
                </c:pt>
                <c:pt idx="177">
                  <c:v>0.51</c:v>
                </c:pt>
                <c:pt idx="178">
                  <c:v>0.51</c:v>
                </c:pt>
                <c:pt idx="179">
                  <c:v>0.48799999999999999</c:v>
                </c:pt>
                <c:pt idx="180">
                  <c:v>0.48799999999999999</c:v>
                </c:pt>
                <c:pt idx="181">
                  <c:v>0.48799999999999999</c:v>
                </c:pt>
                <c:pt idx="182">
                  <c:v>0.48799999999999999</c:v>
                </c:pt>
                <c:pt idx="183">
                  <c:v>0.48799999999999999</c:v>
                </c:pt>
                <c:pt idx="184">
                  <c:v>0.48799999999999999</c:v>
                </c:pt>
                <c:pt idx="185">
                  <c:v>0.48799999999999999</c:v>
                </c:pt>
                <c:pt idx="186">
                  <c:v>0.48799999999999999</c:v>
                </c:pt>
                <c:pt idx="187">
                  <c:v>0.437</c:v>
                </c:pt>
                <c:pt idx="188">
                  <c:v>0.437</c:v>
                </c:pt>
                <c:pt idx="189">
                  <c:v>0.437</c:v>
                </c:pt>
                <c:pt idx="190">
                  <c:v>0.437</c:v>
                </c:pt>
                <c:pt idx="191">
                  <c:v>0.437</c:v>
                </c:pt>
                <c:pt idx="192">
                  <c:v>0.437</c:v>
                </c:pt>
                <c:pt idx="193">
                  <c:v>0.40100000000000002</c:v>
                </c:pt>
                <c:pt idx="194">
                  <c:v>0.40100000000000002</c:v>
                </c:pt>
                <c:pt idx="195">
                  <c:v>0.42199999999999999</c:v>
                </c:pt>
                <c:pt idx="196">
                  <c:v>0.40400000000000003</c:v>
                </c:pt>
                <c:pt idx="197">
                  <c:v>0.40400000000000003</c:v>
                </c:pt>
                <c:pt idx="198">
                  <c:v>0.40400000000000003</c:v>
                </c:pt>
                <c:pt idx="199">
                  <c:v>0.40300000000000002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36-40EF-B618-5AC5A04674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2110848"/>
        <c:axId val="1282170192"/>
      </c:scatterChart>
      <c:valAx>
        <c:axId val="129211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82170192"/>
        <c:crosses val="autoZero"/>
        <c:crossBetween val="midCat"/>
      </c:valAx>
      <c:valAx>
        <c:axId val="1282170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292110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dataset!$D$2:$D$201</c:f>
              <c:numCache>
                <c:formatCode>General</c:formatCode>
                <c:ptCount val="200"/>
                <c:pt idx="0">
                  <c:v>6.5750000000000002</c:v>
                </c:pt>
                <c:pt idx="1">
                  <c:v>6.4210000000000003</c:v>
                </c:pt>
                <c:pt idx="2">
                  <c:v>7.1849999999999996</c:v>
                </c:pt>
                <c:pt idx="3">
                  <c:v>6.9980000000000002</c:v>
                </c:pt>
                <c:pt idx="4">
                  <c:v>7.1470000000000002</c:v>
                </c:pt>
                <c:pt idx="5">
                  <c:v>6.43</c:v>
                </c:pt>
                <c:pt idx="6">
                  <c:v>6.0119999999999996</c:v>
                </c:pt>
                <c:pt idx="7">
                  <c:v>6.1719999999999997</c:v>
                </c:pt>
                <c:pt idx="8">
                  <c:v>5.6310000000000002</c:v>
                </c:pt>
                <c:pt idx="9">
                  <c:v>6.0039999999999996</c:v>
                </c:pt>
                <c:pt idx="10">
                  <c:v>6.3769999999999998</c:v>
                </c:pt>
                <c:pt idx="11">
                  <c:v>6.0090000000000003</c:v>
                </c:pt>
                <c:pt idx="12">
                  <c:v>5.8890000000000002</c:v>
                </c:pt>
                <c:pt idx="13">
                  <c:v>5.9489999999999998</c:v>
                </c:pt>
                <c:pt idx="14">
                  <c:v>6.0960000000000001</c:v>
                </c:pt>
                <c:pt idx="15">
                  <c:v>5.8339999999999996</c:v>
                </c:pt>
                <c:pt idx="16">
                  <c:v>5.9349999999999996</c:v>
                </c:pt>
                <c:pt idx="17">
                  <c:v>5.99</c:v>
                </c:pt>
                <c:pt idx="18">
                  <c:v>5.4560000000000004</c:v>
                </c:pt>
                <c:pt idx="19">
                  <c:v>5.7270000000000003</c:v>
                </c:pt>
                <c:pt idx="20">
                  <c:v>5.57</c:v>
                </c:pt>
                <c:pt idx="21">
                  <c:v>5.9649999999999999</c:v>
                </c:pt>
                <c:pt idx="22">
                  <c:v>6.1420000000000003</c:v>
                </c:pt>
                <c:pt idx="23">
                  <c:v>5.8129999999999997</c:v>
                </c:pt>
                <c:pt idx="24">
                  <c:v>5.9240000000000004</c:v>
                </c:pt>
                <c:pt idx="25">
                  <c:v>5.5990000000000002</c:v>
                </c:pt>
                <c:pt idx="26">
                  <c:v>5.8129999999999997</c:v>
                </c:pt>
                <c:pt idx="27">
                  <c:v>6.0469999999999997</c:v>
                </c:pt>
                <c:pt idx="28">
                  <c:v>6.4950000000000001</c:v>
                </c:pt>
                <c:pt idx="29">
                  <c:v>6.6740000000000004</c:v>
                </c:pt>
                <c:pt idx="30">
                  <c:v>5.7130000000000001</c:v>
                </c:pt>
                <c:pt idx="31">
                  <c:v>6.0720000000000001</c:v>
                </c:pt>
                <c:pt idx="32">
                  <c:v>5.95</c:v>
                </c:pt>
                <c:pt idx="33">
                  <c:v>5.7009999999999996</c:v>
                </c:pt>
                <c:pt idx="34">
                  <c:v>6.0960000000000001</c:v>
                </c:pt>
                <c:pt idx="35">
                  <c:v>5.9329999999999998</c:v>
                </c:pt>
                <c:pt idx="36">
                  <c:v>5.8410000000000002</c:v>
                </c:pt>
                <c:pt idx="37">
                  <c:v>5.85</c:v>
                </c:pt>
                <c:pt idx="38">
                  <c:v>5.9660000000000002</c:v>
                </c:pt>
                <c:pt idx="39">
                  <c:v>6.5949999999999998</c:v>
                </c:pt>
                <c:pt idx="40">
                  <c:v>7.024</c:v>
                </c:pt>
                <c:pt idx="41">
                  <c:v>6.77</c:v>
                </c:pt>
                <c:pt idx="42">
                  <c:v>6.1689999999999996</c:v>
                </c:pt>
                <c:pt idx="43">
                  <c:v>6.2110000000000003</c:v>
                </c:pt>
                <c:pt idx="44">
                  <c:v>6.069</c:v>
                </c:pt>
                <c:pt idx="45">
                  <c:v>5.6820000000000004</c:v>
                </c:pt>
                <c:pt idx="46">
                  <c:v>5.7859999999999996</c:v>
                </c:pt>
                <c:pt idx="47">
                  <c:v>6.03</c:v>
                </c:pt>
                <c:pt idx="48">
                  <c:v>5.399</c:v>
                </c:pt>
                <c:pt idx="49">
                  <c:v>5.6020000000000003</c:v>
                </c:pt>
                <c:pt idx="50">
                  <c:v>5.9630000000000001</c:v>
                </c:pt>
                <c:pt idx="51">
                  <c:v>6.1150000000000002</c:v>
                </c:pt>
                <c:pt idx="52">
                  <c:v>6.5110000000000001</c:v>
                </c:pt>
                <c:pt idx="53">
                  <c:v>5.9980000000000002</c:v>
                </c:pt>
                <c:pt idx="54">
                  <c:v>5.8879999999999999</c:v>
                </c:pt>
                <c:pt idx="55">
                  <c:v>7.2489999999999997</c:v>
                </c:pt>
                <c:pt idx="56">
                  <c:v>6.383</c:v>
                </c:pt>
                <c:pt idx="57">
                  <c:v>6.8159999999999998</c:v>
                </c:pt>
                <c:pt idx="58">
                  <c:v>6.1449999999999996</c:v>
                </c:pt>
                <c:pt idx="59">
                  <c:v>5.9269999999999996</c:v>
                </c:pt>
                <c:pt idx="60">
                  <c:v>5.7409999999999997</c:v>
                </c:pt>
                <c:pt idx="61">
                  <c:v>5.9660000000000002</c:v>
                </c:pt>
                <c:pt idx="62">
                  <c:v>6.4560000000000004</c:v>
                </c:pt>
                <c:pt idx="63">
                  <c:v>6.7619999999999996</c:v>
                </c:pt>
                <c:pt idx="64">
                  <c:v>7.1040000000000001</c:v>
                </c:pt>
                <c:pt idx="65">
                  <c:v>6.29</c:v>
                </c:pt>
                <c:pt idx="66">
                  <c:v>5.7869999999999999</c:v>
                </c:pt>
                <c:pt idx="67">
                  <c:v>5.8780000000000001</c:v>
                </c:pt>
                <c:pt idx="68">
                  <c:v>5.5940000000000003</c:v>
                </c:pt>
                <c:pt idx="69">
                  <c:v>5.8849999999999998</c:v>
                </c:pt>
                <c:pt idx="70">
                  <c:v>6.4169999999999998</c:v>
                </c:pt>
                <c:pt idx="71">
                  <c:v>5.9610000000000003</c:v>
                </c:pt>
                <c:pt idx="72">
                  <c:v>6.0650000000000004</c:v>
                </c:pt>
                <c:pt idx="73">
                  <c:v>6.2450000000000001</c:v>
                </c:pt>
                <c:pt idx="74">
                  <c:v>6.2729999999999997</c:v>
                </c:pt>
                <c:pt idx="75">
                  <c:v>6.2859999999999996</c:v>
                </c:pt>
                <c:pt idx="76">
                  <c:v>6.2789999999999999</c:v>
                </c:pt>
                <c:pt idx="77">
                  <c:v>6.14</c:v>
                </c:pt>
                <c:pt idx="78">
                  <c:v>6.2320000000000002</c:v>
                </c:pt>
                <c:pt idx="79">
                  <c:v>5.8739999999999997</c:v>
                </c:pt>
                <c:pt idx="80">
                  <c:v>6.7270000000000003</c:v>
                </c:pt>
                <c:pt idx="81">
                  <c:v>6.6189999999999998</c:v>
                </c:pt>
                <c:pt idx="82">
                  <c:v>6.3019999999999996</c:v>
                </c:pt>
                <c:pt idx="83">
                  <c:v>6.1669999999999998</c:v>
                </c:pt>
                <c:pt idx="84">
                  <c:v>6.3890000000000002</c:v>
                </c:pt>
                <c:pt idx="85">
                  <c:v>6.63</c:v>
                </c:pt>
                <c:pt idx="86">
                  <c:v>6.0149999999999997</c:v>
                </c:pt>
                <c:pt idx="87">
                  <c:v>6.1210000000000004</c:v>
                </c:pt>
                <c:pt idx="88">
                  <c:v>7.0069999999999997</c:v>
                </c:pt>
                <c:pt idx="89">
                  <c:v>7.0789999999999997</c:v>
                </c:pt>
                <c:pt idx="90">
                  <c:v>6.4169999999999998</c:v>
                </c:pt>
                <c:pt idx="91">
                  <c:v>6.4050000000000002</c:v>
                </c:pt>
                <c:pt idx="92">
                  <c:v>6.4420000000000002</c:v>
                </c:pt>
                <c:pt idx="93">
                  <c:v>6.2110000000000003</c:v>
                </c:pt>
                <c:pt idx="94">
                  <c:v>6.2489999999999997</c:v>
                </c:pt>
                <c:pt idx="95">
                  <c:v>6.625</c:v>
                </c:pt>
                <c:pt idx="96">
                  <c:v>6.1630000000000003</c:v>
                </c:pt>
                <c:pt idx="97">
                  <c:v>8.0690000000000008</c:v>
                </c:pt>
                <c:pt idx="98">
                  <c:v>7.82</c:v>
                </c:pt>
                <c:pt idx="99">
                  <c:v>7.4160000000000004</c:v>
                </c:pt>
                <c:pt idx="100">
                  <c:v>6.7270000000000003</c:v>
                </c:pt>
                <c:pt idx="101">
                  <c:v>6.7809999999999997</c:v>
                </c:pt>
                <c:pt idx="102">
                  <c:v>6.4050000000000002</c:v>
                </c:pt>
                <c:pt idx="103">
                  <c:v>6.1369999999999996</c:v>
                </c:pt>
                <c:pt idx="104">
                  <c:v>6.1669999999999998</c:v>
                </c:pt>
                <c:pt idx="105">
                  <c:v>5.851</c:v>
                </c:pt>
                <c:pt idx="106">
                  <c:v>5.8360000000000003</c:v>
                </c:pt>
                <c:pt idx="107">
                  <c:v>6.1269999999999998</c:v>
                </c:pt>
                <c:pt idx="108">
                  <c:v>6.4740000000000002</c:v>
                </c:pt>
                <c:pt idx="109">
                  <c:v>6.2290000000000001</c:v>
                </c:pt>
                <c:pt idx="110">
                  <c:v>6.1950000000000003</c:v>
                </c:pt>
                <c:pt idx="111">
                  <c:v>6.7149999999999999</c:v>
                </c:pt>
                <c:pt idx="112">
                  <c:v>5.9130000000000003</c:v>
                </c:pt>
                <c:pt idx="113">
                  <c:v>6.0919999999999996</c:v>
                </c:pt>
                <c:pt idx="114">
                  <c:v>6.2539999999999996</c:v>
                </c:pt>
                <c:pt idx="115">
                  <c:v>5.9279999999999999</c:v>
                </c:pt>
                <c:pt idx="116">
                  <c:v>6.1760000000000002</c:v>
                </c:pt>
                <c:pt idx="117">
                  <c:v>6.0209999999999999</c:v>
                </c:pt>
                <c:pt idx="118">
                  <c:v>5.8719999999999999</c:v>
                </c:pt>
                <c:pt idx="119">
                  <c:v>5.7309999999999999</c:v>
                </c:pt>
                <c:pt idx="120">
                  <c:v>5.87</c:v>
                </c:pt>
                <c:pt idx="121">
                  <c:v>6.0039999999999996</c:v>
                </c:pt>
                <c:pt idx="122">
                  <c:v>5.9610000000000003</c:v>
                </c:pt>
                <c:pt idx="123">
                  <c:v>5.8559999999999999</c:v>
                </c:pt>
                <c:pt idx="124">
                  <c:v>5.8789999999999996</c:v>
                </c:pt>
                <c:pt idx="125">
                  <c:v>5.9859999999999998</c:v>
                </c:pt>
                <c:pt idx="126">
                  <c:v>5.6130000000000004</c:v>
                </c:pt>
                <c:pt idx="127">
                  <c:v>5.6929999999999996</c:v>
                </c:pt>
                <c:pt idx="128">
                  <c:v>6.431</c:v>
                </c:pt>
                <c:pt idx="129">
                  <c:v>5.6369999999999996</c:v>
                </c:pt>
                <c:pt idx="130">
                  <c:v>6.4580000000000002</c:v>
                </c:pt>
                <c:pt idx="131">
                  <c:v>6.3259999999999996</c:v>
                </c:pt>
                <c:pt idx="132">
                  <c:v>6.3719999999999999</c:v>
                </c:pt>
                <c:pt idx="133">
                  <c:v>5.8220000000000001</c:v>
                </c:pt>
                <c:pt idx="134">
                  <c:v>5.7569999999999997</c:v>
                </c:pt>
                <c:pt idx="135">
                  <c:v>6.335</c:v>
                </c:pt>
                <c:pt idx="136">
                  <c:v>5.9420000000000002</c:v>
                </c:pt>
                <c:pt idx="137">
                  <c:v>6.4539999999999997</c:v>
                </c:pt>
                <c:pt idx="138">
                  <c:v>5.8570000000000002</c:v>
                </c:pt>
                <c:pt idx="139">
                  <c:v>6.1509999999999998</c:v>
                </c:pt>
                <c:pt idx="140">
                  <c:v>6.1740000000000004</c:v>
                </c:pt>
                <c:pt idx="141">
                  <c:v>5.0190000000000001</c:v>
                </c:pt>
                <c:pt idx="142">
                  <c:v>5.4029999999999996</c:v>
                </c:pt>
                <c:pt idx="143">
                  <c:v>5.468</c:v>
                </c:pt>
                <c:pt idx="144">
                  <c:v>4.9029999999999996</c:v>
                </c:pt>
                <c:pt idx="145">
                  <c:v>6.13</c:v>
                </c:pt>
                <c:pt idx="146">
                  <c:v>5.6280000000000001</c:v>
                </c:pt>
                <c:pt idx="147">
                  <c:v>4.9260000000000002</c:v>
                </c:pt>
                <c:pt idx="148">
                  <c:v>5.1859999999999999</c:v>
                </c:pt>
                <c:pt idx="149">
                  <c:v>5.5970000000000004</c:v>
                </c:pt>
                <c:pt idx="150">
                  <c:v>6.1219999999999999</c:v>
                </c:pt>
                <c:pt idx="151">
                  <c:v>5.4039999999999999</c:v>
                </c:pt>
                <c:pt idx="152">
                  <c:v>5.0119999999999996</c:v>
                </c:pt>
                <c:pt idx="153">
                  <c:v>5.7089999999999996</c:v>
                </c:pt>
                <c:pt idx="154">
                  <c:v>6.1289999999999996</c:v>
                </c:pt>
                <c:pt idx="155">
                  <c:v>6.1520000000000001</c:v>
                </c:pt>
                <c:pt idx="156">
                  <c:v>5.2720000000000002</c:v>
                </c:pt>
                <c:pt idx="157">
                  <c:v>6.9429999999999996</c:v>
                </c:pt>
                <c:pt idx="158">
                  <c:v>6.0659999999999998</c:v>
                </c:pt>
                <c:pt idx="159">
                  <c:v>6.51</c:v>
                </c:pt>
                <c:pt idx="160">
                  <c:v>6.25</c:v>
                </c:pt>
                <c:pt idx="161">
                  <c:v>7.4889999999999999</c:v>
                </c:pt>
                <c:pt idx="162">
                  <c:v>7.8019999999999996</c:v>
                </c:pt>
                <c:pt idx="163">
                  <c:v>8.375</c:v>
                </c:pt>
                <c:pt idx="164">
                  <c:v>5.8540000000000001</c:v>
                </c:pt>
                <c:pt idx="165">
                  <c:v>6.101</c:v>
                </c:pt>
                <c:pt idx="166">
                  <c:v>7.9290000000000003</c:v>
                </c:pt>
                <c:pt idx="167">
                  <c:v>5.8769999999999998</c:v>
                </c:pt>
                <c:pt idx="168">
                  <c:v>6.319</c:v>
                </c:pt>
                <c:pt idx="169">
                  <c:v>6.4020000000000001</c:v>
                </c:pt>
                <c:pt idx="170">
                  <c:v>5.875</c:v>
                </c:pt>
                <c:pt idx="171">
                  <c:v>5.88</c:v>
                </c:pt>
                <c:pt idx="172">
                  <c:v>5.5720000000000001</c:v>
                </c:pt>
                <c:pt idx="173">
                  <c:v>6.4160000000000004</c:v>
                </c:pt>
                <c:pt idx="174">
                  <c:v>5.859</c:v>
                </c:pt>
                <c:pt idx="175">
                  <c:v>6.5460000000000003</c:v>
                </c:pt>
                <c:pt idx="176">
                  <c:v>6.02</c:v>
                </c:pt>
                <c:pt idx="177">
                  <c:v>6.3150000000000004</c:v>
                </c:pt>
                <c:pt idx="178">
                  <c:v>6.86</c:v>
                </c:pt>
                <c:pt idx="179">
                  <c:v>6.98</c:v>
                </c:pt>
                <c:pt idx="180">
                  <c:v>7.7649999999999997</c:v>
                </c:pt>
                <c:pt idx="181">
                  <c:v>6.1440000000000001</c:v>
                </c:pt>
                <c:pt idx="182">
                  <c:v>7.1550000000000002</c:v>
                </c:pt>
                <c:pt idx="183">
                  <c:v>6.5629999999999997</c:v>
                </c:pt>
                <c:pt idx="184">
                  <c:v>5.6040000000000001</c:v>
                </c:pt>
                <c:pt idx="185">
                  <c:v>6.1529999999999996</c:v>
                </c:pt>
                <c:pt idx="186">
                  <c:v>7.8310000000000004</c:v>
                </c:pt>
                <c:pt idx="187">
                  <c:v>6.782</c:v>
                </c:pt>
                <c:pt idx="188">
                  <c:v>6.556</c:v>
                </c:pt>
                <c:pt idx="189">
                  <c:v>7.1849999999999996</c:v>
                </c:pt>
                <c:pt idx="190">
                  <c:v>6.9509999999999996</c:v>
                </c:pt>
                <c:pt idx="191">
                  <c:v>6.7389999999999999</c:v>
                </c:pt>
                <c:pt idx="192">
                  <c:v>7.1779999999999999</c:v>
                </c:pt>
                <c:pt idx="193">
                  <c:v>6.8</c:v>
                </c:pt>
                <c:pt idx="194">
                  <c:v>6.6040000000000001</c:v>
                </c:pt>
                <c:pt idx="195">
                  <c:v>7.875</c:v>
                </c:pt>
                <c:pt idx="196">
                  <c:v>7.2869999999999999</c:v>
                </c:pt>
                <c:pt idx="197">
                  <c:v>7.1070000000000002</c:v>
                </c:pt>
                <c:pt idx="198">
                  <c:v>7.274</c:v>
                </c:pt>
                <c:pt idx="199">
                  <c:v>6.9749999999999996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B9-4C64-9950-D78FA39D3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943424"/>
        <c:axId val="1192944256"/>
      </c:scatterChart>
      <c:valAx>
        <c:axId val="1192943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44256"/>
        <c:crosses val="autoZero"/>
        <c:crossBetween val="midCat"/>
      </c:valAx>
      <c:valAx>
        <c:axId val="119294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929434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AGE</a:t>
            </a:r>
          </a:p>
        </c:rich>
      </c:tx>
      <c:layout>
        <c:manualLayout>
          <c:xMode val="edge"/>
          <c:yMode val="edge"/>
          <c:x val="0.43770948394403958"/>
          <c:y val="7.29684908789386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dataset!$E$2:$E$201</c:f>
              <c:numCache>
                <c:formatCode>General</c:formatCode>
                <c:ptCount val="200"/>
                <c:pt idx="0">
                  <c:v>65.2</c:v>
                </c:pt>
                <c:pt idx="1">
                  <c:v>78.900000000000006</c:v>
                </c:pt>
                <c:pt idx="2">
                  <c:v>61.1</c:v>
                </c:pt>
                <c:pt idx="3">
                  <c:v>45.8</c:v>
                </c:pt>
                <c:pt idx="4">
                  <c:v>54.2</c:v>
                </c:pt>
                <c:pt idx="5">
                  <c:v>58.7</c:v>
                </c:pt>
                <c:pt idx="6">
                  <c:v>66.599999999999994</c:v>
                </c:pt>
                <c:pt idx="7">
                  <c:v>96.1</c:v>
                </c:pt>
                <c:pt idx="8">
                  <c:v>100</c:v>
                </c:pt>
                <c:pt idx="9">
                  <c:v>85.9</c:v>
                </c:pt>
                <c:pt idx="10">
                  <c:v>94.3</c:v>
                </c:pt>
                <c:pt idx="11">
                  <c:v>82.9</c:v>
                </c:pt>
                <c:pt idx="12">
                  <c:v>39</c:v>
                </c:pt>
                <c:pt idx="13">
                  <c:v>61.8</c:v>
                </c:pt>
                <c:pt idx="14">
                  <c:v>84.5</c:v>
                </c:pt>
                <c:pt idx="15">
                  <c:v>56.5</c:v>
                </c:pt>
                <c:pt idx="16">
                  <c:v>29.3</c:v>
                </c:pt>
                <c:pt idx="17">
                  <c:v>81.7</c:v>
                </c:pt>
                <c:pt idx="18">
                  <c:v>36.6</c:v>
                </c:pt>
                <c:pt idx="19">
                  <c:v>69.5</c:v>
                </c:pt>
                <c:pt idx="20">
                  <c:v>98.1</c:v>
                </c:pt>
                <c:pt idx="21">
                  <c:v>89.2</c:v>
                </c:pt>
                <c:pt idx="22">
                  <c:v>91.7</c:v>
                </c:pt>
                <c:pt idx="23">
                  <c:v>100</c:v>
                </c:pt>
                <c:pt idx="24">
                  <c:v>94.1</c:v>
                </c:pt>
                <c:pt idx="25">
                  <c:v>85.7</c:v>
                </c:pt>
                <c:pt idx="26">
                  <c:v>90.3</c:v>
                </c:pt>
                <c:pt idx="27">
                  <c:v>88.8</c:v>
                </c:pt>
                <c:pt idx="28">
                  <c:v>94.4</c:v>
                </c:pt>
                <c:pt idx="29">
                  <c:v>87.3</c:v>
                </c:pt>
                <c:pt idx="30">
                  <c:v>94.1</c:v>
                </c:pt>
                <c:pt idx="31">
                  <c:v>100</c:v>
                </c:pt>
                <c:pt idx="32">
                  <c:v>82</c:v>
                </c:pt>
                <c:pt idx="33">
                  <c:v>95</c:v>
                </c:pt>
                <c:pt idx="34">
                  <c:v>96.9</c:v>
                </c:pt>
                <c:pt idx="35">
                  <c:v>68.2</c:v>
                </c:pt>
                <c:pt idx="36">
                  <c:v>61.4</c:v>
                </c:pt>
                <c:pt idx="37">
                  <c:v>41.5</c:v>
                </c:pt>
                <c:pt idx="38">
                  <c:v>30.2</c:v>
                </c:pt>
                <c:pt idx="39">
                  <c:v>21.8</c:v>
                </c:pt>
                <c:pt idx="40">
                  <c:v>15.8</c:v>
                </c:pt>
                <c:pt idx="41">
                  <c:v>2.9</c:v>
                </c:pt>
                <c:pt idx="42">
                  <c:v>6.6</c:v>
                </c:pt>
                <c:pt idx="43">
                  <c:v>6.5</c:v>
                </c:pt>
                <c:pt idx="44">
                  <c:v>40</c:v>
                </c:pt>
                <c:pt idx="45">
                  <c:v>33.799999999999997</c:v>
                </c:pt>
                <c:pt idx="46">
                  <c:v>33.299999999999997</c:v>
                </c:pt>
                <c:pt idx="47">
                  <c:v>85.5</c:v>
                </c:pt>
                <c:pt idx="48">
                  <c:v>95.3</c:v>
                </c:pt>
                <c:pt idx="49">
                  <c:v>62</c:v>
                </c:pt>
                <c:pt idx="50">
                  <c:v>45.7</c:v>
                </c:pt>
                <c:pt idx="51">
                  <c:v>63</c:v>
                </c:pt>
                <c:pt idx="52">
                  <c:v>21.1</c:v>
                </c:pt>
                <c:pt idx="53">
                  <c:v>21.4</c:v>
                </c:pt>
                <c:pt idx="54">
                  <c:v>47.6</c:v>
                </c:pt>
                <c:pt idx="55">
                  <c:v>21.9</c:v>
                </c:pt>
                <c:pt idx="56">
                  <c:v>35.700000000000003</c:v>
                </c:pt>
                <c:pt idx="57">
                  <c:v>40.5</c:v>
                </c:pt>
                <c:pt idx="58">
                  <c:v>29.2</c:v>
                </c:pt>
                <c:pt idx="59">
                  <c:v>47.2</c:v>
                </c:pt>
                <c:pt idx="60">
                  <c:v>66.2</c:v>
                </c:pt>
                <c:pt idx="61">
                  <c:v>93.4</c:v>
                </c:pt>
                <c:pt idx="62">
                  <c:v>67.8</c:v>
                </c:pt>
                <c:pt idx="63">
                  <c:v>43.4</c:v>
                </c:pt>
                <c:pt idx="64">
                  <c:v>59.5</c:v>
                </c:pt>
                <c:pt idx="65">
                  <c:v>17.8</c:v>
                </c:pt>
                <c:pt idx="66">
                  <c:v>31.1</c:v>
                </c:pt>
                <c:pt idx="67">
                  <c:v>21.4</c:v>
                </c:pt>
                <c:pt idx="68">
                  <c:v>36.799999999999997</c:v>
                </c:pt>
                <c:pt idx="69">
                  <c:v>33</c:v>
                </c:pt>
                <c:pt idx="70">
                  <c:v>6.6</c:v>
                </c:pt>
                <c:pt idx="71">
                  <c:v>17.5</c:v>
                </c:pt>
                <c:pt idx="72">
                  <c:v>7.8</c:v>
                </c:pt>
                <c:pt idx="73">
                  <c:v>6.2</c:v>
                </c:pt>
                <c:pt idx="74">
                  <c:v>6</c:v>
                </c:pt>
                <c:pt idx="75">
                  <c:v>45</c:v>
                </c:pt>
                <c:pt idx="76">
                  <c:v>74.5</c:v>
                </c:pt>
                <c:pt idx="77">
                  <c:v>45.8</c:v>
                </c:pt>
                <c:pt idx="78">
                  <c:v>53.7</c:v>
                </c:pt>
                <c:pt idx="79">
                  <c:v>36.6</c:v>
                </c:pt>
                <c:pt idx="80">
                  <c:v>33.5</c:v>
                </c:pt>
                <c:pt idx="81">
                  <c:v>70.400000000000006</c:v>
                </c:pt>
                <c:pt idx="82">
                  <c:v>32.200000000000003</c:v>
                </c:pt>
                <c:pt idx="83">
                  <c:v>46.7</c:v>
                </c:pt>
                <c:pt idx="84">
                  <c:v>48</c:v>
                </c:pt>
                <c:pt idx="85">
                  <c:v>56.1</c:v>
                </c:pt>
                <c:pt idx="86">
                  <c:v>45.1</c:v>
                </c:pt>
                <c:pt idx="87">
                  <c:v>56.8</c:v>
                </c:pt>
                <c:pt idx="88">
                  <c:v>86.3</c:v>
                </c:pt>
                <c:pt idx="89">
                  <c:v>63.1</c:v>
                </c:pt>
                <c:pt idx="90">
                  <c:v>66.099999999999994</c:v>
                </c:pt>
                <c:pt idx="91">
                  <c:v>73.900000000000006</c:v>
                </c:pt>
                <c:pt idx="92">
                  <c:v>53.6</c:v>
                </c:pt>
                <c:pt idx="93">
                  <c:v>28.9</c:v>
                </c:pt>
                <c:pt idx="94">
                  <c:v>77.3</c:v>
                </c:pt>
                <c:pt idx="95">
                  <c:v>57.8</c:v>
                </c:pt>
                <c:pt idx="96">
                  <c:v>69.599999999999994</c:v>
                </c:pt>
                <c:pt idx="97">
                  <c:v>76</c:v>
                </c:pt>
                <c:pt idx="98">
                  <c:v>36.9</c:v>
                </c:pt>
                <c:pt idx="99">
                  <c:v>62.5</c:v>
                </c:pt>
                <c:pt idx="100">
                  <c:v>79.900000000000006</c:v>
                </c:pt>
                <c:pt idx="101">
                  <c:v>71.3</c:v>
                </c:pt>
                <c:pt idx="102">
                  <c:v>85.4</c:v>
                </c:pt>
                <c:pt idx="103">
                  <c:v>87.4</c:v>
                </c:pt>
                <c:pt idx="104">
                  <c:v>90</c:v>
                </c:pt>
                <c:pt idx="105">
                  <c:v>96.7</c:v>
                </c:pt>
                <c:pt idx="106">
                  <c:v>91.9</c:v>
                </c:pt>
                <c:pt idx="107">
                  <c:v>85.2</c:v>
                </c:pt>
                <c:pt idx="108">
                  <c:v>97.1</c:v>
                </c:pt>
                <c:pt idx="109">
                  <c:v>91.2</c:v>
                </c:pt>
                <c:pt idx="110">
                  <c:v>54.4</c:v>
                </c:pt>
                <c:pt idx="111">
                  <c:v>81.599999999999994</c:v>
                </c:pt>
                <c:pt idx="112">
                  <c:v>92.9</c:v>
                </c:pt>
                <c:pt idx="113">
                  <c:v>95.4</c:v>
                </c:pt>
                <c:pt idx="114">
                  <c:v>84.2</c:v>
                </c:pt>
                <c:pt idx="115">
                  <c:v>88.2</c:v>
                </c:pt>
                <c:pt idx="116">
                  <c:v>72.5</c:v>
                </c:pt>
                <c:pt idx="117">
                  <c:v>82.6</c:v>
                </c:pt>
                <c:pt idx="118">
                  <c:v>73.099999999999994</c:v>
                </c:pt>
                <c:pt idx="119">
                  <c:v>65.2</c:v>
                </c:pt>
                <c:pt idx="120">
                  <c:v>69.7</c:v>
                </c:pt>
                <c:pt idx="121">
                  <c:v>84.1</c:v>
                </c:pt>
                <c:pt idx="122">
                  <c:v>92.9</c:v>
                </c:pt>
                <c:pt idx="123">
                  <c:v>97</c:v>
                </c:pt>
                <c:pt idx="124">
                  <c:v>95.8</c:v>
                </c:pt>
                <c:pt idx="125">
                  <c:v>88.4</c:v>
                </c:pt>
                <c:pt idx="126">
                  <c:v>95.6</c:v>
                </c:pt>
                <c:pt idx="127">
                  <c:v>96</c:v>
                </c:pt>
                <c:pt idx="128">
                  <c:v>98.8</c:v>
                </c:pt>
                <c:pt idx="129">
                  <c:v>94.7</c:v>
                </c:pt>
                <c:pt idx="130">
                  <c:v>98.9</c:v>
                </c:pt>
                <c:pt idx="131">
                  <c:v>97.7</c:v>
                </c:pt>
                <c:pt idx="132">
                  <c:v>97.9</c:v>
                </c:pt>
                <c:pt idx="133">
                  <c:v>95.4</c:v>
                </c:pt>
                <c:pt idx="134">
                  <c:v>98.4</c:v>
                </c:pt>
                <c:pt idx="135">
                  <c:v>98.2</c:v>
                </c:pt>
                <c:pt idx="136">
                  <c:v>93.5</c:v>
                </c:pt>
                <c:pt idx="137">
                  <c:v>98.4</c:v>
                </c:pt>
                <c:pt idx="138">
                  <c:v>98.2</c:v>
                </c:pt>
                <c:pt idx="139">
                  <c:v>97.9</c:v>
                </c:pt>
                <c:pt idx="140">
                  <c:v>93.6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97.8</c:v>
                </c:pt>
                <c:pt idx="145">
                  <c:v>100</c:v>
                </c:pt>
                <c:pt idx="146">
                  <c:v>100</c:v>
                </c:pt>
                <c:pt idx="147">
                  <c:v>95.7</c:v>
                </c:pt>
                <c:pt idx="148">
                  <c:v>93.8</c:v>
                </c:pt>
                <c:pt idx="149">
                  <c:v>94.9</c:v>
                </c:pt>
                <c:pt idx="150">
                  <c:v>97.3</c:v>
                </c:pt>
                <c:pt idx="151">
                  <c:v>100</c:v>
                </c:pt>
                <c:pt idx="152">
                  <c:v>88</c:v>
                </c:pt>
                <c:pt idx="153">
                  <c:v>98.5</c:v>
                </c:pt>
                <c:pt idx="154">
                  <c:v>96</c:v>
                </c:pt>
                <c:pt idx="155">
                  <c:v>82.6</c:v>
                </c:pt>
                <c:pt idx="156">
                  <c:v>94</c:v>
                </c:pt>
                <c:pt idx="157">
                  <c:v>97.4</c:v>
                </c:pt>
                <c:pt idx="158">
                  <c:v>100</c:v>
                </c:pt>
                <c:pt idx="159">
                  <c:v>100</c:v>
                </c:pt>
                <c:pt idx="160">
                  <c:v>92.6</c:v>
                </c:pt>
                <c:pt idx="161">
                  <c:v>90.8</c:v>
                </c:pt>
                <c:pt idx="162">
                  <c:v>98.2</c:v>
                </c:pt>
                <c:pt idx="163">
                  <c:v>93.9</c:v>
                </c:pt>
                <c:pt idx="164">
                  <c:v>91.8</c:v>
                </c:pt>
                <c:pt idx="165">
                  <c:v>93</c:v>
                </c:pt>
                <c:pt idx="166">
                  <c:v>96.2</c:v>
                </c:pt>
                <c:pt idx="167">
                  <c:v>79.2</c:v>
                </c:pt>
                <c:pt idx="168">
                  <c:v>96.1</c:v>
                </c:pt>
                <c:pt idx="169">
                  <c:v>95.2</c:v>
                </c:pt>
                <c:pt idx="170">
                  <c:v>94.6</c:v>
                </c:pt>
                <c:pt idx="171">
                  <c:v>97.3</c:v>
                </c:pt>
                <c:pt idx="172">
                  <c:v>88.5</c:v>
                </c:pt>
                <c:pt idx="173">
                  <c:v>84.1</c:v>
                </c:pt>
                <c:pt idx="174">
                  <c:v>68.7</c:v>
                </c:pt>
                <c:pt idx="175">
                  <c:v>33.1</c:v>
                </c:pt>
                <c:pt idx="176">
                  <c:v>47.2</c:v>
                </c:pt>
                <c:pt idx="177">
                  <c:v>73.400000000000006</c:v>
                </c:pt>
                <c:pt idx="178">
                  <c:v>74.400000000000006</c:v>
                </c:pt>
                <c:pt idx="179">
                  <c:v>58.4</c:v>
                </c:pt>
                <c:pt idx="180">
                  <c:v>83.3</c:v>
                </c:pt>
                <c:pt idx="181">
                  <c:v>62.2</c:v>
                </c:pt>
                <c:pt idx="182">
                  <c:v>92.2</c:v>
                </c:pt>
                <c:pt idx="183">
                  <c:v>95.6</c:v>
                </c:pt>
                <c:pt idx="184">
                  <c:v>89.8</c:v>
                </c:pt>
                <c:pt idx="185">
                  <c:v>68.8</c:v>
                </c:pt>
                <c:pt idx="186">
                  <c:v>53.6</c:v>
                </c:pt>
                <c:pt idx="187">
                  <c:v>41.1</c:v>
                </c:pt>
                <c:pt idx="188">
                  <c:v>29.1</c:v>
                </c:pt>
                <c:pt idx="189">
                  <c:v>38.9</c:v>
                </c:pt>
                <c:pt idx="190">
                  <c:v>21.5</c:v>
                </c:pt>
                <c:pt idx="191">
                  <c:v>30.8</c:v>
                </c:pt>
                <c:pt idx="192">
                  <c:v>26.3</c:v>
                </c:pt>
                <c:pt idx="193">
                  <c:v>9.9</c:v>
                </c:pt>
                <c:pt idx="194">
                  <c:v>18.8</c:v>
                </c:pt>
                <c:pt idx="195">
                  <c:v>32</c:v>
                </c:pt>
                <c:pt idx="196">
                  <c:v>34.1</c:v>
                </c:pt>
                <c:pt idx="197">
                  <c:v>36.6</c:v>
                </c:pt>
                <c:pt idx="198">
                  <c:v>38.299999999999997</c:v>
                </c:pt>
                <c:pt idx="199">
                  <c:v>15.3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89-4083-A39A-457FE07AB1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080112"/>
        <c:axId val="1610090512"/>
      </c:scatterChart>
      <c:valAx>
        <c:axId val="161008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090512"/>
        <c:crosses val="autoZero"/>
        <c:crossBetween val="midCat"/>
      </c:valAx>
      <c:valAx>
        <c:axId val="161009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08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dataset!$F$2:$F$201</c:f>
              <c:numCache>
                <c:formatCode>General</c:formatCode>
                <c:ptCount val="200"/>
                <c:pt idx="0">
                  <c:v>4.09</c:v>
                </c:pt>
                <c:pt idx="1">
                  <c:v>4.9671000000000003</c:v>
                </c:pt>
                <c:pt idx="2">
                  <c:v>4.9671000000000003</c:v>
                </c:pt>
                <c:pt idx="3">
                  <c:v>6.0621999999999998</c:v>
                </c:pt>
                <c:pt idx="4">
                  <c:v>6.0621999999999998</c:v>
                </c:pt>
                <c:pt idx="5">
                  <c:v>6.0621999999999998</c:v>
                </c:pt>
                <c:pt idx="6">
                  <c:v>5.5605000000000002</c:v>
                </c:pt>
                <c:pt idx="7">
                  <c:v>5.9504999999999999</c:v>
                </c:pt>
                <c:pt idx="8">
                  <c:v>6.0820999999999996</c:v>
                </c:pt>
                <c:pt idx="9">
                  <c:v>6.5921000000000003</c:v>
                </c:pt>
                <c:pt idx="10">
                  <c:v>6.3467000000000002</c:v>
                </c:pt>
                <c:pt idx="11">
                  <c:v>6.2267000000000001</c:v>
                </c:pt>
                <c:pt idx="12">
                  <c:v>5.4508999999999999</c:v>
                </c:pt>
                <c:pt idx="13">
                  <c:v>4.7074999999999996</c:v>
                </c:pt>
                <c:pt idx="14">
                  <c:v>4.4619</c:v>
                </c:pt>
                <c:pt idx="15">
                  <c:v>4.4985999999999997</c:v>
                </c:pt>
                <c:pt idx="16">
                  <c:v>4.4985999999999997</c:v>
                </c:pt>
                <c:pt idx="17">
                  <c:v>4.2579000000000002</c:v>
                </c:pt>
                <c:pt idx="18">
                  <c:v>3.7965</c:v>
                </c:pt>
                <c:pt idx="19">
                  <c:v>3.7965</c:v>
                </c:pt>
                <c:pt idx="20">
                  <c:v>3.7978999999999998</c:v>
                </c:pt>
                <c:pt idx="21">
                  <c:v>4.0122999999999998</c:v>
                </c:pt>
                <c:pt idx="22">
                  <c:v>3.9769000000000001</c:v>
                </c:pt>
                <c:pt idx="23">
                  <c:v>4.0952000000000002</c:v>
                </c:pt>
                <c:pt idx="24">
                  <c:v>4.3996000000000004</c:v>
                </c:pt>
                <c:pt idx="25">
                  <c:v>4.4546000000000001</c:v>
                </c:pt>
                <c:pt idx="26">
                  <c:v>4.6820000000000004</c:v>
                </c:pt>
                <c:pt idx="27">
                  <c:v>4.4534000000000002</c:v>
                </c:pt>
                <c:pt idx="28">
                  <c:v>4.4546999999999999</c:v>
                </c:pt>
                <c:pt idx="29">
                  <c:v>4.2389999999999999</c:v>
                </c:pt>
                <c:pt idx="30">
                  <c:v>4.2329999999999997</c:v>
                </c:pt>
                <c:pt idx="31">
                  <c:v>4.1749999999999998</c:v>
                </c:pt>
                <c:pt idx="32">
                  <c:v>3.99</c:v>
                </c:pt>
                <c:pt idx="33">
                  <c:v>3.7871999999999999</c:v>
                </c:pt>
                <c:pt idx="34">
                  <c:v>3.7597999999999998</c:v>
                </c:pt>
                <c:pt idx="35">
                  <c:v>3.3603000000000001</c:v>
                </c:pt>
                <c:pt idx="36">
                  <c:v>3.3778999999999999</c:v>
                </c:pt>
                <c:pt idx="37">
                  <c:v>3.9342000000000001</c:v>
                </c:pt>
                <c:pt idx="38">
                  <c:v>3.8473000000000002</c:v>
                </c:pt>
                <c:pt idx="39">
                  <c:v>5.4010999999999996</c:v>
                </c:pt>
                <c:pt idx="40">
                  <c:v>5.4010999999999996</c:v>
                </c:pt>
                <c:pt idx="41">
                  <c:v>5.7209000000000003</c:v>
                </c:pt>
                <c:pt idx="42">
                  <c:v>5.7209000000000003</c:v>
                </c:pt>
                <c:pt idx="43">
                  <c:v>5.7209000000000003</c:v>
                </c:pt>
                <c:pt idx="44">
                  <c:v>5.7209000000000003</c:v>
                </c:pt>
                <c:pt idx="45">
                  <c:v>5.1003999999999996</c:v>
                </c:pt>
                <c:pt idx="46">
                  <c:v>5.1003999999999996</c:v>
                </c:pt>
                <c:pt idx="47">
                  <c:v>5.6894</c:v>
                </c:pt>
                <c:pt idx="48">
                  <c:v>5.87</c:v>
                </c:pt>
                <c:pt idx="49">
                  <c:v>6.0876999999999999</c:v>
                </c:pt>
                <c:pt idx="50">
                  <c:v>6.8147000000000002</c:v>
                </c:pt>
                <c:pt idx="51">
                  <c:v>6.8147000000000002</c:v>
                </c:pt>
                <c:pt idx="52">
                  <c:v>6.8147000000000002</c:v>
                </c:pt>
                <c:pt idx="53">
                  <c:v>6.8147000000000002</c:v>
                </c:pt>
                <c:pt idx="54">
                  <c:v>7.3197000000000001</c:v>
                </c:pt>
                <c:pt idx="55">
                  <c:v>8.6966000000000001</c:v>
                </c:pt>
                <c:pt idx="56">
                  <c:v>9.1875999999999998</c:v>
                </c:pt>
                <c:pt idx="57">
                  <c:v>8.3247999999999998</c:v>
                </c:pt>
                <c:pt idx="58">
                  <c:v>7.8148</c:v>
                </c:pt>
                <c:pt idx="59">
                  <c:v>6.9320000000000004</c:v>
                </c:pt>
                <c:pt idx="60">
                  <c:v>7.2253999999999996</c:v>
                </c:pt>
                <c:pt idx="61">
                  <c:v>6.8185000000000002</c:v>
                </c:pt>
                <c:pt idx="62">
                  <c:v>7.2255000000000003</c:v>
                </c:pt>
                <c:pt idx="63">
                  <c:v>7.9809000000000001</c:v>
                </c:pt>
                <c:pt idx="64">
                  <c:v>9.2228999999999992</c:v>
                </c:pt>
                <c:pt idx="65">
                  <c:v>6.6115000000000004</c:v>
                </c:pt>
                <c:pt idx="66">
                  <c:v>6.6115000000000004</c:v>
                </c:pt>
                <c:pt idx="67">
                  <c:v>6.4980000000000002</c:v>
                </c:pt>
                <c:pt idx="68">
                  <c:v>6.4980000000000002</c:v>
                </c:pt>
                <c:pt idx="69">
                  <c:v>6.4980000000000002</c:v>
                </c:pt>
                <c:pt idx="70">
                  <c:v>5.2873000000000001</c:v>
                </c:pt>
                <c:pt idx="71">
                  <c:v>5.2873000000000001</c:v>
                </c:pt>
                <c:pt idx="72">
                  <c:v>5.2873000000000001</c:v>
                </c:pt>
                <c:pt idx="73">
                  <c:v>5.2873000000000001</c:v>
                </c:pt>
                <c:pt idx="74">
                  <c:v>4.2515000000000001</c:v>
                </c:pt>
                <c:pt idx="75">
                  <c:v>4.5026000000000002</c:v>
                </c:pt>
                <c:pt idx="76">
                  <c:v>4.0522</c:v>
                </c:pt>
                <c:pt idx="77">
                  <c:v>4.0904999999999996</c:v>
                </c:pt>
                <c:pt idx="78">
                  <c:v>5.0141</c:v>
                </c:pt>
                <c:pt idx="79">
                  <c:v>4.5026000000000002</c:v>
                </c:pt>
                <c:pt idx="80">
                  <c:v>5.4006999999999996</c:v>
                </c:pt>
                <c:pt idx="81">
                  <c:v>5.4006999999999996</c:v>
                </c:pt>
                <c:pt idx="82">
                  <c:v>5.4006999999999996</c:v>
                </c:pt>
                <c:pt idx="83">
                  <c:v>5.4006999999999996</c:v>
                </c:pt>
                <c:pt idx="84">
                  <c:v>4.7793999999999999</c:v>
                </c:pt>
                <c:pt idx="85">
                  <c:v>4.4377000000000004</c:v>
                </c:pt>
                <c:pt idx="86">
                  <c:v>4.4272</c:v>
                </c:pt>
                <c:pt idx="87">
                  <c:v>3.7475999999999998</c:v>
                </c:pt>
                <c:pt idx="88">
                  <c:v>3.4217</c:v>
                </c:pt>
                <c:pt idx="89">
                  <c:v>3.4144999999999999</c:v>
                </c:pt>
                <c:pt idx="90">
                  <c:v>3.0922999999999998</c:v>
                </c:pt>
                <c:pt idx="91">
                  <c:v>3.0920999999999998</c:v>
                </c:pt>
                <c:pt idx="92">
                  <c:v>3.6659000000000002</c:v>
                </c:pt>
                <c:pt idx="93">
                  <c:v>3.6659000000000002</c:v>
                </c:pt>
                <c:pt idx="94">
                  <c:v>3.6150000000000002</c:v>
                </c:pt>
                <c:pt idx="95">
                  <c:v>3.4952000000000001</c:v>
                </c:pt>
                <c:pt idx="96">
                  <c:v>3.4952000000000001</c:v>
                </c:pt>
                <c:pt idx="97">
                  <c:v>3.4952000000000001</c:v>
                </c:pt>
                <c:pt idx="98">
                  <c:v>3.4952000000000001</c:v>
                </c:pt>
                <c:pt idx="99">
                  <c:v>3.4952000000000001</c:v>
                </c:pt>
                <c:pt idx="100">
                  <c:v>2.7778</c:v>
                </c:pt>
                <c:pt idx="101">
                  <c:v>2.8561000000000001</c:v>
                </c:pt>
                <c:pt idx="102">
                  <c:v>2.7147000000000001</c:v>
                </c:pt>
                <c:pt idx="103">
                  <c:v>2.7147000000000001</c:v>
                </c:pt>
                <c:pt idx="104">
                  <c:v>2.4209999999999998</c:v>
                </c:pt>
                <c:pt idx="105">
                  <c:v>2.1069</c:v>
                </c:pt>
                <c:pt idx="106">
                  <c:v>2.2109999999999999</c:v>
                </c:pt>
                <c:pt idx="107">
                  <c:v>2.1223999999999998</c:v>
                </c:pt>
                <c:pt idx="108">
                  <c:v>2.4329000000000001</c:v>
                </c:pt>
                <c:pt idx="109">
                  <c:v>2.5451000000000001</c:v>
                </c:pt>
                <c:pt idx="110">
                  <c:v>2.7778</c:v>
                </c:pt>
                <c:pt idx="111">
                  <c:v>2.6775000000000002</c:v>
                </c:pt>
                <c:pt idx="112">
                  <c:v>2.3534000000000002</c:v>
                </c:pt>
                <c:pt idx="113">
                  <c:v>2.548</c:v>
                </c:pt>
                <c:pt idx="114">
                  <c:v>2.2565</c:v>
                </c:pt>
                <c:pt idx="115">
                  <c:v>2.4630999999999998</c:v>
                </c:pt>
                <c:pt idx="116">
                  <c:v>2.7301000000000002</c:v>
                </c:pt>
                <c:pt idx="117">
                  <c:v>2.7473999999999998</c:v>
                </c:pt>
                <c:pt idx="118">
                  <c:v>2.4775</c:v>
                </c:pt>
                <c:pt idx="119">
                  <c:v>2.7591999999999999</c:v>
                </c:pt>
                <c:pt idx="120">
                  <c:v>2.2576999999999998</c:v>
                </c:pt>
                <c:pt idx="121">
                  <c:v>2.1974</c:v>
                </c:pt>
                <c:pt idx="122">
                  <c:v>2.0869</c:v>
                </c:pt>
                <c:pt idx="123">
                  <c:v>1.9443999999999999</c:v>
                </c:pt>
                <c:pt idx="124">
                  <c:v>2.0063</c:v>
                </c:pt>
                <c:pt idx="125">
                  <c:v>1.9928999999999999</c:v>
                </c:pt>
                <c:pt idx="126">
                  <c:v>1.7572000000000001</c:v>
                </c:pt>
                <c:pt idx="127">
                  <c:v>1.7883</c:v>
                </c:pt>
                <c:pt idx="128">
                  <c:v>1.8125</c:v>
                </c:pt>
                <c:pt idx="129">
                  <c:v>1.9799</c:v>
                </c:pt>
                <c:pt idx="130">
                  <c:v>2.1185</c:v>
                </c:pt>
                <c:pt idx="131">
                  <c:v>2.2709999999999999</c:v>
                </c:pt>
                <c:pt idx="132">
                  <c:v>2.3273999999999999</c:v>
                </c:pt>
                <c:pt idx="133">
                  <c:v>2.4699</c:v>
                </c:pt>
                <c:pt idx="134">
                  <c:v>2.3460000000000001</c:v>
                </c:pt>
                <c:pt idx="135">
                  <c:v>2.1107</c:v>
                </c:pt>
                <c:pt idx="136">
                  <c:v>1.9669000000000001</c:v>
                </c:pt>
                <c:pt idx="137">
                  <c:v>1.8498000000000001</c:v>
                </c:pt>
                <c:pt idx="138">
                  <c:v>1.6686000000000001</c:v>
                </c:pt>
                <c:pt idx="139">
                  <c:v>1.6687000000000001</c:v>
                </c:pt>
                <c:pt idx="140">
                  <c:v>1.6119000000000001</c:v>
                </c:pt>
                <c:pt idx="141">
                  <c:v>1.4394</c:v>
                </c:pt>
                <c:pt idx="142">
                  <c:v>1.3216000000000001</c:v>
                </c:pt>
                <c:pt idx="143">
                  <c:v>1.4117999999999999</c:v>
                </c:pt>
                <c:pt idx="144">
                  <c:v>1.3459000000000001</c:v>
                </c:pt>
                <c:pt idx="145">
                  <c:v>1.4191</c:v>
                </c:pt>
                <c:pt idx="146">
                  <c:v>1.5165999999999999</c:v>
                </c:pt>
                <c:pt idx="147">
                  <c:v>1.4608000000000001</c:v>
                </c:pt>
                <c:pt idx="148">
                  <c:v>1.5296000000000001</c:v>
                </c:pt>
                <c:pt idx="149">
                  <c:v>1.5257000000000001</c:v>
                </c:pt>
                <c:pt idx="150">
                  <c:v>1.6180000000000001</c:v>
                </c:pt>
                <c:pt idx="151">
                  <c:v>1.5915999999999999</c:v>
                </c:pt>
                <c:pt idx="152">
                  <c:v>1.6102000000000001</c:v>
                </c:pt>
                <c:pt idx="153">
                  <c:v>1.6232</c:v>
                </c:pt>
                <c:pt idx="154">
                  <c:v>1.7494000000000001</c:v>
                </c:pt>
                <c:pt idx="155">
                  <c:v>1.7455000000000001</c:v>
                </c:pt>
                <c:pt idx="156">
                  <c:v>1.7363999999999999</c:v>
                </c:pt>
                <c:pt idx="157">
                  <c:v>1.8773</c:v>
                </c:pt>
                <c:pt idx="158">
                  <c:v>1.7573000000000001</c:v>
                </c:pt>
                <c:pt idx="159">
                  <c:v>1.7659</c:v>
                </c:pt>
                <c:pt idx="160">
                  <c:v>1.7984</c:v>
                </c:pt>
                <c:pt idx="161">
                  <c:v>1.9709000000000001</c:v>
                </c:pt>
                <c:pt idx="162">
                  <c:v>2.0407000000000002</c:v>
                </c:pt>
                <c:pt idx="163">
                  <c:v>2.1619999999999999</c:v>
                </c:pt>
                <c:pt idx="164">
                  <c:v>2.4220000000000002</c:v>
                </c:pt>
                <c:pt idx="165">
                  <c:v>2.2833999999999999</c:v>
                </c:pt>
                <c:pt idx="166">
                  <c:v>2.0459000000000001</c:v>
                </c:pt>
                <c:pt idx="167">
                  <c:v>2.4258999999999999</c:v>
                </c:pt>
                <c:pt idx="168">
                  <c:v>2.1</c:v>
                </c:pt>
                <c:pt idx="169">
                  <c:v>2.2625000000000002</c:v>
                </c:pt>
                <c:pt idx="170">
                  <c:v>2.4258999999999999</c:v>
                </c:pt>
                <c:pt idx="171">
                  <c:v>2.3887</c:v>
                </c:pt>
                <c:pt idx="172">
                  <c:v>2.5960999999999999</c:v>
                </c:pt>
                <c:pt idx="173">
                  <c:v>2.6463000000000001</c:v>
                </c:pt>
                <c:pt idx="174">
                  <c:v>2.7019000000000002</c:v>
                </c:pt>
                <c:pt idx="175">
                  <c:v>3.1322999999999999</c:v>
                </c:pt>
                <c:pt idx="176">
                  <c:v>3.5548999999999999</c:v>
                </c:pt>
                <c:pt idx="177">
                  <c:v>3.3174999999999999</c:v>
                </c:pt>
                <c:pt idx="178">
                  <c:v>2.9152999999999998</c:v>
                </c:pt>
                <c:pt idx="179">
                  <c:v>2.8290000000000002</c:v>
                </c:pt>
                <c:pt idx="180">
                  <c:v>2.7410000000000001</c:v>
                </c:pt>
                <c:pt idx="181">
                  <c:v>2.5979000000000001</c:v>
                </c:pt>
                <c:pt idx="182">
                  <c:v>2.7006000000000001</c:v>
                </c:pt>
                <c:pt idx="183">
                  <c:v>2.847</c:v>
                </c:pt>
                <c:pt idx="184">
                  <c:v>2.9878999999999998</c:v>
                </c:pt>
                <c:pt idx="185">
                  <c:v>3.2797000000000001</c:v>
                </c:pt>
                <c:pt idx="186">
                  <c:v>3.1991999999999998</c:v>
                </c:pt>
                <c:pt idx="187">
                  <c:v>3.7886000000000002</c:v>
                </c:pt>
                <c:pt idx="188">
                  <c:v>4.5667</c:v>
                </c:pt>
                <c:pt idx="189">
                  <c:v>4.5667</c:v>
                </c:pt>
                <c:pt idx="190">
                  <c:v>6.4798</c:v>
                </c:pt>
                <c:pt idx="191">
                  <c:v>6.4798</c:v>
                </c:pt>
                <c:pt idx="192">
                  <c:v>6.4798</c:v>
                </c:pt>
                <c:pt idx="193">
                  <c:v>6.2195999999999998</c:v>
                </c:pt>
                <c:pt idx="194">
                  <c:v>6.2195999999999998</c:v>
                </c:pt>
                <c:pt idx="195">
                  <c:v>5.6483999999999996</c:v>
                </c:pt>
                <c:pt idx="196">
                  <c:v>7.3090000000000002</c:v>
                </c:pt>
                <c:pt idx="197">
                  <c:v>7.3090000000000002</c:v>
                </c:pt>
                <c:pt idx="198">
                  <c:v>7.3090000000000002</c:v>
                </c:pt>
                <c:pt idx="199">
                  <c:v>7.6534000000000004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AA-44A9-85F0-334D49FA5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157184"/>
        <c:axId val="910159680"/>
      </c:scatterChart>
      <c:valAx>
        <c:axId val="910157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159680"/>
        <c:crosses val="autoZero"/>
        <c:crossBetween val="midCat"/>
      </c:valAx>
      <c:valAx>
        <c:axId val="9101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015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PTRATIO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dataset!$A$2:$A$201</c:f>
              <c:numCache>
                <c:formatCode>General</c:formatCode>
                <c:ptCount val="200"/>
                <c:pt idx="0">
                  <c:v>6.3200000000000001E-3</c:v>
                </c:pt>
                <c:pt idx="1">
                  <c:v>2.7310000000000001E-2</c:v>
                </c:pt>
                <c:pt idx="2">
                  <c:v>2.7289999999999998E-2</c:v>
                </c:pt>
                <c:pt idx="3">
                  <c:v>3.2370000000000003E-2</c:v>
                </c:pt>
                <c:pt idx="4">
                  <c:v>6.905E-2</c:v>
                </c:pt>
                <c:pt idx="5">
                  <c:v>2.9850000000000002E-2</c:v>
                </c:pt>
                <c:pt idx="6">
                  <c:v>8.8289999999999993E-2</c:v>
                </c:pt>
                <c:pt idx="7">
                  <c:v>0.14455000000000001</c:v>
                </c:pt>
                <c:pt idx="8">
                  <c:v>0.21124000000000001</c:v>
                </c:pt>
                <c:pt idx="9">
                  <c:v>0.17004</c:v>
                </c:pt>
                <c:pt idx="10">
                  <c:v>0.22489000000000001</c:v>
                </c:pt>
                <c:pt idx="11">
                  <c:v>0.11747</c:v>
                </c:pt>
                <c:pt idx="12">
                  <c:v>9.3780000000000002E-2</c:v>
                </c:pt>
                <c:pt idx="13">
                  <c:v>0.62975999999999999</c:v>
                </c:pt>
                <c:pt idx="14">
                  <c:v>0.63795999999999997</c:v>
                </c:pt>
                <c:pt idx="15">
                  <c:v>0.62739</c:v>
                </c:pt>
                <c:pt idx="16">
                  <c:v>1.05393</c:v>
                </c:pt>
                <c:pt idx="17">
                  <c:v>0.78420000000000001</c:v>
                </c:pt>
                <c:pt idx="18">
                  <c:v>0.80271000000000003</c:v>
                </c:pt>
                <c:pt idx="19">
                  <c:v>0.7258</c:v>
                </c:pt>
                <c:pt idx="20">
                  <c:v>1.25179</c:v>
                </c:pt>
                <c:pt idx="21">
                  <c:v>0.85204000000000002</c:v>
                </c:pt>
                <c:pt idx="22">
                  <c:v>1.23247</c:v>
                </c:pt>
                <c:pt idx="23">
                  <c:v>0.98843000000000003</c:v>
                </c:pt>
                <c:pt idx="24">
                  <c:v>0.75026000000000004</c:v>
                </c:pt>
                <c:pt idx="25">
                  <c:v>0.84053999999999995</c:v>
                </c:pt>
                <c:pt idx="26">
                  <c:v>0.67191000000000001</c:v>
                </c:pt>
                <c:pt idx="27">
                  <c:v>0.95577000000000001</c:v>
                </c:pt>
                <c:pt idx="28">
                  <c:v>0.77298999999999995</c:v>
                </c:pt>
                <c:pt idx="29">
                  <c:v>1.0024500000000001</c:v>
                </c:pt>
                <c:pt idx="30">
                  <c:v>1.1308100000000001</c:v>
                </c:pt>
                <c:pt idx="31">
                  <c:v>1.3547199999999999</c:v>
                </c:pt>
                <c:pt idx="32">
                  <c:v>1.3879900000000001</c:v>
                </c:pt>
                <c:pt idx="33">
                  <c:v>1.1517200000000001</c:v>
                </c:pt>
                <c:pt idx="34">
                  <c:v>1.6128199999999999</c:v>
                </c:pt>
                <c:pt idx="35">
                  <c:v>6.4170000000000005E-2</c:v>
                </c:pt>
                <c:pt idx="36">
                  <c:v>9.7439999999999999E-2</c:v>
                </c:pt>
                <c:pt idx="37">
                  <c:v>8.0140000000000003E-2</c:v>
                </c:pt>
                <c:pt idx="38">
                  <c:v>0.17505000000000001</c:v>
                </c:pt>
                <c:pt idx="39">
                  <c:v>2.7629999999999998E-2</c:v>
                </c:pt>
                <c:pt idx="40">
                  <c:v>3.3590000000000002E-2</c:v>
                </c:pt>
                <c:pt idx="41">
                  <c:v>0.12744</c:v>
                </c:pt>
                <c:pt idx="42">
                  <c:v>0.14149999999999999</c:v>
                </c:pt>
                <c:pt idx="43">
                  <c:v>0.15936</c:v>
                </c:pt>
                <c:pt idx="44">
                  <c:v>0.12268999999999999</c:v>
                </c:pt>
                <c:pt idx="45">
                  <c:v>0.17141999999999999</c:v>
                </c:pt>
                <c:pt idx="46">
                  <c:v>0.18836</c:v>
                </c:pt>
                <c:pt idx="47">
                  <c:v>0.22927</c:v>
                </c:pt>
                <c:pt idx="48">
                  <c:v>0.25386999999999998</c:v>
                </c:pt>
                <c:pt idx="49">
                  <c:v>0.21976999999999999</c:v>
                </c:pt>
                <c:pt idx="50">
                  <c:v>8.8730000000000003E-2</c:v>
                </c:pt>
                <c:pt idx="51">
                  <c:v>4.3369999999999999E-2</c:v>
                </c:pt>
                <c:pt idx="52">
                  <c:v>5.3600000000000002E-2</c:v>
                </c:pt>
                <c:pt idx="53">
                  <c:v>4.981E-2</c:v>
                </c:pt>
                <c:pt idx="54">
                  <c:v>1.3599999999999999E-2</c:v>
                </c:pt>
                <c:pt idx="55">
                  <c:v>1.311E-2</c:v>
                </c:pt>
                <c:pt idx="56">
                  <c:v>2.0549999999999999E-2</c:v>
                </c:pt>
                <c:pt idx="57">
                  <c:v>1.4319999999999999E-2</c:v>
                </c:pt>
                <c:pt idx="58">
                  <c:v>0.15445</c:v>
                </c:pt>
                <c:pt idx="59">
                  <c:v>0.10328</c:v>
                </c:pt>
                <c:pt idx="60">
                  <c:v>0.14932000000000001</c:v>
                </c:pt>
                <c:pt idx="61">
                  <c:v>0.17171</c:v>
                </c:pt>
                <c:pt idx="62">
                  <c:v>0.11027000000000001</c:v>
                </c:pt>
                <c:pt idx="63">
                  <c:v>0.1265</c:v>
                </c:pt>
                <c:pt idx="64">
                  <c:v>1.951E-2</c:v>
                </c:pt>
                <c:pt idx="65">
                  <c:v>3.5839999999999997E-2</c:v>
                </c:pt>
                <c:pt idx="66">
                  <c:v>4.3790000000000003E-2</c:v>
                </c:pt>
                <c:pt idx="67">
                  <c:v>5.7889999999999997E-2</c:v>
                </c:pt>
                <c:pt idx="68">
                  <c:v>0.13553999999999999</c:v>
                </c:pt>
                <c:pt idx="69">
                  <c:v>0.12816</c:v>
                </c:pt>
                <c:pt idx="70">
                  <c:v>8.8260000000000005E-2</c:v>
                </c:pt>
                <c:pt idx="71">
                  <c:v>0.15876000000000001</c:v>
                </c:pt>
                <c:pt idx="72">
                  <c:v>9.1639999999999999E-2</c:v>
                </c:pt>
                <c:pt idx="73">
                  <c:v>0.19539000000000001</c:v>
                </c:pt>
                <c:pt idx="74">
                  <c:v>7.8960000000000002E-2</c:v>
                </c:pt>
                <c:pt idx="75">
                  <c:v>9.5119999999999996E-2</c:v>
                </c:pt>
                <c:pt idx="76">
                  <c:v>0.10153</c:v>
                </c:pt>
                <c:pt idx="77">
                  <c:v>8.7069999999999995E-2</c:v>
                </c:pt>
                <c:pt idx="78">
                  <c:v>5.6460000000000003E-2</c:v>
                </c:pt>
                <c:pt idx="79">
                  <c:v>8.387E-2</c:v>
                </c:pt>
                <c:pt idx="80">
                  <c:v>4.113E-2</c:v>
                </c:pt>
                <c:pt idx="81">
                  <c:v>4.462E-2</c:v>
                </c:pt>
                <c:pt idx="82">
                  <c:v>3.6589999999999998E-2</c:v>
                </c:pt>
                <c:pt idx="83">
                  <c:v>3.551E-2</c:v>
                </c:pt>
                <c:pt idx="84">
                  <c:v>5.0590000000000003E-2</c:v>
                </c:pt>
                <c:pt idx="85">
                  <c:v>5.7349999999999998E-2</c:v>
                </c:pt>
                <c:pt idx="86">
                  <c:v>5.1880000000000003E-2</c:v>
                </c:pt>
                <c:pt idx="87">
                  <c:v>7.1510000000000004E-2</c:v>
                </c:pt>
                <c:pt idx="88">
                  <c:v>5.6599999999999998E-2</c:v>
                </c:pt>
                <c:pt idx="89">
                  <c:v>5.3019999999999998E-2</c:v>
                </c:pt>
                <c:pt idx="90">
                  <c:v>4.684E-2</c:v>
                </c:pt>
                <c:pt idx="91">
                  <c:v>3.9320000000000001E-2</c:v>
                </c:pt>
                <c:pt idx="92">
                  <c:v>4.2029999999999998E-2</c:v>
                </c:pt>
                <c:pt idx="93">
                  <c:v>2.8750000000000001E-2</c:v>
                </c:pt>
                <c:pt idx="94">
                  <c:v>4.2939999999999999E-2</c:v>
                </c:pt>
                <c:pt idx="95">
                  <c:v>0.12204</c:v>
                </c:pt>
                <c:pt idx="96">
                  <c:v>0.11504</c:v>
                </c:pt>
                <c:pt idx="97">
                  <c:v>0.12083000000000001</c:v>
                </c:pt>
                <c:pt idx="98">
                  <c:v>8.1869999999999998E-2</c:v>
                </c:pt>
                <c:pt idx="99">
                  <c:v>6.8599999999999994E-2</c:v>
                </c:pt>
                <c:pt idx="100">
                  <c:v>0.14865999999999999</c:v>
                </c:pt>
                <c:pt idx="101">
                  <c:v>0.11432</c:v>
                </c:pt>
                <c:pt idx="102">
                  <c:v>0.22875999999999999</c:v>
                </c:pt>
                <c:pt idx="103">
                  <c:v>0.21160999999999999</c:v>
                </c:pt>
                <c:pt idx="104">
                  <c:v>0.1396</c:v>
                </c:pt>
                <c:pt idx="105">
                  <c:v>0.13261999999999999</c:v>
                </c:pt>
                <c:pt idx="106">
                  <c:v>0.17119999999999999</c:v>
                </c:pt>
                <c:pt idx="107">
                  <c:v>0.13117000000000001</c:v>
                </c:pt>
                <c:pt idx="108">
                  <c:v>0.12801999999999999</c:v>
                </c:pt>
                <c:pt idx="109">
                  <c:v>0.26362999999999998</c:v>
                </c:pt>
                <c:pt idx="110">
                  <c:v>0.10793</c:v>
                </c:pt>
                <c:pt idx="111">
                  <c:v>0.10084</c:v>
                </c:pt>
                <c:pt idx="112">
                  <c:v>0.12329</c:v>
                </c:pt>
                <c:pt idx="113">
                  <c:v>0.22212000000000001</c:v>
                </c:pt>
                <c:pt idx="114">
                  <c:v>0.14230999999999999</c:v>
                </c:pt>
                <c:pt idx="115">
                  <c:v>0.17133999999999999</c:v>
                </c:pt>
                <c:pt idx="116">
                  <c:v>0.13158</c:v>
                </c:pt>
                <c:pt idx="117">
                  <c:v>0.15098</c:v>
                </c:pt>
                <c:pt idx="118">
                  <c:v>0.13058</c:v>
                </c:pt>
                <c:pt idx="119">
                  <c:v>0.14476</c:v>
                </c:pt>
                <c:pt idx="120">
                  <c:v>6.8989999999999996E-2</c:v>
                </c:pt>
                <c:pt idx="121">
                  <c:v>7.1650000000000005E-2</c:v>
                </c:pt>
                <c:pt idx="122">
                  <c:v>9.2990000000000003E-2</c:v>
                </c:pt>
                <c:pt idx="123">
                  <c:v>0.15038000000000001</c:v>
                </c:pt>
                <c:pt idx="124">
                  <c:v>9.8489999999999994E-2</c:v>
                </c:pt>
                <c:pt idx="125">
                  <c:v>0.16902</c:v>
                </c:pt>
                <c:pt idx="126">
                  <c:v>0.38735000000000003</c:v>
                </c:pt>
                <c:pt idx="127">
                  <c:v>0.25914999999999999</c:v>
                </c:pt>
                <c:pt idx="128">
                  <c:v>0.32543</c:v>
                </c:pt>
                <c:pt idx="129">
                  <c:v>0.88124999999999998</c:v>
                </c:pt>
                <c:pt idx="130">
                  <c:v>0.34005999999999997</c:v>
                </c:pt>
                <c:pt idx="131">
                  <c:v>1.1929399999999999</c:v>
                </c:pt>
                <c:pt idx="132">
                  <c:v>0.59004999999999996</c:v>
                </c:pt>
                <c:pt idx="133">
                  <c:v>0.32982</c:v>
                </c:pt>
                <c:pt idx="134">
                  <c:v>0.97616999999999998</c:v>
                </c:pt>
                <c:pt idx="135">
                  <c:v>0.55778000000000005</c:v>
                </c:pt>
                <c:pt idx="136">
                  <c:v>0.32263999999999998</c:v>
                </c:pt>
                <c:pt idx="137">
                  <c:v>0.35232999999999998</c:v>
                </c:pt>
                <c:pt idx="138">
                  <c:v>0.24979999999999999</c:v>
                </c:pt>
                <c:pt idx="139">
                  <c:v>0.54452</c:v>
                </c:pt>
                <c:pt idx="140">
                  <c:v>0.29089999999999999</c:v>
                </c:pt>
                <c:pt idx="141">
                  <c:v>1.6286400000000001</c:v>
                </c:pt>
                <c:pt idx="142">
                  <c:v>3.3210500000000001</c:v>
                </c:pt>
                <c:pt idx="143">
                  <c:v>4.0974000000000004</c:v>
                </c:pt>
                <c:pt idx="144">
                  <c:v>2.7797399999999999</c:v>
                </c:pt>
                <c:pt idx="145">
                  <c:v>2.37934</c:v>
                </c:pt>
                <c:pt idx="146">
                  <c:v>2.1550500000000001</c:v>
                </c:pt>
                <c:pt idx="147">
                  <c:v>2.3686199999999999</c:v>
                </c:pt>
                <c:pt idx="148">
                  <c:v>2.3309899999999999</c:v>
                </c:pt>
                <c:pt idx="149">
                  <c:v>2.7339699999999998</c:v>
                </c:pt>
                <c:pt idx="150">
                  <c:v>1.6566000000000001</c:v>
                </c:pt>
                <c:pt idx="151">
                  <c:v>1.4963200000000001</c:v>
                </c:pt>
                <c:pt idx="152">
                  <c:v>1.1265799999999999</c:v>
                </c:pt>
                <c:pt idx="153">
                  <c:v>2.1491799999999999</c:v>
                </c:pt>
                <c:pt idx="154">
                  <c:v>1.4138500000000001</c:v>
                </c:pt>
                <c:pt idx="155">
                  <c:v>3.5350100000000002</c:v>
                </c:pt>
                <c:pt idx="156">
                  <c:v>2.4466800000000002</c:v>
                </c:pt>
                <c:pt idx="157">
                  <c:v>1.2235799999999999</c:v>
                </c:pt>
                <c:pt idx="158">
                  <c:v>1.34284</c:v>
                </c:pt>
                <c:pt idx="159">
                  <c:v>1.42502</c:v>
                </c:pt>
                <c:pt idx="160">
                  <c:v>1.27346</c:v>
                </c:pt>
                <c:pt idx="161">
                  <c:v>1.46336</c:v>
                </c:pt>
                <c:pt idx="162">
                  <c:v>1.8337699999999999</c:v>
                </c:pt>
                <c:pt idx="163">
                  <c:v>1.51902</c:v>
                </c:pt>
                <c:pt idx="164">
                  <c:v>2.2423600000000001</c:v>
                </c:pt>
                <c:pt idx="165">
                  <c:v>2.9239999999999999</c:v>
                </c:pt>
                <c:pt idx="166">
                  <c:v>2.0101900000000001</c:v>
                </c:pt>
                <c:pt idx="167">
                  <c:v>1.8002800000000001</c:v>
                </c:pt>
                <c:pt idx="168">
                  <c:v>2.3003999999999998</c:v>
                </c:pt>
                <c:pt idx="169">
                  <c:v>2.4495300000000002</c:v>
                </c:pt>
                <c:pt idx="170">
                  <c:v>1.2074199999999999</c:v>
                </c:pt>
                <c:pt idx="171">
                  <c:v>2.3138999999999998</c:v>
                </c:pt>
                <c:pt idx="172">
                  <c:v>0.13914000000000001</c:v>
                </c:pt>
                <c:pt idx="173">
                  <c:v>9.178E-2</c:v>
                </c:pt>
                <c:pt idx="174">
                  <c:v>8.4470000000000003E-2</c:v>
                </c:pt>
                <c:pt idx="175">
                  <c:v>6.6640000000000005E-2</c:v>
                </c:pt>
                <c:pt idx="176">
                  <c:v>7.0220000000000005E-2</c:v>
                </c:pt>
                <c:pt idx="177">
                  <c:v>5.425E-2</c:v>
                </c:pt>
                <c:pt idx="178">
                  <c:v>6.6420000000000007E-2</c:v>
                </c:pt>
                <c:pt idx="179">
                  <c:v>5.7799999999999997E-2</c:v>
                </c:pt>
                <c:pt idx="180">
                  <c:v>6.5879999999999994E-2</c:v>
                </c:pt>
                <c:pt idx="181">
                  <c:v>6.8879999999999997E-2</c:v>
                </c:pt>
                <c:pt idx="182">
                  <c:v>9.103E-2</c:v>
                </c:pt>
                <c:pt idx="183">
                  <c:v>0.10008</c:v>
                </c:pt>
                <c:pt idx="184">
                  <c:v>8.3080000000000001E-2</c:v>
                </c:pt>
                <c:pt idx="185">
                  <c:v>6.0470000000000003E-2</c:v>
                </c:pt>
                <c:pt idx="186">
                  <c:v>5.602E-2</c:v>
                </c:pt>
                <c:pt idx="187">
                  <c:v>7.8750000000000001E-2</c:v>
                </c:pt>
                <c:pt idx="188">
                  <c:v>0.12579000000000001</c:v>
                </c:pt>
                <c:pt idx="189">
                  <c:v>8.3699999999999997E-2</c:v>
                </c:pt>
                <c:pt idx="190">
                  <c:v>9.0679999999999997E-2</c:v>
                </c:pt>
                <c:pt idx="191">
                  <c:v>6.9110000000000005E-2</c:v>
                </c:pt>
                <c:pt idx="192">
                  <c:v>8.6639999999999995E-2</c:v>
                </c:pt>
                <c:pt idx="193">
                  <c:v>2.1870000000000001E-2</c:v>
                </c:pt>
                <c:pt idx="194">
                  <c:v>1.439E-2</c:v>
                </c:pt>
                <c:pt idx="195">
                  <c:v>1.3809999999999999E-2</c:v>
                </c:pt>
                <c:pt idx="196">
                  <c:v>4.011E-2</c:v>
                </c:pt>
                <c:pt idx="197">
                  <c:v>4.666E-2</c:v>
                </c:pt>
                <c:pt idx="198">
                  <c:v>3.7679999999999998E-2</c:v>
                </c:pt>
                <c:pt idx="199">
                  <c:v>3.15E-2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6E-4FDF-AE11-6B4904E5F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081776"/>
        <c:axId val="1610073872"/>
      </c:scatterChart>
      <c:valAx>
        <c:axId val="161008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073872"/>
        <c:crosses val="autoZero"/>
        <c:crossBetween val="midCat"/>
      </c:valAx>
      <c:valAx>
        <c:axId val="161007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08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dataset!$A$2:$A$201</c:f>
              <c:numCache>
                <c:formatCode>General</c:formatCode>
                <c:ptCount val="200"/>
                <c:pt idx="0">
                  <c:v>6.3200000000000001E-3</c:v>
                </c:pt>
                <c:pt idx="1">
                  <c:v>2.7310000000000001E-2</c:v>
                </c:pt>
                <c:pt idx="2">
                  <c:v>2.7289999999999998E-2</c:v>
                </c:pt>
                <c:pt idx="3">
                  <c:v>3.2370000000000003E-2</c:v>
                </c:pt>
                <c:pt idx="4">
                  <c:v>6.905E-2</c:v>
                </c:pt>
                <c:pt idx="5">
                  <c:v>2.9850000000000002E-2</c:v>
                </c:pt>
                <c:pt idx="6">
                  <c:v>8.8289999999999993E-2</c:v>
                </c:pt>
                <c:pt idx="7">
                  <c:v>0.14455000000000001</c:v>
                </c:pt>
                <c:pt idx="8">
                  <c:v>0.21124000000000001</c:v>
                </c:pt>
                <c:pt idx="9">
                  <c:v>0.17004</c:v>
                </c:pt>
                <c:pt idx="10">
                  <c:v>0.22489000000000001</c:v>
                </c:pt>
                <c:pt idx="11">
                  <c:v>0.11747</c:v>
                </c:pt>
                <c:pt idx="12">
                  <c:v>9.3780000000000002E-2</c:v>
                </c:pt>
                <c:pt idx="13">
                  <c:v>0.62975999999999999</c:v>
                </c:pt>
                <c:pt idx="14">
                  <c:v>0.63795999999999997</c:v>
                </c:pt>
                <c:pt idx="15">
                  <c:v>0.62739</c:v>
                </c:pt>
                <c:pt idx="16">
                  <c:v>1.05393</c:v>
                </c:pt>
                <c:pt idx="17">
                  <c:v>0.78420000000000001</c:v>
                </c:pt>
                <c:pt idx="18">
                  <c:v>0.80271000000000003</c:v>
                </c:pt>
                <c:pt idx="19">
                  <c:v>0.7258</c:v>
                </c:pt>
                <c:pt idx="20">
                  <c:v>1.25179</c:v>
                </c:pt>
                <c:pt idx="21">
                  <c:v>0.85204000000000002</c:v>
                </c:pt>
                <c:pt idx="22">
                  <c:v>1.23247</c:v>
                </c:pt>
                <c:pt idx="23">
                  <c:v>0.98843000000000003</c:v>
                </c:pt>
                <c:pt idx="24">
                  <c:v>0.75026000000000004</c:v>
                </c:pt>
                <c:pt idx="25">
                  <c:v>0.84053999999999995</c:v>
                </c:pt>
                <c:pt idx="26">
                  <c:v>0.67191000000000001</c:v>
                </c:pt>
                <c:pt idx="27">
                  <c:v>0.95577000000000001</c:v>
                </c:pt>
                <c:pt idx="28">
                  <c:v>0.77298999999999995</c:v>
                </c:pt>
                <c:pt idx="29">
                  <c:v>1.0024500000000001</c:v>
                </c:pt>
                <c:pt idx="30">
                  <c:v>1.1308100000000001</c:v>
                </c:pt>
                <c:pt idx="31">
                  <c:v>1.3547199999999999</c:v>
                </c:pt>
                <c:pt idx="32">
                  <c:v>1.3879900000000001</c:v>
                </c:pt>
                <c:pt idx="33">
                  <c:v>1.1517200000000001</c:v>
                </c:pt>
                <c:pt idx="34">
                  <c:v>1.6128199999999999</c:v>
                </c:pt>
                <c:pt idx="35">
                  <c:v>6.4170000000000005E-2</c:v>
                </c:pt>
                <c:pt idx="36">
                  <c:v>9.7439999999999999E-2</c:v>
                </c:pt>
                <c:pt idx="37">
                  <c:v>8.0140000000000003E-2</c:v>
                </c:pt>
                <c:pt idx="38">
                  <c:v>0.17505000000000001</c:v>
                </c:pt>
                <c:pt idx="39">
                  <c:v>2.7629999999999998E-2</c:v>
                </c:pt>
                <c:pt idx="40">
                  <c:v>3.3590000000000002E-2</c:v>
                </c:pt>
                <c:pt idx="41">
                  <c:v>0.12744</c:v>
                </c:pt>
                <c:pt idx="42">
                  <c:v>0.14149999999999999</c:v>
                </c:pt>
                <c:pt idx="43">
                  <c:v>0.15936</c:v>
                </c:pt>
                <c:pt idx="44">
                  <c:v>0.12268999999999999</c:v>
                </c:pt>
                <c:pt idx="45">
                  <c:v>0.17141999999999999</c:v>
                </c:pt>
                <c:pt idx="46">
                  <c:v>0.18836</c:v>
                </c:pt>
                <c:pt idx="47">
                  <c:v>0.22927</c:v>
                </c:pt>
                <c:pt idx="48">
                  <c:v>0.25386999999999998</c:v>
                </c:pt>
                <c:pt idx="49">
                  <c:v>0.21976999999999999</c:v>
                </c:pt>
                <c:pt idx="50">
                  <c:v>8.8730000000000003E-2</c:v>
                </c:pt>
                <c:pt idx="51">
                  <c:v>4.3369999999999999E-2</c:v>
                </c:pt>
                <c:pt idx="52">
                  <c:v>5.3600000000000002E-2</c:v>
                </c:pt>
                <c:pt idx="53">
                  <c:v>4.981E-2</c:v>
                </c:pt>
                <c:pt idx="54">
                  <c:v>1.3599999999999999E-2</c:v>
                </c:pt>
                <c:pt idx="55">
                  <c:v>1.311E-2</c:v>
                </c:pt>
                <c:pt idx="56">
                  <c:v>2.0549999999999999E-2</c:v>
                </c:pt>
                <c:pt idx="57">
                  <c:v>1.4319999999999999E-2</c:v>
                </c:pt>
                <c:pt idx="58">
                  <c:v>0.15445</c:v>
                </c:pt>
                <c:pt idx="59">
                  <c:v>0.10328</c:v>
                </c:pt>
                <c:pt idx="60">
                  <c:v>0.14932000000000001</c:v>
                </c:pt>
                <c:pt idx="61">
                  <c:v>0.17171</c:v>
                </c:pt>
                <c:pt idx="62">
                  <c:v>0.11027000000000001</c:v>
                </c:pt>
                <c:pt idx="63">
                  <c:v>0.1265</c:v>
                </c:pt>
                <c:pt idx="64">
                  <c:v>1.951E-2</c:v>
                </c:pt>
                <c:pt idx="65">
                  <c:v>3.5839999999999997E-2</c:v>
                </c:pt>
                <c:pt idx="66">
                  <c:v>4.3790000000000003E-2</c:v>
                </c:pt>
                <c:pt idx="67">
                  <c:v>5.7889999999999997E-2</c:v>
                </c:pt>
                <c:pt idx="68">
                  <c:v>0.13553999999999999</c:v>
                </c:pt>
                <c:pt idx="69">
                  <c:v>0.12816</c:v>
                </c:pt>
                <c:pt idx="70">
                  <c:v>8.8260000000000005E-2</c:v>
                </c:pt>
                <c:pt idx="71">
                  <c:v>0.15876000000000001</c:v>
                </c:pt>
                <c:pt idx="72">
                  <c:v>9.1639999999999999E-2</c:v>
                </c:pt>
                <c:pt idx="73">
                  <c:v>0.19539000000000001</c:v>
                </c:pt>
                <c:pt idx="74">
                  <c:v>7.8960000000000002E-2</c:v>
                </c:pt>
                <c:pt idx="75">
                  <c:v>9.5119999999999996E-2</c:v>
                </c:pt>
                <c:pt idx="76">
                  <c:v>0.10153</c:v>
                </c:pt>
                <c:pt idx="77">
                  <c:v>8.7069999999999995E-2</c:v>
                </c:pt>
                <c:pt idx="78">
                  <c:v>5.6460000000000003E-2</c:v>
                </c:pt>
                <c:pt idx="79">
                  <c:v>8.387E-2</c:v>
                </c:pt>
                <c:pt idx="80">
                  <c:v>4.113E-2</c:v>
                </c:pt>
                <c:pt idx="81">
                  <c:v>4.462E-2</c:v>
                </c:pt>
                <c:pt idx="82">
                  <c:v>3.6589999999999998E-2</c:v>
                </c:pt>
                <c:pt idx="83">
                  <c:v>3.551E-2</c:v>
                </c:pt>
                <c:pt idx="84">
                  <c:v>5.0590000000000003E-2</c:v>
                </c:pt>
                <c:pt idx="85">
                  <c:v>5.7349999999999998E-2</c:v>
                </c:pt>
                <c:pt idx="86">
                  <c:v>5.1880000000000003E-2</c:v>
                </c:pt>
                <c:pt idx="87">
                  <c:v>7.1510000000000004E-2</c:v>
                </c:pt>
                <c:pt idx="88">
                  <c:v>5.6599999999999998E-2</c:v>
                </c:pt>
                <c:pt idx="89">
                  <c:v>5.3019999999999998E-2</c:v>
                </c:pt>
                <c:pt idx="90">
                  <c:v>4.684E-2</c:v>
                </c:pt>
                <c:pt idx="91">
                  <c:v>3.9320000000000001E-2</c:v>
                </c:pt>
                <c:pt idx="92">
                  <c:v>4.2029999999999998E-2</c:v>
                </c:pt>
                <c:pt idx="93">
                  <c:v>2.8750000000000001E-2</c:v>
                </c:pt>
                <c:pt idx="94">
                  <c:v>4.2939999999999999E-2</c:v>
                </c:pt>
                <c:pt idx="95">
                  <c:v>0.12204</c:v>
                </c:pt>
                <c:pt idx="96">
                  <c:v>0.11504</c:v>
                </c:pt>
                <c:pt idx="97">
                  <c:v>0.12083000000000001</c:v>
                </c:pt>
                <c:pt idx="98">
                  <c:v>8.1869999999999998E-2</c:v>
                </c:pt>
                <c:pt idx="99">
                  <c:v>6.8599999999999994E-2</c:v>
                </c:pt>
                <c:pt idx="100">
                  <c:v>0.14865999999999999</c:v>
                </c:pt>
                <c:pt idx="101">
                  <c:v>0.11432</c:v>
                </c:pt>
                <c:pt idx="102">
                  <c:v>0.22875999999999999</c:v>
                </c:pt>
                <c:pt idx="103">
                  <c:v>0.21160999999999999</c:v>
                </c:pt>
                <c:pt idx="104">
                  <c:v>0.1396</c:v>
                </c:pt>
                <c:pt idx="105">
                  <c:v>0.13261999999999999</c:v>
                </c:pt>
                <c:pt idx="106">
                  <c:v>0.17119999999999999</c:v>
                </c:pt>
                <c:pt idx="107">
                  <c:v>0.13117000000000001</c:v>
                </c:pt>
                <c:pt idx="108">
                  <c:v>0.12801999999999999</c:v>
                </c:pt>
                <c:pt idx="109">
                  <c:v>0.26362999999999998</c:v>
                </c:pt>
                <c:pt idx="110">
                  <c:v>0.10793</c:v>
                </c:pt>
                <c:pt idx="111">
                  <c:v>0.10084</c:v>
                </c:pt>
                <c:pt idx="112">
                  <c:v>0.12329</c:v>
                </c:pt>
                <c:pt idx="113">
                  <c:v>0.22212000000000001</c:v>
                </c:pt>
                <c:pt idx="114">
                  <c:v>0.14230999999999999</c:v>
                </c:pt>
                <c:pt idx="115">
                  <c:v>0.17133999999999999</c:v>
                </c:pt>
                <c:pt idx="116">
                  <c:v>0.13158</c:v>
                </c:pt>
                <c:pt idx="117">
                  <c:v>0.15098</c:v>
                </c:pt>
                <c:pt idx="118">
                  <c:v>0.13058</c:v>
                </c:pt>
                <c:pt idx="119">
                  <c:v>0.14476</c:v>
                </c:pt>
                <c:pt idx="120">
                  <c:v>6.8989999999999996E-2</c:v>
                </c:pt>
                <c:pt idx="121">
                  <c:v>7.1650000000000005E-2</c:v>
                </c:pt>
                <c:pt idx="122">
                  <c:v>9.2990000000000003E-2</c:v>
                </c:pt>
                <c:pt idx="123">
                  <c:v>0.15038000000000001</c:v>
                </c:pt>
                <c:pt idx="124">
                  <c:v>9.8489999999999994E-2</c:v>
                </c:pt>
                <c:pt idx="125">
                  <c:v>0.16902</c:v>
                </c:pt>
                <c:pt idx="126">
                  <c:v>0.38735000000000003</c:v>
                </c:pt>
                <c:pt idx="127">
                  <c:v>0.25914999999999999</c:v>
                </c:pt>
                <c:pt idx="128">
                  <c:v>0.32543</c:v>
                </c:pt>
                <c:pt idx="129">
                  <c:v>0.88124999999999998</c:v>
                </c:pt>
                <c:pt idx="130">
                  <c:v>0.34005999999999997</c:v>
                </c:pt>
                <c:pt idx="131">
                  <c:v>1.1929399999999999</c:v>
                </c:pt>
                <c:pt idx="132">
                  <c:v>0.59004999999999996</c:v>
                </c:pt>
                <c:pt idx="133">
                  <c:v>0.32982</c:v>
                </c:pt>
                <c:pt idx="134">
                  <c:v>0.97616999999999998</c:v>
                </c:pt>
                <c:pt idx="135">
                  <c:v>0.55778000000000005</c:v>
                </c:pt>
                <c:pt idx="136">
                  <c:v>0.32263999999999998</c:v>
                </c:pt>
                <c:pt idx="137">
                  <c:v>0.35232999999999998</c:v>
                </c:pt>
                <c:pt idx="138">
                  <c:v>0.24979999999999999</c:v>
                </c:pt>
                <c:pt idx="139">
                  <c:v>0.54452</c:v>
                </c:pt>
                <c:pt idx="140">
                  <c:v>0.29089999999999999</c:v>
                </c:pt>
                <c:pt idx="141">
                  <c:v>1.6286400000000001</c:v>
                </c:pt>
                <c:pt idx="142">
                  <c:v>3.3210500000000001</c:v>
                </c:pt>
                <c:pt idx="143">
                  <c:v>4.0974000000000004</c:v>
                </c:pt>
                <c:pt idx="144">
                  <c:v>2.7797399999999999</c:v>
                </c:pt>
                <c:pt idx="145">
                  <c:v>2.37934</c:v>
                </c:pt>
                <c:pt idx="146">
                  <c:v>2.1550500000000001</c:v>
                </c:pt>
                <c:pt idx="147">
                  <c:v>2.3686199999999999</c:v>
                </c:pt>
                <c:pt idx="148">
                  <c:v>2.3309899999999999</c:v>
                </c:pt>
                <c:pt idx="149">
                  <c:v>2.7339699999999998</c:v>
                </c:pt>
                <c:pt idx="150">
                  <c:v>1.6566000000000001</c:v>
                </c:pt>
                <c:pt idx="151">
                  <c:v>1.4963200000000001</c:v>
                </c:pt>
                <c:pt idx="152">
                  <c:v>1.1265799999999999</c:v>
                </c:pt>
                <c:pt idx="153">
                  <c:v>2.1491799999999999</c:v>
                </c:pt>
                <c:pt idx="154">
                  <c:v>1.4138500000000001</c:v>
                </c:pt>
                <c:pt idx="155">
                  <c:v>3.5350100000000002</c:v>
                </c:pt>
                <c:pt idx="156">
                  <c:v>2.4466800000000002</c:v>
                </c:pt>
                <c:pt idx="157">
                  <c:v>1.2235799999999999</c:v>
                </c:pt>
                <c:pt idx="158">
                  <c:v>1.34284</c:v>
                </c:pt>
                <c:pt idx="159">
                  <c:v>1.42502</c:v>
                </c:pt>
                <c:pt idx="160">
                  <c:v>1.27346</c:v>
                </c:pt>
                <c:pt idx="161">
                  <c:v>1.46336</c:v>
                </c:pt>
                <c:pt idx="162">
                  <c:v>1.8337699999999999</c:v>
                </c:pt>
                <c:pt idx="163">
                  <c:v>1.51902</c:v>
                </c:pt>
                <c:pt idx="164">
                  <c:v>2.2423600000000001</c:v>
                </c:pt>
                <c:pt idx="165">
                  <c:v>2.9239999999999999</c:v>
                </c:pt>
                <c:pt idx="166">
                  <c:v>2.0101900000000001</c:v>
                </c:pt>
                <c:pt idx="167">
                  <c:v>1.8002800000000001</c:v>
                </c:pt>
                <c:pt idx="168">
                  <c:v>2.3003999999999998</c:v>
                </c:pt>
                <c:pt idx="169">
                  <c:v>2.4495300000000002</c:v>
                </c:pt>
                <c:pt idx="170">
                  <c:v>1.2074199999999999</c:v>
                </c:pt>
                <c:pt idx="171">
                  <c:v>2.3138999999999998</c:v>
                </c:pt>
                <c:pt idx="172">
                  <c:v>0.13914000000000001</c:v>
                </c:pt>
                <c:pt idx="173">
                  <c:v>9.178E-2</c:v>
                </c:pt>
                <c:pt idx="174">
                  <c:v>8.4470000000000003E-2</c:v>
                </c:pt>
                <c:pt idx="175">
                  <c:v>6.6640000000000005E-2</c:v>
                </c:pt>
                <c:pt idx="176">
                  <c:v>7.0220000000000005E-2</c:v>
                </c:pt>
                <c:pt idx="177">
                  <c:v>5.425E-2</c:v>
                </c:pt>
                <c:pt idx="178">
                  <c:v>6.6420000000000007E-2</c:v>
                </c:pt>
                <c:pt idx="179">
                  <c:v>5.7799999999999997E-2</c:v>
                </c:pt>
                <c:pt idx="180">
                  <c:v>6.5879999999999994E-2</c:v>
                </c:pt>
                <c:pt idx="181">
                  <c:v>6.8879999999999997E-2</c:v>
                </c:pt>
                <c:pt idx="182">
                  <c:v>9.103E-2</c:v>
                </c:pt>
                <c:pt idx="183">
                  <c:v>0.10008</c:v>
                </c:pt>
                <c:pt idx="184">
                  <c:v>8.3080000000000001E-2</c:v>
                </c:pt>
                <c:pt idx="185">
                  <c:v>6.0470000000000003E-2</c:v>
                </c:pt>
                <c:pt idx="186">
                  <c:v>5.602E-2</c:v>
                </c:pt>
                <c:pt idx="187">
                  <c:v>7.8750000000000001E-2</c:v>
                </c:pt>
                <c:pt idx="188">
                  <c:v>0.12579000000000001</c:v>
                </c:pt>
                <c:pt idx="189">
                  <c:v>8.3699999999999997E-2</c:v>
                </c:pt>
                <c:pt idx="190">
                  <c:v>9.0679999999999997E-2</c:v>
                </c:pt>
                <c:pt idx="191">
                  <c:v>6.9110000000000005E-2</c:v>
                </c:pt>
                <c:pt idx="192">
                  <c:v>8.6639999999999995E-2</c:v>
                </c:pt>
                <c:pt idx="193">
                  <c:v>2.1870000000000001E-2</c:v>
                </c:pt>
                <c:pt idx="194">
                  <c:v>1.439E-2</c:v>
                </c:pt>
                <c:pt idx="195">
                  <c:v>1.3809999999999999E-2</c:v>
                </c:pt>
                <c:pt idx="196">
                  <c:v>4.011E-2</c:v>
                </c:pt>
                <c:pt idx="197">
                  <c:v>4.666E-2</c:v>
                </c:pt>
                <c:pt idx="198">
                  <c:v>3.7679999999999998E-2</c:v>
                </c:pt>
                <c:pt idx="199">
                  <c:v>3.15E-2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94-45C0-8720-9115968486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835376"/>
        <c:axId val="1424831632"/>
      </c:scatterChart>
      <c:valAx>
        <c:axId val="142483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831632"/>
        <c:crosses val="autoZero"/>
        <c:crossBetween val="midCat"/>
      </c:valAx>
      <c:valAx>
        <c:axId val="1424831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83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LSTAT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CRIM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dataset!$A$2:$A$201</c:f>
              <c:numCache>
                <c:formatCode>General</c:formatCode>
                <c:ptCount val="200"/>
                <c:pt idx="0">
                  <c:v>6.3200000000000001E-3</c:v>
                </c:pt>
                <c:pt idx="1">
                  <c:v>2.7310000000000001E-2</c:v>
                </c:pt>
                <c:pt idx="2">
                  <c:v>2.7289999999999998E-2</c:v>
                </c:pt>
                <c:pt idx="3">
                  <c:v>3.2370000000000003E-2</c:v>
                </c:pt>
                <c:pt idx="4">
                  <c:v>6.905E-2</c:v>
                </c:pt>
                <c:pt idx="5">
                  <c:v>2.9850000000000002E-2</c:v>
                </c:pt>
                <c:pt idx="6">
                  <c:v>8.8289999999999993E-2</c:v>
                </c:pt>
                <c:pt idx="7">
                  <c:v>0.14455000000000001</c:v>
                </c:pt>
                <c:pt idx="8">
                  <c:v>0.21124000000000001</c:v>
                </c:pt>
                <c:pt idx="9">
                  <c:v>0.17004</c:v>
                </c:pt>
                <c:pt idx="10">
                  <c:v>0.22489000000000001</c:v>
                </c:pt>
                <c:pt idx="11">
                  <c:v>0.11747</c:v>
                </c:pt>
                <c:pt idx="12">
                  <c:v>9.3780000000000002E-2</c:v>
                </c:pt>
                <c:pt idx="13">
                  <c:v>0.62975999999999999</c:v>
                </c:pt>
                <c:pt idx="14">
                  <c:v>0.63795999999999997</c:v>
                </c:pt>
                <c:pt idx="15">
                  <c:v>0.62739</c:v>
                </c:pt>
                <c:pt idx="16">
                  <c:v>1.05393</c:v>
                </c:pt>
                <c:pt idx="17">
                  <c:v>0.78420000000000001</c:v>
                </c:pt>
                <c:pt idx="18">
                  <c:v>0.80271000000000003</c:v>
                </c:pt>
                <c:pt idx="19">
                  <c:v>0.7258</c:v>
                </c:pt>
                <c:pt idx="20">
                  <c:v>1.25179</c:v>
                </c:pt>
                <c:pt idx="21">
                  <c:v>0.85204000000000002</c:v>
                </c:pt>
                <c:pt idx="22">
                  <c:v>1.23247</c:v>
                </c:pt>
                <c:pt idx="23">
                  <c:v>0.98843000000000003</c:v>
                </c:pt>
                <c:pt idx="24">
                  <c:v>0.75026000000000004</c:v>
                </c:pt>
                <c:pt idx="25">
                  <c:v>0.84053999999999995</c:v>
                </c:pt>
                <c:pt idx="26">
                  <c:v>0.67191000000000001</c:v>
                </c:pt>
                <c:pt idx="27">
                  <c:v>0.95577000000000001</c:v>
                </c:pt>
                <c:pt idx="28">
                  <c:v>0.77298999999999995</c:v>
                </c:pt>
                <c:pt idx="29">
                  <c:v>1.0024500000000001</c:v>
                </c:pt>
                <c:pt idx="30">
                  <c:v>1.1308100000000001</c:v>
                </c:pt>
                <c:pt idx="31">
                  <c:v>1.3547199999999999</c:v>
                </c:pt>
                <c:pt idx="32">
                  <c:v>1.3879900000000001</c:v>
                </c:pt>
                <c:pt idx="33">
                  <c:v>1.1517200000000001</c:v>
                </c:pt>
                <c:pt idx="34">
                  <c:v>1.6128199999999999</c:v>
                </c:pt>
                <c:pt idx="35">
                  <c:v>6.4170000000000005E-2</c:v>
                </c:pt>
                <c:pt idx="36">
                  <c:v>9.7439999999999999E-2</c:v>
                </c:pt>
                <c:pt idx="37">
                  <c:v>8.0140000000000003E-2</c:v>
                </c:pt>
                <c:pt idx="38">
                  <c:v>0.17505000000000001</c:v>
                </c:pt>
                <c:pt idx="39">
                  <c:v>2.7629999999999998E-2</c:v>
                </c:pt>
                <c:pt idx="40">
                  <c:v>3.3590000000000002E-2</c:v>
                </c:pt>
                <c:pt idx="41">
                  <c:v>0.12744</c:v>
                </c:pt>
                <c:pt idx="42">
                  <c:v>0.14149999999999999</c:v>
                </c:pt>
                <c:pt idx="43">
                  <c:v>0.15936</c:v>
                </c:pt>
                <c:pt idx="44">
                  <c:v>0.12268999999999999</c:v>
                </c:pt>
                <c:pt idx="45">
                  <c:v>0.17141999999999999</c:v>
                </c:pt>
                <c:pt idx="46">
                  <c:v>0.18836</c:v>
                </c:pt>
                <c:pt idx="47">
                  <c:v>0.22927</c:v>
                </c:pt>
                <c:pt idx="48">
                  <c:v>0.25386999999999998</c:v>
                </c:pt>
                <c:pt idx="49">
                  <c:v>0.21976999999999999</c:v>
                </c:pt>
                <c:pt idx="50">
                  <c:v>8.8730000000000003E-2</c:v>
                </c:pt>
                <c:pt idx="51">
                  <c:v>4.3369999999999999E-2</c:v>
                </c:pt>
                <c:pt idx="52">
                  <c:v>5.3600000000000002E-2</c:v>
                </c:pt>
                <c:pt idx="53">
                  <c:v>4.981E-2</c:v>
                </c:pt>
                <c:pt idx="54">
                  <c:v>1.3599999999999999E-2</c:v>
                </c:pt>
                <c:pt idx="55">
                  <c:v>1.311E-2</c:v>
                </c:pt>
                <c:pt idx="56">
                  <c:v>2.0549999999999999E-2</c:v>
                </c:pt>
                <c:pt idx="57">
                  <c:v>1.4319999999999999E-2</c:v>
                </c:pt>
                <c:pt idx="58">
                  <c:v>0.15445</c:v>
                </c:pt>
                <c:pt idx="59">
                  <c:v>0.10328</c:v>
                </c:pt>
                <c:pt idx="60">
                  <c:v>0.14932000000000001</c:v>
                </c:pt>
                <c:pt idx="61">
                  <c:v>0.17171</c:v>
                </c:pt>
                <c:pt idx="62">
                  <c:v>0.11027000000000001</c:v>
                </c:pt>
                <c:pt idx="63">
                  <c:v>0.1265</c:v>
                </c:pt>
                <c:pt idx="64">
                  <c:v>1.951E-2</c:v>
                </c:pt>
                <c:pt idx="65">
                  <c:v>3.5839999999999997E-2</c:v>
                </c:pt>
                <c:pt idx="66">
                  <c:v>4.3790000000000003E-2</c:v>
                </c:pt>
                <c:pt idx="67">
                  <c:v>5.7889999999999997E-2</c:v>
                </c:pt>
                <c:pt idx="68">
                  <c:v>0.13553999999999999</c:v>
                </c:pt>
                <c:pt idx="69">
                  <c:v>0.12816</c:v>
                </c:pt>
                <c:pt idx="70">
                  <c:v>8.8260000000000005E-2</c:v>
                </c:pt>
                <c:pt idx="71">
                  <c:v>0.15876000000000001</c:v>
                </c:pt>
                <c:pt idx="72">
                  <c:v>9.1639999999999999E-2</c:v>
                </c:pt>
                <c:pt idx="73">
                  <c:v>0.19539000000000001</c:v>
                </c:pt>
                <c:pt idx="74">
                  <c:v>7.8960000000000002E-2</c:v>
                </c:pt>
                <c:pt idx="75">
                  <c:v>9.5119999999999996E-2</c:v>
                </c:pt>
                <c:pt idx="76">
                  <c:v>0.10153</c:v>
                </c:pt>
                <c:pt idx="77">
                  <c:v>8.7069999999999995E-2</c:v>
                </c:pt>
                <c:pt idx="78">
                  <c:v>5.6460000000000003E-2</c:v>
                </c:pt>
                <c:pt idx="79">
                  <c:v>8.387E-2</c:v>
                </c:pt>
                <c:pt idx="80">
                  <c:v>4.113E-2</c:v>
                </c:pt>
                <c:pt idx="81">
                  <c:v>4.462E-2</c:v>
                </c:pt>
                <c:pt idx="82">
                  <c:v>3.6589999999999998E-2</c:v>
                </c:pt>
                <c:pt idx="83">
                  <c:v>3.551E-2</c:v>
                </c:pt>
                <c:pt idx="84">
                  <c:v>5.0590000000000003E-2</c:v>
                </c:pt>
                <c:pt idx="85">
                  <c:v>5.7349999999999998E-2</c:v>
                </c:pt>
                <c:pt idx="86">
                  <c:v>5.1880000000000003E-2</c:v>
                </c:pt>
                <c:pt idx="87">
                  <c:v>7.1510000000000004E-2</c:v>
                </c:pt>
                <c:pt idx="88">
                  <c:v>5.6599999999999998E-2</c:v>
                </c:pt>
                <c:pt idx="89">
                  <c:v>5.3019999999999998E-2</c:v>
                </c:pt>
                <c:pt idx="90">
                  <c:v>4.684E-2</c:v>
                </c:pt>
                <c:pt idx="91">
                  <c:v>3.9320000000000001E-2</c:v>
                </c:pt>
                <c:pt idx="92">
                  <c:v>4.2029999999999998E-2</c:v>
                </c:pt>
                <c:pt idx="93">
                  <c:v>2.8750000000000001E-2</c:v>
                </c:pt>
                <c:pt idx="94">
                  <c:v>4.2939999999999999E-2</c:v>
                </c:pt>
                <c:pt idx="95">
                  <c:v>0.12204</c:v>
                </c:pt>
                <c:pt idx="96">
                  <c:v>0.11504</c:v>
                </c:pt>
                <c:pt idx="97">
                  <c:v>0.12083000000000001</c:v>
                </c:pt>
                <c:pt idx="98">
                  <c:v>8.1869999999999998E-2</c:v>
                </c:pt>
                <c:pt idx="99">
                  <c:v>6.8599999999999994E-2</c:v>
                </c:pt>
                <c:pt idx="100">
                  <c:v>0.14865999999999999</c:v>
                </c:pt>
                <c:pt idx="101">
                  <c:v>0.11432</c:v>
                </c:pt>
                <c:pt idx="102">
                  <c:v>0.22875999999999999</c:v>
                </c:pt>
                <c:pt idx="103">
                  <c:v>0.21160999999999999</c:v>
                </c:pt>
                <c:pt idx="104">
                  <c:v>0.1396</c:v>
                </c:pt>
                <c:pt idx="105">
                  <c:v>0.13261999999999999</c:v>
                </c:pt>
                <c:pt idx="106">
                  <c:v>0.17119999999999999</c:v>
                </c:pt>
                <c:pt idx="107">
                  <c:v>0.13117000000000001</c:v>
                </c:pt>
                <c:pt idx="108">
                  <c:v>0.12801999999999999</c:v>
                </c:pt>
                <c:pt idx="109">
                  <c:v>0.26362999999999998</c:v>
                </c:pt>
                <c:pt idx="110">
                  <c:v>0.10793</c:v>
                </c:pt>
                <c:pt idx="111">
                  <c:v>0.10084</c:v>
                </c:pt>
                <c:pt idx="112">
                  <c:v>0.12329</c:v>
                </c:pt>
                <c:pt idx="113">
                  <c:v>0.22212000000000001</c:v>
                </c:pt>
                <c:pt idx="114">
                  <c:v>0.14230999999999999</c:v>
                </c:pt>
                <c:pt idx="115">
                  <c:v>0.17133999999999999</c:v>
                </c:pt>
                <c:pt idx="116">
                  <c:v>0.13158</c:v>
                </c:pt>
                <c:pt idx="117">
                  <c:v>0.15098</c:v>
                </c:pt>
                <c:pt idx="118">
                  <c:v>0.13058</c:v>
                </c:pt>
                <c:pt idx="119">
                  <c:v>0.14476</c:v>
                </c:pt>
                <c:pt idx="120">
                  <c:v>6.8989999999999996E-2</c:v>
                </c:pt>
                <c:pt idx="121">
                  <c:v>7.1650000000000005E-2</c:v>
                </c:pt>
                <c:pt idx="122">
                  <c:v>9.2990000000000003E-2</c:v>
                </c:pt>
                <c:pt idx="123">
                  <c:v>0.15038000000000001</c:v>
                </c:pt>
                <c:pt idx="124">
                  <c:v>9.8489999999999994E-2</c:v>
                </c:pt>
                <c:pt idx="125">
                  <c:v>0.16902</c:v>
                </c:pt>
                <c:pt idx="126">
                  <c:v>0.38735000000000003</c:v>
                </c:pt>
                <c:pt idx="127">
                  <c:v>0.25914999999999999</c:v>
                </c:pt>
                <c:pt idx="128">
                  <c:v>0.32543</c:v>
                </c:pt>
                <c:pt idx="129">
                  <c:v>0.88124999999999998</c:v>
                </c:pt>
                <c:pt idx="130">
                  <c:v>0.34005999999999997</c:v>
                </c:pt>
                <c:pt idx="131">
                  <c:v>1.1929399999999999</c:v>
                </c:pt>
                <c:pt idx="132">
                  <c:v>0.59004999999999996</c:v>
                </c:pt>
                <c:pt idx="133">
                  <c:v>0.32982</c:v>
                </c:pt>
                <c:pt idx="134">
                  <c:v>0.97616999999999998</c:v>
                </c:pt>
                <c:pt idx="135">
                  <c:v>0.55778000000000005</c:v>
                </c:pt>
                <c:pt idx="136">
                  <c:v>0.32263999999999998</c:v>
                </c:pt>
                <c:pt idx="137">
                  <c:v>0.35232999999999998</c:v>
                </c:pt>
                <c:pt idx="138">
                  <c:v>0.24979999999999999</c:v>
                </c:pt>
                <c:pt idx="139">
                  <c:v>0.54452</c:v>
                </c:pt>
                <c:pt idx="140">
                  <c:v>0.29089999999999999</c:v>
                </c:pt>
                <c:pt idx="141">
                  <c:v>1.6286400000000001</c:v>
                </c:pt>
                <c:pt idx="142">
                  <c:v>3.3210500000000001</c:v>
                </c:pt>
                <c:pt idx="143">
                  <c:v>4.0974000000000004</c:v>
                </c:pt>
                <c:pt idx="144">
                  <c:v>2.7797399999999999</c:v>
                </c:pt>
                <c:pt idx="145">
                  <c:v>2.37934</c:v>
                </c:pt>
                <c:pt idx="146">
                  <c:v>2.1550500000000001</c:v>
                </c:pt>
                <c:pt idx="147">
                  <c:v>2.3686199999999999</c:v>
                </c:pt>
                <c:pt idx="148">
                  <c:v>2.3309899999999999</c:v>
                </c:pt>
                <c:pt idx="149">
                  <c:v>2.7339699999999998</c:v>
                </c:pt>
                <c:pt idx="150">
                  <c:v>1.6566000000000001</c:v>
                </c:pt>
                <c:pt idx="151">
                  <c:v>1.4963200000000001</c:v>
                </c:pt>
                <c:pt idx="152">
                  <c:v>1.1265799999999999</c:v>
                </c:pt>
                <c:pt idx="153">
                  <c:v>2.1491799999999999</c:v>
                </c:pt>
                <c:pt idx="154">
                  <c:v>1.4138500000000001</c:v>
                </c:pt>
                <c:pt idx="155">
                  <c:v>3.5350100000000002</c:v>
                </c:pt>
                <c:pt idx="156">
                  <c:v>2.4466800000000002</c:v>
                </c:pt>
                <c:pt idx="157">
                  <c:v>1.2235799999999999</c:v>
                </c:pt>
                <c:pt idx="158">
                  <c:v>1.34284</c:v>
                </c:pt>
                <c:pt idx="159">
                  <c:v>1.42502</c:v>
                </c:pt>
                <c:pt idx="160">
                  <c:v>1.27346</c:v>
                </c:pt>
                <c:pt idx="161">
                  <c:v>1.46336</c:v>
                </c:pt>
                <c:pt idx="162">
                  <c:v>1.8337699999999999</c:v>
                </c:pt>
                <c:pt idx="163">
                  <c:v>1.51902</c:v>
                </c:pt>
                <c:pt idx="164">
                  <c:v>2.2423600000000001</c:v>
                </c:pt>
                <c:pt idx="165">
                  <c:v>2.9239999999999999</c:v>
                </c:pt>
                <c:pt idx="166">
                  <c:v>2.0101900000000001</c:v>
                </c:pt>
                <c:pt idx="167">
                  <c:v>1.8002800000000001</c:v>
                </c:pt>
                <c:pt idx="168">
                  <c:v>2.3003999999999998</c:v>
                </c:pt>
                <c:pt idx="169">
                  <c:v>2.4495300000000002</c:v>
                </c:pt>
                <c:pt idx="170">
                  <c:v>1.2074199999999999</c:v>
                </c:pt>
                <c:pt idx="171">
                  <c:v>2.3138999999999998</c:v>
                </c:pt>
                <c:pt idx="172">
                  <c:v>0.13914000000000001</c:v>
                </c:pt>
                <c:pt idx="173">
                  <c:v>9.178E-2</c:v>
                </c:pt>
                <c:pt idx="174">
                  <c:v>8.4470000000000003E-2</c:v>
                </c:pt>
                <c:pt idx="175">
                  <c:v>6.6640000000000005E-2</c:v>
                </c:pt>
                <c:pt idx="176">
                  <c:v>7.0220000000000005E-2</c:v>
                </c:pt>
                <c:pt idx="177">
                  <c:v>5.425E-2</c:v>
                </c:pt>
                <c:pt idx="178">
                  <c:v>6.6420000000000007E-2</c:v>
                </c:pt>
                <c:pt idx="179">
                  <c:v>5.7799999999999997E-2</c:v>
                </c:pt>
                <c:pt idx="180">
                  <c:v>6.5879999999999994E-2</c:v>
                </c:pt>
                <c:pt idx="181">
                  <c:v>6.8879999999999997E-2</c:v>
                </c:pt>
                <c:pt idx="182">
                  <c:v>9.103E-2</c:v>
                </c:pt>
                <c:pt idx="183">
                  <c:v>0.10008</c:v>
                </c:pt>
                <c:pt idx="184">
                  <c:v>8.3080000000000001E-2</c:v>
                </c:pt>
                <c:pt idx="185">
                  <c:v>6.0470000000000003E-2</c:v>
                </c:pt>
                <c:pt idx="186">
                  <c:v>5.602E-2</c:v>
                </c:pt>
                <c:pt idx="187">
                  <c:v>7.8750000000000001E-2</c:v>
                </c:pt>
                <c:pt idx="188">
                  <c:v>0.12579000000000001</c:v>
                </c:pt>
                <c:pt idx="189">
                  <c:v>8.3699999999999997E-2</c:v>
                </c:pt>
                <c:pt idx="190">
                  <c:v>9.0679999999999997E-2</c:v>
                </c:pt>
                <c:pt idx="191">
                  <c:v>6.9110000000000005E-2</c:v>
                </c:pt>
                <c:pt idx="192">
                  <c:v>8.6639999999999995E-2</c:v>
                </c:pt>
                <c:pt idx="193">
                  <c:v>2.1870000000000001E-2</c:v>
                </c:pt>
                <c:pt idx="194">
                  <c:v>1.439E-2</c:v>
                </c:pt>
                <c:pt idx="195">
                  <c:v>1.3809999999999999E-2</c:v>
                </c:pt>
                <c:pt idx="196">
                  <c:v>4.011E-2</c:v>
                </c:pt>
                <c:pt idx="197">
                  <c:v>4.666E-2</c:v>
                </c:pt>
                <c:pt idx="198">
                  <c:v>3.7679999999999998E-2</c:v>
                </c:pt>
                <c:pt idx="199">
                  <c:v>3.15E-2</c:v>
                </c:pt>
              </c:numCache>
            </c:numRef>
          </c:xVal>
          <c:yVal>
            <c:numRef>
              <c:f>dataset!$J$2:$J$201</c:f>
              <c:numCache>
                <c:formatCode>General</c:formatCode>
                <c:ptCount val="200"/>
                <c:pt idx="0">
                  <c:v>24</c:v>
                </c:pt>
                <c:pt idx="1">
                  <c:v>21.6</c:v>
                </c:pt>
                <c:pt idx="2">
                  <c:v>34.700000000000003</c:v>
                </c:pt>
                <c:pt idx="3">
                  <c:v>33.4</c:v>
                </c:pt>
                <c:pt idx="4">
                  <c:v>36.200000000000003</c:v>
                </c:pt>
                <c:pt idx="5">
                  <c:v>28.7</c:v>
                </c:pt>
                <c:pt idx="6">
                  <c:v>22.9</c:v>
                </c:pt>
                <c:pt idx="7">
                  <c:v>27.1</c:v>
                </c:pt>
                <c:pt idx="8">
                  <c:v>16.5</c:v>
                </c:pt>
                <c:pt idx="9">
                  <c:v>18.899999999999999</c:v>
                </c:pt>
                <c:pt idx="10">
                  <c:v>15</c:v>
                </c:pt>
                <c:pt idx="11">
                  <c:v>18.899999999999999</c:v>
                </c:pt>
                <c:pt idx="12">
                  <c:v>21.7</c:v>
                </c:pt>
                <c:pt idx="13">
                  <c:v>20.399999999999999</c:v>
                </c:pt>
                <c:pt idx="14">
                  <c:v>18.2</c:v>
                </c:pt>
                <c:pt idx="15">
                  <c:v>19.899999999999999</c:v>
                </c:pt>
                <c:pt idx="16">
                  <c:v>23.1</c:v>
                </c:pt>
                <c:pt idx="17">
                  <c:v>17.5</c:v>
                </c:pt>
                <c:pt idx="18">
                  <c:v>20.2</c:v>
                </c:pt>
                <c:pt idx="19">
                  <c:v>18.2</c:v>
                </c:pt>
                <c:pt idx="20">
                  <c:v>13.6</c:v>
                </c:pt>
                <c:pt idx="21">
                  <c:v>19.600000000000001</c:v>
                </c:pt>
                <c:pt idx="22">
                  <c:v>15.2</c:v>
                </c:pt>
                <c:pt idx="23">
                  <c:v>14.5</c:v>
                </c:pt>
                <c:pt idx="24">
                  <c:v>15.6</c:v>
                </c:pt>
                <c:pt idx="25">
                  <c:v>13.9</c:v>
                </c:pt>
                <c:pt idx="26">
                  <c:v>16.600000000000001</c:v>
                </c:pt>
                <c:pt idx="27">
                  <c:v>14.8</c:v>
                </c:pt>
                <c:pt idx="28">
                  <c:v>18.399999999999999</c:v>
                </c:pt>
                <c:pt idx="29">
                  <c:v>21</c:v>
                </c:pt>
                <c:pt idx="30">
                  <c:v>12.7</c:v>
                </c:pt>
                <c:pt idx="31">
                  <c:v>14.5</c:v>
                </c:pt>
                <c:pt idx="32">
                  <c:v>13.2</c:v>
                </c:pt>
                <c:pt idx="33">
                  <c:v>13.1</c:v>
                </c:pt>
                <c:pt idx="34">
                  <c:v>13.5</c:v>
                </c:pt>
                <c:pt idx="35">
                  <c:v>18.899999999999999</c:v>
                </c:pt>
                <c:pt idx="36">
                  <c:v>20</c:v>
                </c:pt>
                <c:pt idx="37">
                  <c:v>21</c:v>
                </c:pt>
                <c:pt idx="38">
                  <c:v>24.7</c:v>
                </c:pt>
                <c:pt idx="39">
                  <c:v>30.8</c:v>
                </c:pt>
                <c:pt idx="40">
                  <c:v>34.9</c:v>
                </c:pt>
                <c:pt idx="41">
                  <c:v>26.6</c:v>
                </c:pt>
                <c:pt idx="42">
                  <c:v>25.3</c:v>
                </c:pt>
                <c:pt idx="43">
                  <c:v>24.7</c:v>
                </c:pt>
                <c:pt idx="44">
                  <c:v>21.2</c:v>
                </c:pt>
                <c:pt idx="45">
                  <c:v>19.3</c:v>
                </c:pt>
                <c:pt idx="46">
                  <c:v>20</c:v>
                </c:pt>
                <c:pt idx="47">
                  <c:v>16.600000000000001</c:v>
                </c:pt>
                <c:pt idx="48">
                  <c:v>14.4</c:v>
                </c:pt>
                <c:pt idx="49">
                  <c:v>19.399999999999999</c:v>
                </c:pt>
                <c:pt idx="50">
                  <c:v>19.7</c:v>
                </c:pt>
                <c:pt idx="51">
                  <c:v>20.5</c:v>
                </c:pt>
                <c:pt idx="52">
                  <c:v>25</c:v>
                </c:pt>
                <c:pt idx="53">
                  <c:v>23.4</c:v>
                </c:pt>
                <c:pt idx="54">
                  <c:v>18.899999999999999</c:v>
                </c:pt>
                <c:pt idx="55">
                  <c:v>35.4</c:v>
                </c:pt>
                <c:pt idx="56">
                  <c:v>24.7</c:v>
                </c:pt>
                <c:pt idx="57">
                  <c:v>31.6</c:v>
                </c:pt>
                <c:pt idx="58">
                  <c:v>23.3</c:v>
                </c:pt>
                <c:pt idx="59">
                  <c:v>19.600000000000001</c:v>
                </c:pt>
                <c:pt idx="60">
                  <c:v>18.7</c:v>
                </c:pt>
                <c:pt idx="61">
                  <c:v>16</c:v>
                </c:pt>
                <c:pt idx="62">
                  <c:v>22.2</c:v>
                </c:pt>
                <c:pt idx="63">
                  <c:v>25</c:v>
                </c:pt>
                <c:pt idx="64">
                  <c:v>33</c:v>
                </c:pt>
                <c:pt idx="65">
                  <c:v>23.5</c:v>
                </c:pt>
                <c:pt idx="66">
                  <c:v>19.399999999999999</c:v>
                </c:pt>
                <c:pt idx="67">
                  <c:v>22</c:v>
                </c:pt>
                <c:pt idx="68">
                  <c:v>17.399999999999999</c:v>
                </c:pt>
                <c:pt idx="69">
                  <c:v>20.9</c:v>
                </c:pt>
                <c:pt idx="70">
                  <c:v>24.2</c:v>
                </c:pt>
                <c:pt idx="71">
                  <c:v>21.7</c:v>
                </c:pt>
                <c:pt idx="72">
                  <c:v>22.8</c:v>
                </c:pt>
                <c:pt idx="73">
                  <c:v>23.4</c:v>
                </c:pt>
                <c:pt idx="74">
                  <c:v>24.1</c:v>
                </c:pt>
                <c:pt idx="75">
                  <c:v>21.4</c:v>
                </c:pt>
                <c:pt idx="76">
                  <c:v>20</c:v>
                </c:pt>
                <c:pt idx="77">
                  <c:v>20.8</c:v>
                </c:pt>
                <c:pt idx="78">
                  <c:v>21.2</c:v>
                </c:pt>
                <c:pt idx="79">
                  <c:v>20.3</c:v>
                </c:pt>
                <c:pt idx="80">
                  <c:v>28</c:v>
                </c:pt>
                <c:pt idx="81">
                  <c:v>23.9</c:v>
                </c:pt>
                <c:pt idx="82">
                  <c:v>24.8</c:v>
                </c:pt>
                <c:pt idx="83">
                  <c:v>22.9</c:v>
                </c:pt>
                <c:pt idx="84">
                  <c:v>23.9</c:v>
                </c:pt>
                <c:pt idx="85">
                  <c:v>26.6</c:v>
                </c:pt>
                <c:pt idx="86">
                  <c:v>22.5</c:v>
                </c:pt>
                <c:pt idx="87">
                  <c:v>22.2</c:v>
                </c:pt>
                <c:pt idx="88">
                  <c:v>23.6</c:v>
                </c:pt>
                <c:pt idx="89">
                  <c:v>28.7</c:v>
                </c:pt>
                <c:pt idx="90">
                  <c:v>22.6</c:v>
                </c:pt>
                <c:pt idx="91">
                  <c:v>22</c:v>
                </c:pt>
                <c:pt idx="92">
                  <c:v>22.9</c:v>
                </c:pt>
                <c:pt idx="93">
                  <c:v>25</c:v>
                </c:pt>
                <c:pt idx="94">
                  <c:v>20.6</c:v>
                </c:pt>
                <c:pt idx="95">
                  <c:v>28.4</c:v>
                </c:pt>
                <c:pt idx="96">
                  <c:v>21.4</c:v>
                </c:pt>
                <c:pt idx="97">
                  <c:v>38.700000000000003</c:v>
                </c:pt>
                <c:pt idx="98">
                  <c:v>43.8</c:v>
                </c:pt>
                <c:pt idx="99">
                  <c:v>33.200000000000003</c:v>
                </c:pt>
                <c:pt idx="100">
                  <c:v>27.5</c:v>
                </c:pt>
                <c:pt idx="101">
                  <c:v>26.5</c:v>
                </c:pt>
                <c:pt idx="102">
                  <c:v>18.600000000000001</c:v>
                </c:pt>
                <c:pt idx="103">
                  <c:v>19.3</c:v>
                </c:pt>
                <c:pt idx="104">
                  <c:v>20.100000000000001</c:v>
                </c:pt>
                <c:pt idx="105">
                  <c:v>19.5</c:v>
                </c:pt>
                <c:pt idx="106">
                  <c:v>19.5</c:v>
                </c:pt>
                <c:pt idx="107">
                  <c:v>20.399999999999999</c:v>
                </c:pt>
                <c:pt idx="108">
                  <c:v>19.8</c:v>
                </c:pt>
                <c:pt idx="109">
                  <c:v>19.399999999999999</c:v>
                </c:pt>
                <c:pt idx="110">
                  <c:v>21.7</c:v>
                </c:pt>
                <c:pt idx="111">
                  <c:v>22.8</c:v>
                </c:pt>
                <c:pt idx="112">
                  <c:v>18.8</c:v>
                </c:pt>
                <c:pt idx="113">
                  <c:v>18.7</c:v>
                </c:pt>
                <c:pt idx="114">
                  <c:v>18.5</c:v>
                </c:pt>
                <c:pt idx="115">
                  <c:v>18.3</c:v>
                </c:pt>
                <c:pt idx="116">
                  <c:v>21.2</c:v>
                </c:pt>
                <c:pt idx="117">
                  <c:v>19.2</c:v>
                </c:pt>
                <c:pt idx="118">
                  <c:v>20.399999999999999</c:v>
                </c:pt>
                <c:pt idx="119">
                  <c:v>19.3</c:v>
                </c:pt>
                <c:pt idx="120">
                  <c:v>22</c:v>
                </c:pt>
                <c:pt idx="121">
                  <c:v>20.3</c:v>
                </c:pt>
                <c:pt idx="122">
                  <c:v>20.5</c:v>
                </c:pt>
                <c:pt idx="123">
                  <c:v>17.3</c:v>
                </c:pt>
                <c:pt idx="124">
                  <c:v>18.8</c:v>
                </c:pt>
                <c:pt idx="125">
                  <c:v>21.4</c:v>
                </c:pt>
                <c:pt idx="126">
                  <c:v>15.7</c:v>
                </c:pt>
                <c:pt idx="127">
                  <c:v>16.2</c:v>
                </c:pt>
                <c:pt idx="128">
                  <c:v>18</c:v>
                </c:pt>
                <c:pt idx="129">
                  <c:v>14.3</c:v>
                </c:pt>
                <c:pt idx="130">
                  <c:v>19.2</c:v>
                </c:pt>
                <c:pt idx="131">
                  <c:v>19.600000000000001</c:v>
                </c:pt>
                <c:pt idx="132">
                  <c:v>23</c:v>
                </c:pt>
                <c:pt idx="133">
                  <c:v>18.399999999999999</c:v>
                </c:pt>
                <c:pt idx="134">
                  <c:v>15.6</c:v>
                </c:pt>
                <c:pt idx="135">
                  <c:v>18.100000000000001</c:v>
                </c:pt>
                <c:pt idx="136">
                  <c:v>17.399999999999999</c:v>
                </c:pt>
                <c:pt idx="137">
                  <c:v>17.100000000000001</c:v>
                </c:pt>
                <c:pt idx="138">
                  <c:v>13.3</c:v>
                </c:pt>
                <c:pt idx="139">
                  <c:v>17.8</c:v>
                </c:pt>
                <c:pt idx="140">
                  <c:v>14</c:v>
                </c:pt>
                <c:pt idx="141">
                  <c:v>14.4</c:v>
                </c:pt>
                <c:pt idx="142">
                  <c:v>13.4</c:v>
                </c:pt>
                <c:pt idx="143">
                  <c:v>15.6</c:v>
                </c:pt>
                <c:pt idx="144">
                  <c:v>11.8</c:v>
                </c:pt>
                <c:pt idx="145">
                  <c:v>13.8</c:v>
                </c:pt>
                <c:pt idx="146">
                  <c:v>15.6</c:v>
                </c:pt>
                <c:pt idx="147">
                  <c:v>14.6</c:v>
                </c:pt>
                <c:pt idx="148">
                  <c:v>17.8</c:v>
                </c:pt>
                <c:pt idx="149">
                  <c:v>15.4</c:v>
                </c:pt>
                <c:pt idx="150">
                  <c:v>21.5</c:v>
                </c:pt>
                <c:pt idx="151">
                  <c:v>19.600000000000001</c:v>
                </c:pt>
                <c:pt idx="152">
                  <c:v>15.3</c:v>
                </c:pt>
                <c:pt idx="153">
                  <c:v>19.399999999999999</c:v>
                </c:pt>
                <c:pt idx="154">
                  <c:v>17</c:v>
                </c:pt>
                <c:pt idx="155">
                  <c:v>15.6</c:v>
                </c:pt>
                <c:pt idx="156">
                  <c:v>13.1</c:v>
                </c:pt>
                <c:pt idx="157">
                  <c:v>41.3</c:v>
                </c:pt>
                <c:pt idx="158">
                  <c:v>24.3</c:v>
                </c:pt>
                <c:pt idx="159">
                  <c:v>23.3</c:v>
                </c:pt>
                <c:pt idx="160">
                  <c:v>27</c:v>
                </c:pt>
                <c:pt idx="161">
                  <c:v>50</c:v>
                </c:pt>
                <c:pt idx="162">
                  <c:v>50</c:v>
                </c:pt>
                <c:pt idx="163">
                  <c:v>50</c:v>
                </c:pt>
                <c:pt idx="164">
                  <c:v>22.7</c:v>
                </c:pt>
                <c:pt idx="165">
                  <c:v>25</c:v>
                </c:pt>
                <c:pt idx="166">
                  <c:v>50</c:v>
                </c:pt>
                <c:pt idx="167">
                  <c:v>23.8</c:v>
                </c:pt>
                <c:pt idx="168">
                  <c:v>23.8</c:v>
                </c:pt>
                <c:pt idx="169">
                  <c:v>22.3</c:v>
                </c:pt>
                <c:pt idx="170">
                  <c:v>17.399999999999999</c:v>
                </c:pt>
                <c:pt idx="171">
                  <c:v>19.100000000000001</c:v>
                </c:pt>
                <c:pt idx="172">
                  <c:v>23.1</c:v>
                </c:pt>
                <c:pt idx="173">
                  <c:v>23.6</c:v>
                </c:pt>
                <c:pt idx="174">
                  <c:v>22.6</c:v>
                </c:pt>
                <c:pt idx="175">
                  <c:v>29.4</c:v>
                </c:pt>
                <c:pt idx="176">
                  <c:v>23.2</c:v>
                </c:pt>
                <c:pt idx="177">
                  <c:v>24.6</c:v>
                </c:pt>
                <c:pt idx="178">
                  <c:v>29.9</c:v>
                </c:pt>
                <c:pt idx="179">
                  <c:v>37.200000000000003</c:v>
                </c:pt>
                <c:pt idx="180">
                  <c:v>39.799999999999997</c:v>
                </c:pt>
                <c:pt idx="181">
                  <c:v>36.200000000000003</c:v>
                </c:pt>
                <c:pt idx="182">
                  <c:v>37.9</c:v>
                </c:pt>
                <c:pt idx="183">
                  <c:v>32.5</c:v>
                </c:pt>
                <c:pt idx="184">
                  <c:v>26.4</c:v>
                </c:pt>
                <c:pt idx="185">
                  <c:v>29.6</c:v>
                </c:pt>
                <c:pt idx="186">
                  <c:v>50</c:v>
                </c:pt>
                <c:pt idx="187">
                  <c:v>32</c:v>
                </c:pt>
                <c:pt idx="188">
                  <c:v>29.8</c:v>
                </c:pt>
                <c:pt idx="189">
                  <c:v>34.9</c:v>
                </c:pt>
                <c:pt idx="190">
                  <c:v>37</c:v>
                </c:pt>
                <c:pt idx="191">
                  <c:v>30.5</c:v>
                </c:pt>
                <c:pt idx="192">
                  <c:v>36.4</c:v>
                </c:pt>
                <c:pt idx="193">
                  <c:v>31.1</c:v>
                </c:pt>
                <c:pt idx="194">
                  <c:v>29.1</c:v>
                </c:pt>
                <c:pt idx="195">
                  <c:v>50</c:v>
                </c:pt>
                <c:pt idx="196">
                  <c:v>33.299999999999997</c:v>
                </c:pt>
                <c:pt idx="197">
                  <c:v>30.3</c:v>
                </c:pt>
                <c:pt idx="198">
                  <c:v>34.6</c:v>
                </c:pt>
                <c:pt idx="199">
                  <c:v>34.9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2-4B50-9EEE-92A5C0BD0D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097584"/>
        <c:axId val="1610073040"/>
      </c:scatterChart>
      <c:valAx>
        <c:axId val="161009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073040"/>
        <c:crosses val="autoZero"/>
        <c:crossBetween val="midCat"/>
      </c:valAx>
      <c:valAx>
        <c:axId val="161007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10097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err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predict_tests!$M$2:$M$201</c:f>
              <c:numCache>
                <c:formatCode>General</c:formatCode>
                <c:ptCount val="200"/>
                <c:pt idx="0">
                  <c:v>-5.641905060099365</c:v>
                </c:pt>
                <c:pt idx="1">
                  <c:v>-3.1192038535021993</c:v>
                </c:pt>
                <c:pt idx="2">
                  <c:v>1.6322716737290932</c:v>
                </c:pt>
                <c:pt idx="3">
                  <c:v>2.4962255995067899</c:v>
                </c:pt>
                <c:pt idx="4">
                  <c:v>4.6551006729172784</c:v>
                </c:pt>
                <c:pt idx="5">
                  <c:v>3.7699625393029841</c:v>
                </c:pt>
                <c:pt idx="6">
                  <c:v>0.95252920940251329</c:v>
                </c:pt>
                <c:pt idx="7">
                  <c:v>6.3392064360669131</c:v>
                </c:pt>
                <c:pt idx="8">
                  <c:v>2.9802543547321392</c:v>
                </c:pt>
                <c:pt idx="9">
                  <c:v>-0.42654963493287923</c:v>
                </c:pt>
                <c:pt idx="10">
                  <c:v>-7.0689455433117772</c:v>
                </c:pt>
                <c:pt idx="11">
                  <c:v>-1.7547397560669502</c:v>
                </c:pt>
                <c:pt idx="12">
                  <c:v>0.44856218608923726</c:v>
                </c:pt>
                <c:pt idx="13">
                  <c:v>1.2276577401976603</c:v>
                </c:pt>
                <c:pt idx="14">
                  <c:v>-0.95845088265430434</c:v>
                </c:pt>
                <c:pt idx="15">
                  <c:v>1.4467579356688063</c:v>
                </c:pt>
                <c:pt idx="16">
                  <c:v>2.1374398278830782</c:v>
                </c:pt>
                <c:pt idx="17">
                  <c:v>-0.42183776531918227</c:v>
                </c:pt>
                <c:pt idx="18">
                  <c:v>6.2386585389243301</c:v>
                </c:pt>
                <c:pt idx="19">
                  <c:v>1.1168868876001419</c:v>
                </c:pt>
                <c:pt idx="20">
                  <c:v>0.57945897888511588</c:v>
                </c:pt>
                <c:pt idx="21">
                  <c:v>1.6382776837667699</c:v>
                </c:pt>
                <c:pt idx="22">
                  <c:v>-3.79812536766131</c:v>
                </c:pt>
                <c:pt idx="23">
                  <c:v>-0.66397863233311938</c:v>
                </c:pt>
                <c:pt idx="24">
                  <c:v>-0.95897114679999085</c:v>
                </c:pt>
                <c:pt idx="25">
                  <c:v>1.6351596349274633</c:v>
                </c:pt>
                <c:pt idx="26">
                  <c:v>1.2472563272824733</c:v>
                </c:pt>
                <c:pt idx="27">
                  <c:v>-1.3598074821285948</c:v>
                </c:pt>
                <c:pt idx="28">
                  <c:v>-3.7483973644679658</c:v>
                </c:pt>
                <c:pt idx="29">
                  <c:v>-3.4164272119361598</c:v>
                </c:pt>
                <c:pt idx="30">
                  <c:v>-0.65107542297673859</c:v>
                </c:pt>
                <c:pt idx="31">
                  <c:v>-4.2175086976645417</c:v>
                </c:pt>
                <c:pt idx="32">
                  <c:v>0.21351142791682065</c:v>
                </c:pt>
                <c:pt idx="33">
                  <c:v>-1.2835002763261478</c:v>
                </c:pt>
                <c:pt idx="34">
                  <c:v>-2.3388068858281166</c:v>
                </c:pt>
                <c:pt idx="35">
                  <c:v>-1.9257362526041675</c:v>
                </c:pt>
                <c:pt idx="36">
                  <c:v>0.41682884234431583</c:v>
                </c:pt>
                <c:pt idx="37">
                  <c:v>0.21918048019704983</c:v>
                </c:pt>
                <c:pt idx="38">
                  <c:v>2.6280220505989966</c:v>
                </c:pt>
                <c:pt idx="39">
                  <c:v>1.7994907946019225</c:v>
                </c:pt>
                <c:pt idx="40">
                  <c:v>1.4108529641210907</c:v>
                </c:pt>
                <c:pt idx="41">
                  <c:v>-4.1846319914447214</c:v>
                </c:pt>
                <c:pt idx="42">
                  <c:v>0.20940030411691524</c:v>
                </c:pt>
                <c:pt idx="43">
                  <c:v>-0.68546934481842214</c:v>
                </c:pt>
                <c:pt idx="44">
                  <c:v>-1.1534616063517689</c:v>
                </c:pt>
                <c:pt idx="45">
                  <c:v>-0.42123885003417172</c:v>
                </c:pt>
                <c:pt idx="46">
                  <c:v>6.5080394447818435E-2</c:v>
                </c:pt>
                <c:pt idx="47">
                  <c:v>-2.1654206937900078</c:v>
                </c:pt>
                <c:pt idx="48">
                  <c:v>3.9373958283988859</c:v>
                </c:pt>
                <c:pt idx="49">
                  <c:v>3.3470411944932579</c:v>
                </c:pt>
                <c:pt idx="50">
                  <c:v>-0.86748397006470768</c:v>
                </c:pt>
                <c:pt idx="51">
                  <c:v>-1.4693057191577559</c:v>
                </c:pt>
                <c:pt idx="52">
                  <c:v>-2.8927778735477929</c:v>
                </c:pt>
                <c:pt idx="53">
                  <c:v>0.6845158209347062</c:v>
                </c:pt>
                <c:pt idx="54">
                  <c:v>2.7245154906717559</c:v>
                </c:pt>
                <c:pt idx="55">
                  <c:v>2.88812995018408</c:v>
                </c:pt>
                <c:pt idx="56">
                  <c:v>0.55722257911723361</c:v>
                </c:pt>
                <c:pt idx="57">
                  <c:v>1.1837606053954879</c:v>
                </c:pt>
                <c:pt idx="58">
                  <c:v>2.3682636054394166</c:v>
                </c:pt>
                <c:pt idx="59">
                  <c:v>0.91395013324482477</c:v>
                </c:pt>
                <c:pt idx="60">
                  <c:v>3.3506036194406761</c:v>
                </c:pt>
                <c:pt idx="61">
                  <c:v>-0.14394920460590299</c:v>
                </c:pt>
                <c:pt idx="62">
                  <c:v>-0.66619234300132746</c:v>
                </c:pt>
                <c:pt idx="63">
                  <c:v>-0.32429052755476562</c:v>
                </c:pt>
                <c:pt idx="64">
                  <c:v>4.8927839036434015</c:v>
                </c:pt>
                <c:pt idx="65">
                  <c:v>-3.7350197197222066</c:v>
                </c:pt>
                <c:pt idx="66">
                  <c:v>-1.8192852922358078</c:v>
                </c:pt>
                <c:pt idx="67">
                  <c:v>1.3917718471619551</c:v>
                </c:pt>
                <c:pt idx="68">
                  <c:v>0.7456305410396098</c:v>
                </c:pt>
                <c:pt idx="69">
                  <c:v>0.70764592010951688</c:v>
                </c:pt>
                <c:pt idx="70">
                  <c:v>-2.376771316085371</c:v>
                </c:pt>
                <c:pt idx="71">
                  <c:v>0.24269732174326109</c:v>
                </c:pt>
                <c:pt idx="72">
                  <c:v>-0.96581651754449638</c:v>
                </c:pt>
                <c:pt idx="73">
                  <c:v>-1.4854558825672086</c:v>
                </c:pt>
                <c:pt idx="74">
                  <c:v>-2.38842186585671</c:v>
                </c:pt>
                <c:pt idx="75">
                  <c:v>-2.939462837938084</c:v>
                </c:pt>
                <c:pt idx="76">
                  <c:v>-2.816113400456473</c:v>
                </c:pt>
                <c:pt idx="77">
                  <c:v>-2.3659003891428867</c:v>
                </c:pt>
                <c:pt idx="78">
                  <c:v>-1.2873897351103629</c:v>
                </c:pt>
                <c:pt idx="79">
                  <c:v>-0.88366425438188045</c:v>
                </c:pt>
                <c:pt idx="80">
                  <c:v>-1.012298299781925</c:v>
                </c:pt>
                <c:pt idx="81">
                  <c:v>-2.4019255773557795</c:v>
                </c:pt>
                <c:pt idx="82">
                  <c:v>-0.20253477452702739</c:v>
                </c:pt>
                <c:pt idx="83">
                  <c:v>-9.6772379740762915E-2</c:v>
                </c:pt>
                <c:pt idx="84">
                  <c:v>-1.4941331331874963</c:v>
                </c:pt>
                <c:pt idx="85">
                  <c:v>-1.4312524963903073</c:v>
                </c:pt>
                <c:pt idx="86">
                  <c:v>0.66244760363529309</c:v>
                </c:pt>
                <c:pt idx="87">
                  <c:v>-1.5584611429613346</c:v>
                </c:pt>
                <c:pt idx="88">
                  <c:v>-8.0708414978848815</c:v>
                </c:pt>
                <c:pt idx="89">
                  <c:v>-4.417301173445157</c:v>
                </c:pt>
                <c:pt idx="90">
                  <c:v>-4.1160283703398015</c:v>
                </c:pt>
                <c:pt idx="91">
                  <c:v>-4.4554727295995384</c:v>
                </c:pt>
                <c:pt idx="92">
                  <c:v>-3.6125732610403851</c:v>
                </c:pt>
                <c:pt idx="93">
                  <c:v>-0.75062579441199162</c:v>
                </c:pt>
                <c:pt idx="94">
                  <c:v>-2.9381548702811742</c:v>
                </c:pt>
                <c:pt idx="95">
                  <c:v>-0.17299137853045465</c:v>
                </c:pt>
                <c:pt idx="96">
                  <c:v>-2.3678934667656719</c:v>
                </c:pt>
                <c:pt idx="97">
                  <c:v>-3.2467824253834934</c:v>
                </c:pt>
                <c:pt idx="98">
                  <c:v>2.605060513428171</c:v>
                </c:pt>
                <c:pt idx="99">
                  <c:v>-3.0080777266668974</c:v>
                </c:pt>
                <c:pt idx="100">
                  <c:v>0.99146559770105824</c:v>
                </c:pt>
                <c:pt idx="101">
                  <c:v>-1.0551040942433723</c:v>
                </c:pt>
                <c:pt idx="102">
                  <c:v>1.3655679244301808</c:v>
                </c:pt>
                <c:pt idx="103">
                  <c:v>-1.0271092519546627</c:v>
                </c:pt>
                <c:pt idx="104">
                  <c:v>-0.75098864131624055</c:v>
                </c:pt>
                <c:pt idx="105">
                  <c:v>2.2116601094708415</c:v>
                </c:pt>
                <c:pt idx="106">
                  <c:v>2.6021828214892295</c:v>
                </c:pt>
                <c:pt idx="107">
                  <c:v>-8.6210558714384433E-2</c:v>
                </c:pt>
                <c:pt idx="108">
                  <c:v>-3.5592191750192157</c:v>
                </c:pt>
                <c:pt idx="109">
                  <c:v>-1.336853731639053</c:v>
                </c:pt>
                <c:pt idx="110">
                  <c:v>-0.27383982957014652</c:v>
                </c:pt>
                <c:pt idx="111">
                  <c:v>-5.5070580583902178</c:v>
                </c:pt>
                <c:pt idx="112">
                  <c:v>-1.0864415974733284</c:v>
                </c:pt>
                <c:pt idx="113">
                  <c:v>-2.4899287125320981</c:v>
                </c:pt>
                <c:pt idx="114">
                  <c:v>-5.8167038886545832</c:v>
                </c:pt>
                <c:pt idx="115">
                  <c:v>-0.99032098034490446</c:v>
                </c:pt>
                <c:pt idx="116">
                  <c:v>-2.2324979329222181</c:v>
                </c:pt>
                <c:pt idx="117">
                  <c:v>-2.83691350080991</c:v>
                </c:pt>
                <c:pt idx="118">
                  <c:v>1.1463267337290262</c:v>
                </c:pt>
                <c:pt idx="119">
                  <c:v>-9.8682394648026417E-2</c:v>
                </c:pt>
                <c:pt idx="120">
                  <c:v>3.2236451872578762</c:v>
                </c:pt>
                <c:pt idx="121">
                  <c:v>1.0073288623889987</c:v>
                </c:pt>
                <c:pt idx="122">
                  <c:v>2.4876565026131168</c:v>
                </c:pt>
                <c:pt idx="123">
                  <c:v>1.7630593179299368</c:v>
                </c:pt>
                <c:pt idx="124">
                  <c:v>1.4611044955167323</c:v>
                </c:pt>
                <c:pt idx="125">
                  <c:v>2.1247266688947235</c:v>
                </c:pt>
                <c:pt idx="126">
                  <c:v>2.4462247880289389</c:v>
                </c:pt>
                <c:pt idx="127">
                  <c:v>1.6086051949991322</c:v>
                </c:pt>
                <c:pt idx="128">
                  <c:v>-3.5312812509288989</c:v>
                </c:pt>
                <c:pt idx="129">
                  <c:v>-0.15527362421423163</c:v>
                </c:pt>
                <c:pt idx="130">
                  <c:v>-2.8196745081526871</c:v>
                </c:pt>
                <c:pt idx="131">
                  <c:v>-2.0868082722263743</c:v>
                </c:pt>
                <c:pt idx="132">
                  <c:v>1.5359856133620369</c:v>
                </c:pt>
                <c:pt idx="133">
                  <c:v>2.7954970336522429</c:v>
                </c:pt>
                <c:pt idx="134">
                  <c:v>2.7611064443516771</c:v>
                </c:pt>
                <c:pt idx="135">
                  <c:v>-2.2348526654856435</c:v>
                </c:pt>
                <c:pt idx="136">
                  <c:v>0.79454724185852399</c:v>
                </c:pt>
                <c:pt idx="137">
                  <c:v>-4.7440426828955644</c:v>
                </c:pt>
                <c:pt idx="138">
                  <c:v>-1.9767311812115445</c:v>
                </c:pt>
                <c:pt idx="139">
                  <c:v>-1.0232169725362361</c:v>
                </c:pt>
                <c:pt idx="140">
                  <c:v>-3.7421524854233574</c:v>
                </c:pt>
                <c:pt idx="141">
                  <c:v>7.5102892236853895</c:v>
                </c:pt>
                <c:pt idx="142">
                  <c:v>-3.1901095986591184</c:v>
                </c:pt>
                <c:pt idx="143">
                  <c:v>-2.3205170670801305</c:v>
                </c:pt>
                <c:pt idx="144">
                  <c:v>0.59100024648228811</c:v>
                </c:pt>
                <c:pt idx="145">
                  <c:v>-3.85914613219364</c:v>
                </c:pt>
                <c:pt idx="146">
                  <c:v>0.66256737380260056</c:v>
                </c:pt>
                <c:pt idx="147">
                  <c:v>3.7462411529058421</c:v>
                </c:pt>
                <c:pt idx="148">
                  <c:v>5.0812710706271993</c:v>
                </c:pt>
                <c:pt idx="149">
                  <c:v>-2.534452743286538</c:v>
                </c:pt>
                <c:pt idx="150">
                  <c:v>-1.6857823474904912</c:v>
                </c:pt>
                <c:pt idx="151">
                  <c:v>3.4696403164184098</c:v>
                </c:pt>
                <c:pt idx="152">
                  <c:v>2.3371015166514901</c:v>
                </c:pt>
                <c:pt idx="153">
                  <c:v>1.871277656791797</c:v>
                </c:pt>
                <c:pt idx="154">
                  <c:v>-4.7817888584357533</c:v>
                </c:pt>
                <c:pt idx="155">
                  <c:v>-4.5651791980741638</c:v>
                </c:pt>
                <c:pt idx="156">
                  <c:v>2.4341800315875197</c:v>
                </c:pt>
                <c:pt idx="157">
                  <c:v>7.8427137080631937</c:v>
                </c:pt>
                <c:pt idx="158">
                  <c:v>-0.94359604805239172</c:v>
                </c:pt>
                <c:pt idx="159">
                  <c:v>-4.0028689545440521</c:v>
                </c:pt>
                <c:pt idx="160">
                  <c:v>5.3029157889596945E-2</c:v>
                </c:pt>
                <c:pt idx="161">
                  <c:v>10.536541078050149</c:v>
                </c:pt>
                <c:pt idx="162">
                  <c:v>7.4739549650120125</c:v>
                </c:pt>
                <c:pt idx="163">
                  <c:v>2.9090830056100074</c:v>
                </c:pt>
                <c:pt idx="164">
                  <c:v>-1.063774240891739</c:v>
                </c:pt>
                <c:pt idx="165">
                  <c:v>0.88021948802793304</c:v>
                </c:pt>
                <c:pt idx="166">
                  <c:v>6.8235719641509647</c:v>
                </c:pt>
                <c:pt idx="167">
                  <c:v>3.0493861046871622</c:v>
                </c:pt>
                <c:pt idx="168">
                  <c:v>-2.523752086938174</c:v>
                </c:pt>
                <c:pt idx="169">
                  <c:v>-5.3834167707244589</c:v>
                </c:pt>
                <c:pt idx="170">
                  <c:v>-2.9751928374049896</c:v>
                </c:pt>
                <c:pt idx="171">
                  <c:v>-3.8297189869646822</c:v>
                </c:pt>
                <c:pt idx="172">
                  <c:v>4.5384567019995181</c:v>
                </c:pt>
                <c:pt idx="173">
                  <c:v>-3.59195571476873</c:v>
                </c:pt>
                <c:pt idx="174">
                  <c:v>6.487421368323254E-3</c:v>
                </c:pt>
                <c:pt idx="175">
                  <c:v>-1.0190336882329802</c:v>
                </c:pt>
                <c:pt idx="176">
                  <c:v>-0.80366118532454323</c:v>
                </c:pt>
                <c:pt idx="177">
                  <c:v>-2.0132979851834669</c:v>
                </c:pt>
                <c:pt idx="178">
                  <c:v>-1.6740494504508945</c:v>
                </c:pt>
                <c:pt idx="179">
                  <c:v>4.1090319804121265</c:v>
                </c:pt>
                <c:pt idx="180">
                  <c:v>1.0638566098145503</c:v>
                </c:pt>
                <c:pt idx="181">
                  <c:v>11.321181567498961</c:v>
                </c:pt>
                <c:pt idx="182">
                  <c:v>4.3710253975302322</c:v>
                </c:pt>
                <c:pt idx="183">
                  <c:v>4.5895565548448758</c:v>
                </c:pt>
                <c:pt idx="184">
                  <c:v>8.6288032227353497</c:v>
                </c:pt>
                <c:pt idx="185">
                  <c:v>6.3493992565357757</c:v>
                </c:pt>
                <c:pt idx="186">
                  <c:v>9.4383581424879068</c:v>
                </c:pt>
                <c:pt idx="187">
                  <c:v>-1.0980080375819767</c:v>
                </c:pt>
                <c:pt idx="188">
                  <c:v>-1.3181219109275872</c:v>
                </c:pt>
                <c:pt idx="189">
                  <c:v>-1.52101102888372</c:v>
                </c:pt>
                <c:pt idx="190">
                  <c:v>3.9205367990078486</c:v>
                </c:pt>
                <c:pt idx="191">
                  <c:v>-0.63282983314008234</c:v>
                </c:pt>
                <c:pt idx="192">
                  <c:v>0.81740041552399134</c:v>
                </c:pt>
                <c:pt idx="193">
                  <c:v>-1.5139109120634302</c:v>
                </c:pt>
                <c:pt idx="194">
                  <c:v>-1.2426092382113936</c:v>
                </c:pt>
                <c:pt idx="195">
                  <c:v>6.9195953478829537</c:v>
                </c:pt>
                <c:pt idx="196">
                  <c:v>-4.3805243617076783</c:v>
                </c:pt>
                <c:pt idx="197">
                  <c:v>-4.0312434176583558</c:v>
                </c:pt>
                <c:pt idx="198">
                  <c:v>-2.2373567544768918</c:v>
                </c:pt>
                <c:pt idx="199">
                  <c:v>2.9645084719121684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D31-4B92-B501-DA1C19BC5C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830800"/>
        <c:axId val="1424836624"/>
      </c:scatterChart>
      <c:valAx>
        <c:axId val="1424830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836624"/>
        <c:crosses val="autoZero"/>
        <c:crossBetween val="midCat"/>
      </c:valAx>
      <c:valAx>
        <c:axId val="142483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24830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.xml"/><Relationship Id="rId3" Type="http://schemas.openxmlformats.org/officeDocument/2006/relationships/chart" Target="../charts/chart2.xml"/><Relationship Id="rId7" Type="http://schemas.openxmlformats.org/officeDocument/2006/relationships/chart" Target="../charts/chart6.xml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10" Type="http://schemas.openxmlformats.org/officeDocument/2006/relationships/chart" Target="../charts/chart9.xml"/><Relationship Id="rId4" Type="http://schemas.openxmlformats.org/officeDocument/2006/relationships/chart" Target="../charts/chart3.xml"/><Relationship Id="rId9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chart" Target="../charts/chart10.xml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152400</xdr:colOff>
      <xdr:row>39</xdr:row>
      <xdr:rowOff>142875</xdr:rowOff>
    </xdr:from>
    <xdr:to>
      <xdr:col>25</xdr:col>
      <xdr:colOff>400755</xdr:colOff>
      <xdr:row>44</xdr:row>
      <xdr:rowOff>47738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94619D73-52FE-4A6F-94AD-E17B71D517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0" y="7258050"/>
          <a:ext cx="5048955" cy="809738"/>
        </a:xfrm>
        <a:prstGeom prst="rect">
          <a:avLst/>
        </a:prstGeom>
      </xdr:spPr>
    </xdr:pic>
    <xdr:clientData/>
  </xdr:twoCellAnchor>
  <xdr:twoCellAnchor>
    <xdr:from>
      <xdr:col>3</xdr:col>
      <xdr:colOff>309562</xdr:colOff>
      <xdr:row>1</xdr:row>
      <xdr:rowOff>0</xdr:rowOff>
    </xdr:from>
    <xdr:to>
      <xdr:col>10</xdr:col>
      <xdr:colOff>209550</xdr:colOff>
      <xdr:row>11</xdr:row>
      <xdr:rowOff>57150</xdr:rowOff>
    </xdr:to>
    <xdr:graphicFrame macro="">
      <xdr:nvGraphicFramePr>
        <xdr:cNvPr id="14" name="图表 13">
          <a:extLst>
            <a:ext uri="{FF2B5EF4-FFF2-40B4-BE49-F238E27FC236}">
              <a16:creationId xmlns:a16="http://schemas.microsoft.com/office/drawing/2014/main" id="{8E1DD175-4BC0-404D-87F2-088DD9C409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357186</xdr:colOff>
      <xdr:row>14</xdr:row>
      <xdr:rowOff>76200</xdr:rowOff>
    </xdr:from>
    <xdr:to>
      <xdr:col>10</xdr:col>
      <xdr:colOff>209549</xdr:colOff>
      <xdr:row>25</xdr:row>
      <xdr:rowOff>28575</xdr:rowOff>
    </xdr:to>
    <xdr:graphicFrame macro="">
      <xdr:nvGraphicFramePr>
        <xdr:cNvPr id="16" name="图表 15">
          <a:extLst>
            <a:ext uri="{FF2B5EF4-FFF2-40B4-BE49-F238E27FC236}">
              <a16:creationId xmlns:a16="http://schemas.microsoft.com/office/drawing/2014/main" id="{E704AD79-A66F-4C29-9D1F-8D69C2F97A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157162</xdr:colOff>
      <xdr:row>26</xdr:row>
      <xdr:rowOff>9525</xdr:rowOff>
    </xdr:from>
    <xdr:to>
      <xdr:col>10</xdr:col>
      <xdr:colOff>123826</xdr:colOff>
      <xdr:row>36</xdr:row>
      <xdr:rowOff>114300</xdr:rowOff>
    </xdr:to>
    <xdr:graphicFrame macro="">
      <xdr:nvGraphicFramePr>
        <xdr:cNvPr id="17" name="图表 16">
          <a:extLst>
            <a:ext uri="{FF2B5EF4-FFF2-40B4-BE49-F238E27FC236}">
              <a16:creationId xmlns:a16="http://schemas.microsoft.com/office/drawing/2014/main" id="{3483B34E-816F-4285-9DF7-CB32723DA0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119062</xdr:colOff>
      <xdr:row>0</xdr:row>
      <xdr:rowOff>180975</xdr:rowOff>
    </xdr:from>
    <xdr:to>
      <xdr:col>19</xdr:col>
      <xdr:colOff>628650</xdr:colOff>
      <xdr:row>10</xdr:row>
      <xdr:rowOff>161925</xdr:rowOff>
    </xdr:to>
    <xdr:graphicFrame macro="">
      <xdr:nvGraphicFramePr>
        <xdr:cNvPr id="18" name="图表 17">
          <a:extLst>
            <a:ext uri="{FF2B5EF4-FFF2-40B4-BE49-F238E27FC236}">
              <a16:creationId xmlns:a16="http://schemas.microsoft.com/office/drawing/2014/main" id="{C2211F51-C460-45EE-B49C-1B5003C6BA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242887</xdr:colOff>
      <xdr:row>14</xdr:row>
      <xdr:rowOff>142875</xdr:rowOff>
    </xdr:from>
    <xdr:to>
      <xdr:col>19</xdr:col>
      <xdr:colOff>466725</xdr:colOff>
      <xdr:row>25</xdr:row>
      <xdr:rowOff>38100</xdr:rowOff>
    </xdr:to>
    <xdr:graphicFrame macro="">
      <xdr:nvGraphicFramePr>
        <xdr:cNvPr id="19" name="图表 18">
          <a:extLst>
            <a:ext uri="{FF2B5EF4-FFF2-40B4-BE49-F238E27FC236}">
              <a16:creationId xmlns:a16="http://schemas.microsoft.com/office/drawing/2014/main" id="{F2E475B8-4228-460E-B1BA-193870322A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13</xdr:col>
      <xdr:colOff>119061</xdr:colOff>
      <xdr:row>25</xdr:row>
      <xdr:rowOff>171449</xdr:rowOff>
    </xdr:from>
    <xdr:to>
      <xdr:col>19</xdr:col>
      <xdr:colOff>628650</xdr:colOff>
      <xdr:row>37</xdr:row>
      <xdr:rowOff>47625</xdr:rowOff>
    </xdr:to>
    <xdr:graphicFrame macro="">
      <xdr:nvGraphicFramePr>
        <xdr:cNvPr id="20" name="图表 19">
          <a:extLst>
            <a:ext uri="{FF2B5EF4-FFF2-40B4-BE49-F238E27FC236}">
              <a16:creationId xmlns:a16="http://schemas.microsoft.com/office/drawing/2014/main" id="{B109186B-45DA-48DF-A38D-0A042DDF93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22</xdr:col>
      <xdr:colOff>223837</xdr:colOff>
      <xdr:row>1</xdr:row>
      <xdr:rowOff>0</xdr:rowOff>
    </xdr:from>
    <xdr:to>
      <xdr:col>29</xdr:col>
      <xdr:colOff>352425</xdr:colOff>
      <xdr:row>11</xdr:row>
      <xdr:rowOff>142875</xdr:rowOff>
    </xdr:to>
    <xdr:graphicFrame macro="">
      <xdr:nvGraphicFramePr>
        <xdr:cNvPr id="21" name="图表 20">
          <a:extLst>
            <a:ext uri="{FF2B5EF4-FFF2-40B4-BE49-F238E27FC236}">
              <a16:creationId xmlns:a16="http://schemas.microsoft.com/office/drawing/2014/main" id="{85B21581-939B-48D5-B5E1-FD3826E17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22</xdr:col>
      <xdr:colOff>252411</xdr:colOff>
      <xdr:row>13</xdr:row>
      <xdr:rowOff>171450</xdr:rowOff>
    </xdr:from>
    <xdr:to>
      <xdr:col>29</xdr:col>
      <xdr:colOff>447674</xdr:colOff>
      <xdr:row>25</xdr:row>
      <xdr:rowOff>28575</xdr:rowOff>
    </xdr:to>
    <xdr:graphicFrame macro="">
      <xdr:nvGraphicFramePr>
        <xdr:cNvPr id="22" name="图表 21">
          <a:extLst>
            <a:ext uri="{FF2B5EF4-FFF2-40B4-BE49-F238E27FC236}">
              <a16:creationId xmlns:a16="http://schemas.microsoft.com/office/drawing/2014/main" id="{98DDD312-CD1C-4822-9D39-950D80675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22</xdr:col>
      <xdr:colOff>157162</xdr:colOff>
      <xdr:row>25</xdr:row>
      <xdr:rowOff>123825</xdr:rowOff>
    </xdr:from>
    <xdr:to>
      <xdr:col>29</xdr:col>
      <xdr:colOff>485776</xdr:colOff>
      <xdr:row>37</xdr:row>
      <xdr:rowOff>133350</xdr:rowOff>
    </xdr:to>
    <xdr:graphicFrame macro="">
      <xdr:nvGraphicFramePr>
        <xdr:cNvPr id="23" name="图表 22">
          <a:extLst>
            <a:ext uri="{FF2B5EF4-FFF2-40B4-BE49-F238E27FC236}">
              <a16:creationId xmlns:a16="http://schemas.microsoft.com/office/drawing/2014/main" id="{1E9A3D9F-8587-49B9-91D6-205D66FBE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395287</xdr:colOff>
      <xdr:row>33</xdr:row>
      <xdr:rowOff>142875</xdr:rowOff>
    </xdr:from>
    <xdr:to>
      <xdr:col>26</xdr:col>
      <xdr:colOff>600075</xdr:colOff>
      <xdr:row>48</xdr:row>
      <xdr:rowOff>171450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65449A0-E7C6-4B09-81EA-F06D1CB4F3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161925</xdr:colOff>
      <xdr:row>52</xdr:row>
      <xdr:rowOff>9525</xdr:rowOff>
    </xdr:from>
    <xdr:to>
      <xdr:col>26</xdr:col>
      <xdr:colOff>381701</xdr:colOff>
      <xdr:row>67</xdr:row>
      <xdr:rowOff>19430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4A35A5D-B233-48FB-9BB4-7A30050FB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306425" y="9420225"/>
          <a:ext cx="5020376" cy="2724530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48</xdr:row>
      <xdr:rowOff>161925</xdr:rowOff>
    </xdr:from>
    <xdr:to>
      <xdr:col>26</xdr:col>
      <xdr:colOff>181660</xdr:colOff>
      <xdr:row>52</xdr:row>
      <xdr:rowOff>78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603C8FD6-9323-44D9-BD9E-370A4A38B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20700" y="8848725"/>
          <a:ext cx="4906060" cy="562053"/>
        </a:xfrm>
        <a:prstGeom prst="rect">
          <a:avLst/>
        </a:prstGeom>
      </xdr:spPr>
    </xdr:pic>
    <xdr:clientData/>
  </xdr:twoCellAnchor>
  <xdr:twoCellAnchor editAs="oneCell">
    <xdr:from>
      <xdr:col>19</xdr:col>
      <xdr:colOff>9525</xdr:colOff>
      <xdr:row>92</xdr:row>
      <xdr:rowOff>142875</xdr:rowOff>
    </xdr:from>
    <xdr:to>
      <xdr:col>26</xdr:col>
      <xdr:colOff>591301</xdr:colOff>
      <xdr:row>104</xdr:row>
      <xdr:rowOff>152704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EA3FD986-F1D4-4304-974F-6ED1FEEFBE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154025" y="16792575"/>
          <a:ext cx="5382376" cy="218152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495300</xdr:colOff>
      <xdr:row>30</xdr:row>
      <xdr:rowOff>95250</xdr:rowOff>
    </xdr:from>
    <xdr:to>
      <xdr:col>19</xdr:col>
      <xdr:colOff>276262</xdr:colOff>
      <xdr:row>76</xdr:row>
      <xdr:rowOff>96513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B572B9-C145-482C-9E3E-D5FFE3DB6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5524500"/>
          <a:ext cx="5267362" cy="83261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371475</xdr:colOff>
      <xdr:row>25</xdr:row>
      <xdr:rowOff>28575</xdr:rowOff>
    </xdr:from>
    <xdr:to>
      <xdr:col>19</xdr:col>
      <xdr:colOff>308933</xdr:colOff>
      <xdr:row>28</xdr:row>
      <xdr:rowOff>104912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CD096EE-F4A9-48FE-BD4E-CD9DE8924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86875" y="4562475"/>
          <a:ext cx="4052258" cy="6192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2"/>
  <sheetViews>
    <sheetView workbookViewId="0">
      <selection activeCell="L213" sqref="L213"/>
    </sheetView>
  </sheetViews>
  <sheetFormatPr defaultRowHeight="14.25" x14ac:dyDescent="0.2"/>
  <sheetData>
    <row r="1" spans="1:17" x14ac:dyDescent="0.2">
      <c r="A1" t="s">
        <v>83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</v>
      </c>
    </row>
    <row r="2" spans="1:17" x14ac:dyDescent="0.2">
      <c r="A2">
        <v>6.3200000000000001E-3</v>
      </c>
      <c r="B2">
        <v>2.31</v>
      </c>
      <c r="C2">
        <v>0.53800000000000003</v>
      </c>
      <c r="D2">
        <v>6.5750000000000002</v>
      </c>
      <c r="E2">
        <v>65.2</v>
      </c>
      <c r="F2">
        <v>4.09</v>
      </c>
      <c r="G2">
        <v>15.3</v>
      </c>
      <c r="H2">
        <v>396.9</v>
      </c>
      <c r="I2">
        <v>4.9800000000000004</v>
      </c>
      <c r="J2">
        <v>24</v>
      </c>
    </row>
    <row r="3" spans="1:17" x14ac:dyDescent="0.2">
      <c r="A3">
        <v>2.7310000000000001E-2</v>
      </c>
      <c r="B3">
        <v>7.07</v>
      </c>
      <c r="C3">
        <v>0.46899999999999997</v>
      </c>
      <c r="D3">
        <v>6.4210000000000003</v>
      </c>
      <c r="E3">
        <v>78.900000000000006</v>
      </c>
      <c r="F3">
        <v>4.9671000000000003</v>
      </c>
      <c r="G3">
        <v>17.8</v>
      </c>
      <c r="H3">
        <v>396.9</v>
      </c>
      <c r="I3">
        <v>9.14</v>
      </c>
      <c r="J3">
        <v>21.6</v>
      </c>
    </row>
    <row r="4" spans="1:17" x14ac:dyDescent="0.2">
      <c r="A4">
        <v>2.7289999999999998E-2</v>
      </c>
      <c r="B4">
        <v>7.07</v>
      </c>
      <c r="C4">
        <v>0.46899999999999997</v>
      </c>
      <c r="D4">
        <v>7.1849999999999996</v>
      </c>
      <c r="E4">
        <v>61.1</v>
      </c>
      <c r="F4">
        <v>4.9671000000000003</v>
      </c>
      <c r="G4">
        <v>17.8</v>
      </c>
      <c r="H4">
        <v>392.83</v>
      </c>
      <c r="I4">
        <v>4.03</v>
      </c>
      <c r="J4">
        <v>34.700000000000003</v>
      </c>
    </row>
    <row r="5" spans="1:17" x14ac:dyDescent="0.2">
      <c r="A5">
        <v>3.2370000000000003E-2</v>
      </c>
      <c r="B5">
        <v>2.1800000000000002</v>
      </c>
      <c r="C5">
        <v>0.45800000000000002</v>
      </c>
      <c r="D5">
        <v>6.9980000000000002</v>
      </c>
      <c r="E5">
        <v>45.8</v>
      </c>
      <c r="F5">
        <v>6.0621999999999998</v>
      </c>
      <c r="G5">
        <v>18.7</v>
      </c>
      <c r="H5">
        <v>394.63</v>
      </c>
      <c r="I5">
        <v>2.94</v>
      </c>
      <c r="J5">
        <v>33.4</v>
      </c>
    </row>
    <row r="6" spans="1:17" x14ac:dyDescent="0.2">
      <c r="A6">
        <v>6.905E-2</v>
      </c>
      <c r="B6">
        <v>2.1800000000000002</v>
      </c>
      <c r="C6">
        <v>0.45800000000000002</v>
      </c>
      <c r="D6">
        <v>7.1470000000000002</v>
      </c>
      <c r="E6">
        <v>54.2</v>
      </c>
      <c r="F6">
        <v>6.0621999999999998</v>
      </c>
      <c r="G6">
        <v>18.7</v>
      </c>
      <c r="H6">
        <v>396.9</v>
      </c>
      <c r="I6">
        <v>5.33</v>
      </c>
      <c r="J6">
        <v>36.200000000000003</v>
      </c>
    </row>
    <row r="7" spans="1:17" x14ac:dyDescent="0.2">
      <c r="A7">
        <v>2.9850000000000002E-2</v>
      </c>
      <c r="B7">
        <v>2.1800000000000002</v>
      </c>
      <c r="C7">
        <v>0.45800000000000002</v>
      </c>
      <c r="D7">
        <v>6.43</v>
      </c>
      <c r="E7">
        <v>58.7</v>
      </c>
      <c r="F7">
        <v>6.0621999999999998</v>
      </c>
      <c r="G7">
        <v>18.7</v>
      </c>
      <c r="H7">
        <v>394.12</v>
      </c>
      <c r="I7">
        <v>5.21</v>
      </c>
      <c r="J7">
        <v>28.7</v>
      </c>
    </row>
    <row r="8" spans="1:17" x14ac:dyDescent="0.2">
      <c r="A8">
        <v>8.8289999999999993E-2</v>
      </c>
      <c r="B8">
        <v>7.87</v>
      </c>
      <c r="C8">
        <v>0.52400000000000002</v>
      </c>
      <c r="D8">
        <v>6.0119999999999996</v>
      </c>
      <c r="E8">
        <v>66.599999999999994</v>
      </c>
      <c r="F8">
        <v>5.5605000000000002</v>
      </c>
      <c r="G8">
        <v>15.2</v>
      </c>
      <c r="H8">
        <v>395.6</v>
      </c>
      <c r="I8">
        <v>12.43</v>
      </c>
      <c r="J8">
        <v>22.9</v>
      </c>
    </row>
    <row r="9" spans="1:17" x14ac:dyDescent="0.2">
      <c r="A9">
        <v>0.14455000000000001</v>
      </c>
      <c r="B9">
        <v>7.87</v>
      </c>
      <c r="C9">
        <v>0.52400000000000002</v>
      </c>
      <c r="D9">
        <v>6.1719999999999997</v>
      </c>
      <c r="E9">
        <v>96.1</v>
      </c>
      <c r="F9">
        <v>5.9504999999999999</v>
      </c>
      <c r="G9">
        <v>15.2</v>
      </c>
      <c r="H9">
        <v>396.9</v>
      </c>
      <c r="I9">
        <v>19.149999999999999</v>
      </c>
      <c r="J9">
        <v>27.1</v>
      </c>
    </row>
    <row r="10" spans="1:17" x14ac:dyDescent="0.2">
      <c r="A10">
        <v>0.21124000000000001</v>
      </c>
      <c r="B10">
        <v>7.87</v>
      </c>
      <c r="C10">
        <v>0.52400000000000002</v>
      </c>
      <c r="D10">
        <v>5.6310000000000002</v>
      </c>
      <c r="E10">
        <v>100</v>
      </c>
      <c r="F10">
        <v>6.0820999999999996</v>
      </c>
      <c r="G10">
        <v>15.2</v>
      </c>
      <c r="H10">
        <v>386.63</v>
      </c>
      <c r="I10">
        <v>29.93</v>
      </c>
      <c r="J10">
        <v>16.5</v>
      </c>
      <c r="Q10" t="s">
        <v>2</v>
      </c>
    </row>
    <row r="11" spans="1:17" x14ac:dyDescent="0.2">
      <c r="A11">
        <v>0.17004</v>
      </c>
      <c r="B11">
        <v>7.87</v>
      </c>
      <c r="C11">
        <v>0.52400000000000002</v>
      </c>
      <c r="D11">
        <v>6.0039999999999996</v>
      </c>
      <c r="E11">
        <v>85.9</v>
      </c>
      <c r="F11">
        <v>6.5921000000000003</v>
      </c>
      <c r="G11">
        <v>15.2</v>
      </c>
      <c r="H11">
        <v>386.71</v>
      </c>
      <c r="I11">
        <v>17.100000000000001</v>
      </c>
      <c r="J11">
        <v>18.899999999999999</v>
      </c>
      <c r="Q11" t="s">
        <v>3</v>
      </c>
    </row>
    <row r="12" spans="1:17" x14ac:dyDescent="0.2">
      <c r="A12">
        <v>0.22489000000000001</v>
      </c>
      <c r="B12">
        <v>7.87</v>
      </c>
      <c r="C12">
        <v>0.52400000000000002</v>
      </c>
      <c r="D12">
        <v>6.3769999999999998</v>
      </c>
      <c r="E12">
        <v>94.3</v>
      </c>
      <c r="F12">
        <v>6.3467000000000002</v>
      </c>
      <c r="G12">
        <v>15.2</v>
      </c>
      <c r="H12">
        <v>392.52</v>
      </c>
      <c r="I12">
        <v>20.45</v>
      </c>
      <c r="J12">
        <v>15</v>
      </c>
      <c r="Q12" t="s">
        <v>4</v>
      </c>
    </row>
    <row r="13" spans="1:17" x14ac:dyDescent="0.2">
      <c r="A13">
        <v>0.11747</v>
      </c>
      <c r="B13">
        <v>7.87</v>
      </c>
      <c r="C13">
        <v>0.52400000000000002</v>
      </c>
      <c r="D13">
        <v>6.0090000000000003</v>
      </c>
      <c r="E13">
        <v>82.9</v>
      </c>
      <c r="F13">
        <v>6.2267000000000001</v>
      </c>
      <c r="G13">
        <v>15.2</v>
      </c>
      <c r="H13">
        <v>396.9</v>
      </c>
      <c r="I13">
        <v>13.27</v>
      </c>
      <c r="J13">
        <v>18.899999999999999</v>
      </c>
      <c r="Q13" t="s">
        <v>5</v>
      </c>
    </row>
    <row r="14" spans="1:17" x14ac:dyDescent="0.2">
      <c r="A14">
        <v>9.3780000000000002E-2</v>
      </c>
      <c r="B14">
        <v>7.87</v>
      </c>
      <c r="C14">
        <v>0.52400000000000002</v>
      </c>
      <c r="D14">
        <v>5.8890000000000002</v>
      </c>
      <c r="E14">
        <v>39</v>
      </c>
      <c r="F14">
        <v>5.4508999999999999</v>
      </c>
      <c r="G14">
        <v>15.2</v>
      </c>
      <c r="H14">
        <v>390.5</v>
      </c>
      <c r="I14">
        <v>15.71</v>
      </c>
      <c r="J14">
        <v>21.7</v>
      </c>
      <c r="Q14" t="s">
        <v>6</v>
      </c>
    </row>
    <row r="15" spans="1:17" x14ac:dyDescent="0.2">
      <c r="A15">
        <v>0.62975999999999999</v>
      </c>
      <c r="B15">
        <v>8.14</v>
      </c>
      <c r="C15">
        <v>0.53800000000000003</v>
      </c>
      <c r="D15">
        <v>5.9489999999999998</v>
      </c>
      <c r="E15">
        <v>61.8</v>
      </c>
      <c r="F15">
        <v>4.7074999999999996</v>
      </c>
      <c r="G15">
        <v>21</v>
      </c>
      <c r="H15">
        <v>396.9</v>
      </c>
      <c r="I15">
        <v>8.26</v>
      </c>
      <c r="J15">
        <v>20.399999999999999</v>
      </c>
      <c r="Q15" t="s">
        <v>7</v>
      </c>
    </row>
    <row r="16" spans="1:17" x14ac:dyDescent="0.2">
      <c r="A16">
        <v>0.63795999999999997</v>
      </c>
      <c r="B16">
        <v>8.14</v>
      </c>
      <c r="C16">
        <v>0.53800000000000003</v>
      </c>
      <c r="D16">
        <v>6.0960000000000001</v>
      </c>
      <c r="E16">
        <v>84.5</v>
      </c>
      <c r="F16">
        <v>4.4619</v>
      </c>
      <c r="G16">
        <v>21</v>
      </c>
      <c r="H16">
        <v>380.02</v>
      </c>
      <c r="I16">
        <v>10.26</v>
      </c>
      <c r="J16">
        <v>18.2</v>
      </c>
      <c r="Q16" t="s">
        <v>8</v>
      </c>
    </row>
    <row r="17" spans="1:17" x14ac:dyDescent="0.2">
      <c r="A17">
        <v>0.62739</v>
      </c>
      <c r="B17">
        <v>8.14</v>
      </c>
      <c r="C17">
        <v>0.53800000000000003</v>
      </c>
      <c r="D17">
        <v>5.8339999999999996</v>
      </c>
      <c r="E17">
        <v>56.5</v>
      </c>
      <c r="F17">
        <v>4.4985999999999997</v>
      </c>
      <c r="G17">
        <v>21</v>
      </c>
      <c r="H17">
        <v>395.62</v>
      </c>
      <c r="I17">
        <v>8.4700000000000006</v>
      </c>
      <c r="J17">
        <v>19.899999999999999</v>
      </c>
      <c r="Q17" t="s">
        <v>9</v>
      </c>
    </row>
    <row r="18" spans="1:17" x14ac:dyDescent="0.2">
      <c r="A18">
        <v>1.05393</v>
      </c>
      <c r="B18">
        <v>8.14</v>
      </c>
      <c r="C18">
        <v>0.53800000000000003</v>
      </c>
      <c r="D18">
        <v>5.9349999999999996</v>
      </c>
      <c r="E18">
        <v>29.3</v>
      </c>
      <c r="F18">
        <v>4.4985999999999997</v>
      </c>
      <c r="G18">
        <v>21</v>
      </c>
      <c r="H18">
        <v>386.85</v>
      </c>
      <c r="I18">
        <v>6.58</v>
      </c>
      <c r="J18">
        <v>23.1</v>
      </c>
      <c r="Q18" t="s">
        <v>10</v>
      </c>
    </row>
    <row r="19" spans="1:17" x14ac:dyDescent="0.2">
      <c r="A19">
        <v>0.78420000000000001</v>
      </c>
      <c r="B19">
        <v>8.14</v>
      </c>
      <c r="C19">
        <v>0.53800000000000003</v>
      </c>
      <c r="D19">
        <v>5.99</v>
      </c>
      <c r="E19">
        <v>81.7</v>
      </c>
      <c r="F19">
        <v>4.2579000000000002</v>
      </c>
      <c r="G19">
        <v>21</v>
      </c>
      <c r="H19">
        <v>386.75</v>
      </c>
      <c r="I19">
        <v>14.67</v>
      </c>
      <c r="J19">
        <v>17.5</v>
      </c>
      <c r="Q19" t="s">
        <v>11</v>
      </c>
    </row>
    <row r="20" spans="1:17" x14ac:dyDescent="0.2">
      <c r="A20">
        <v>0.80271000000000003</v>
      </c>
      <c r="B20">
        <v>8.14</v>
      </c>
      <c r="C20">
        <v>0.53800000000000003</v>
      </c>
      <c r="D20">
        <v>5.4560000000000004</v>
      </c>
      <c r="E20">
        <v>36.6</v>
      </c>
      <c r="F20">
        <v>3.7965</v>
      </c>
      <c r="G20">
        <v>21</v>
      </c>
      <c r="H20">
        <v>288.99</v>
      </c>
      <c r="I20">
        <v>11.69</v>
      </c>
      <c r="J20">
        <v>20.2</v>
      </c>
    </row>
    <row r="21" spans="1:17" x14ac:dyDescent="0.2">
      <c r="A21">
        <v>0.7258</v>
      </c>
      <c r="B21">
        <v>8.14</v>
      </c>
      <c r="C21">
        <v>0.53800000000000003</v>
      </c>
      <c r="D21">
        <v>5.7270000000000003</v>
      </c>
      <c r="E21">
        <v>69.5</v>
      </c>
      <c r="F21">
        <v>3.7965</v>
      </c>
      <c r="G21">
        <v>21</v>
      </c>
      <c r="H21">
        <v>390.95</v>
      </c>
      <c r="I21">
        <v>11.28</v>
      </c>
      <c r="J21">
        <v>18.2</v>
      </c>
    </row>
    <row r="22" spans="1:17" x14ac:dyDescent="0.2">
      <c r="A22">
        <v>1.25179</v>
      </c>
      <c r="B22">
        <v>8.14</v>
      </c>
      <c r="C22">
        <v>0.53800000000000003</v>
      </c>
      <c r="D22">
        <v>5.57</v>
      </c>
      <c r="E22">
        <v>98.1</v>
      </c>
      <c r="F22">
        <v>3.7978999999999998</v>
      </c>
      <c r="G22">
        <v>21</v>
      </c>
      <c r="H22">
        <v>376.57</v>
      </c>
      <c r="I22">
        <v>21.02</v>
      </c>
      <c r="J22">
        <v>13.6</v>
      </c>
      <c r="Q22" t="s">
        <v>12</v>
      </c>
    </row>
    <row r="23" spans="1:17" x14ac:dyDescent="0.2">
      <c r="A23">
        <v>0.85204000000000002</v>
      </c>
      <c r="B23">
        <v>8.14</v>
      </c>
      <c r="C23">
        <v>0.53800000000000003</v>
      </c>
      <c r="D23">
        <v>5.9649999999999999</v>
      </c>
      <c r="E23">
        <v>89.2</v>
      </c>
      <c r="F23">
        <v>4.0122999999999998</v>
      </c>
      <c r="G23">
        <v>21</v>
      </c>
      <c r="H23">
        <v>392.53</v>
      </c>
      <c r="I23">
        <v>13.83</v>
      </c>
      <c r="J23">
        <v>19.600000000000001</v>
      </c>
      <c r="Q23" t="s">
        <v>13</v>
      </c>
    </row>
    <row r="24" spans="1:17" x14ac:dyDescent="0.2">
      <c r="A24">
        <v>1.23247</v>
      </c>
      <c r="B24">
        <v>8.14</v>
      </c>
      <c r="C24">
        <v>0.53800000000000003</v>
      </c>
      <c r="D24">
        <v>6.1420000000000003</v>
      </c>
      <c r="E24">
        <v>91.7</v>
      </c>
      <c r="F24">
        <v>3.9769000000000001</v>
      </c>
      <c r="G24">
        <v>21</v>
      </c>
      <c r="H24">
        <v>396.9</v>
      </c>
      <c r="I24">
        <v>18.72</v>
      </c>
      <c r="J24">
        <v>15.2</v>
      </c>
    </row>
    <row r="25" spans="1:17" x14ac:dyDescent="0.2">
      <c r="A25">
        <v>0.98843000000000003</v>
      </c>
      <c r="B25">
        <v>8.14</v>
      </c>
      <c r="C25">
        <v>0.53800000000000003</v>
      </c>
      <c r="D25">
        <v>5.8129999999999997</v>
      </c>
      <c r="E25">
        <v>100</v>
      </c>
      <c r="F25">
        <v>4.0952000000000002</v>
      </c>
      <c r="G25">
        <v>21</v>
      </c>
      <c r="H25">
        <v>394.54</v>
      </c>
      <c r="I25">
        <v>19.88</v>
      </c>
      <c r="J25">
        <v>14.5</v>
      </c>
      <c r="O25" t="s">
        <v>14</v>
      </c>
    </row>
    <row r="26" spans="1:17" x14ac:dyDescent="0.2">
      <c r="A26">
        <v>0.75026000000000004</v>
      </c>
      <c r="B26">
        <v>8.14</v>
      </c>
      <c r="C26">
        <v>0.53800000000000003</v>
      </c>
      <c r="D26">
        <v>5.9240000000000004</v>
      </c>
      <c r="E26">
        <v>94.1</v>
      </c>
      <c r="F26">
        <v>4.3996000000000004</v>
      </c>
      <c r="G26">
        <v>21</v>
      </c>
      <c r="H26">
        <v>394.33</v>
      </c>
      <c r="I26">
        <v>16.3</v>
      </c>
      <c r="J26">
        <v>15.6</v>
      </c>
    </row>
    <row r="27" spans="1:17" x14ac:dyDescent="0.2">
      <c r="A27">
        <v>0.84053999999999995</v>
      </c>
      <c r="B27">
        <v>8.14</v>
      </c>
      <c r="C27">
        <v>0.53800000000000003</v>
      </c>
      <c r="D27">
        <v>5.5990000000000002</v>
      </c>
      <c r="E27">
        <v>85.7</v>
      </c>
      <c r="F27">
        <v>4.4546000000000001</v>
      </c>
      <c r="G27">
        <v>21</v>
      </c>
      <c r="H27">
        <v>303.42</v>
      </c>
      <c r="I27">
        <v>16.510000000000002</v>
      </c>
      <c r="J27">
        <v>13.9</v>
      </c>
    </row>
    <row r="28" spans="1:17" x14ac:dyDescent="0.2">
      <c r="A28">
        <v>0.67191000000000001</v>
      </c>
      <c r="B28">
        <v>8.14</v>
      </c>
      <c r="C28">
        <v>0.53800000000000003</v>
      </c>
      <c r="D28">
        <v>5.8129999999999997</v>
      </c>
      <c r="E28">
        <v>90.3</v>
      </c>
      <c r="F28">
        <v>4.6820000000000004</v>
      </c>
      <c r="G28">
        <v>21</v>
      </c>
      <c r="H28">
        <v>376.88</v>
      </c>
      <c r="I28">
        <v>14.81</v>
      </c>
      <c r="J28">
        <v>16.600000000000001</v>
      </c>
    </row>
    <row r="29" spans="1:17" x14ac:dyDescent="0.2">
      <c r="A29">
        <v>0.95577000000000001</v>
      </c>
      <c r="B29">
        <v>8.14</v>
      </c>
      <c r="C29">
        <v>0.53800000000000003</v>
      </c>
      <c r="D29">
        <v>6.0469999999999997</v>
      </c>
      <c r="E29">
        <v>88.8</v>
      </c>
      <c r="F29">
        <v>4.4534000000000002</v>
      </c>
      <c r="G29">
        <v>21</v>
      </c>
      <c r="H29">
        <v>306.38</v>
      </c>
      <c r="I29">
        <v>17.28</v>
      </c>
      <c r="J29">
        <v>14.8</v>
      </c>
    </row>
    <row r="30" spans="1:17" x14ac:dyDescent="0.2">
      <c r="A30">
        <v>0.77298999999999995</v>
      </c>
      <c r="B30">
        <v>8.14</v>
      </c>
      <c r="C30">
        <v>0.53800000000000003</v>
      </c>
      <c r="D30">
        <v>6.4950000000000001</v>
      </c>
      <c r="E30">
        <v>94.4</v>
      </c>
      <c r="F30">
        <v>4.4546999999999999</v>
      </c>
      <c r="G30">
        <v>21</v>
      </c>
      <c r="H30">
        <v>387.94</v>
      </c>
      <c r="I30">
        <v>12.8</v>
      </c>
      <c r="J30">
        <v>18.399999999999999</v>
      </c>
    </row>
    <row r="31" spans="1:17" x14ac:dyDescent="0.2">
      <c r="A31">
        <v>1.0024500000000001</v>
      </c>
      <c r="B31">
        <v>8.14</v>
      </c>
      <c r="C31">
        <v>0.53800000000000003</v>
      </c>
      <c r="D31">
        <v>6.6740000000000004</v>
      </c>
      <c r="E31">
        <v>87.3</v>
      </c>
      <c r="F31">
        <v>4.2389999999999999</v>
      </c>
      <c r="G31">
        <v>21</v>
      </c>
      <c r="H31">
        <v>380.23</v>
      </c>
      <c r="I31">
        <v>11.98</v>
      </c>
      <c r="J31">
        <v>21</v>
      </c>
    </row>
    <row r="32" spans="1:17" x14ac:dyDescent="0.2">
      <c r="A32">
        <v>1.1308100000000001</v>
      </c>
      <c r="B32">
        <v>8.14</v>
      </c>
      <c r="C32">
        <v>0.53800000000000003</v>
      </c>
      <c r="D32">
        <v>5.7130000000000001</v>
      </c>
      <c r="E32">
        <v>94.1</v>
      </c>
      <c r="F32">
        <v>4.2329999999999997</v>
      </c>
      <c r="G32">
        <v>21</v>
      </c>
      <c r="H32">
        <v>360.17</v>
      </c>
      <c r="I32">
        <v>22.6</v>
      </c>
      <c r="J32">
        <v>12.7</v>
      </c>
    </row>
    <row r="33" spans="1:10" x14ac:dyDescent="0.2">
      <c r="A33">
        <v>1.3547199999999999</v>
      </c>
      <c r="B33">
        <v>8.14</v>
      </c>
      <c r="C33">
        <v>0.53800000000000003</v>
      </c>
      <c r="D33">
        <v>6.0720000000000001</v>
      </c>
      <c r="E33">
        <v>100</v>
      </c>
      <c r="F33">
        <v>4.1749999999999998</v>
      </c>
      <c r="G33">
        <v>21</v>
      </c>
      <c r="H33">
        <v>376.73</v>
      </c>
      <c r="I33">
        <v>13.04</v>
      </c>
      <c r="J33">
        <v>14.5</v>
      </c>
    </row>
    <row r="34" spans="1:10" x14ac:dyDescent="0.2">
      <c r="A34">
        <v>1.3879900000000001</v>
      </c>
      <c r="B34">
        <v>8.14</v>
      </c>
      <c r="C34">
        <v>0.53800000000000003</v>
      </c>
      <c r="D34">
        <v>5.95</v>
      </c>
      <c r="E34">
        <v>82</v>
      </c>
      <c r="F34">
        <v>3.99</v>
      </c>
      <c r="G34">
        <v>21</v>
      </c>
      <c r="H34">
        <v>232.6</v>
      </c>
      <c r="I34">
        <v>27.71</v>
      </c>
      <c r="J34">
        <v>13.2</v>
      </c>
    </row>
    <row r="35" spans="1:10" x14ac:dyDescent="0.2">
      <c r="A35">
        <v>1.1517200000000001</v>
      </c>
      <c r="B35">
        <v>8.14</v>
      </c>
      <c r="C35">
        <v>0.53800000000000003</v>
      </c>
      <c r="D35">
        <v>5.7009999999999996</v>
      </c>
      <c r="E35">
        <v>95</v>
      </c>
      <c r="F35">
        <v>3.7871999999999999</v>
      </c>
      <c r="G35">
        <v>21</v>
      </c>
      <c r="H35">
        <v>358.77</v>
      </c>
      <c r="I35">
        <v>18.350000000000001</v>
      </c>
      <c r="J35">
        <v>13.1</v>
      </c>
    </row>
    <row r="36" spans="1:10" x14ac:dyDescent="0.2">
      <c r="A36">
        <v>1.6128199999999999</v>
      </c>
      <c r="B36">
        <v>8.14</v>
      </c>
      <c r="C36">
        <v>0.53800000000000003</v>
      </c>
      <c r="D36">
        <v>6.0960000000000001</v>
      </c>
      <c r="E36">
        <v>96.9</v>
      </c>
      <c r="F36">
        <v>3.7597999999999998</v>
      </c>
      <c r="G36">
        <v>21</v>
      </c>
      <c r="H36">
        <v>248.31</v>
      </c>
      <c r="I36">
        <v>20.34</v>
      </c>
      <c r="J36">
        <v>13.5</v>
      </c>
    </row>
    <row r="37" spans="1:10" x14ac:dyDescent="0.2">
      <c r="A37">
        <v>6.4170000000000005E-2</v>
      </c>
      <c r="B37">
        <v>5.96</v>
      </c>
      <c r="C37">
        <v>0.499</v>
      </c>
      <c r="D37">
        <v>5.9329999999999998</v>
      </c>
      <c r="E37">
        <v>68.2</v>
      </c>
      <c r="F37">
        <v>3.3603000000000001</v>
      </c>
      <c r="G37">
        <v>19.2</v>
      </c>
      <c r="H37">
        <v>396.9</v>
      </c>
      <c r="I37">
        <v>9.68</v>
      </c>
      <c r="J37">
        <v>18.899999999999999</v>
      </c>
    </row>
    <row r="38" spans="1:10" x14ac:dyDescent="0.2">
      <c r="A38">
        <v>9.7439999999999999E-2</v>
      </c>
      <c r="B38">
        <v>5.96</v>
      </c>
      <c r="C38">
        <v>0.499</v>
      </c>
      <c r="D38">
        <v>5.8410000000000002</v>
      </c>
      <c r="E38">
        <v>61.4</v>
      </c>
      <c r="F38">
        <v>3.3778999999999999</v>
      </c>
      <c r="G38">
        <v>19.2</v>
      </c>
      <c r="H38">
        <v>377.56</v>
      </c>
      <c r="I38">
        <v>11.41</v>
      </c>
      <c r="J38">
        <v>20</v>
      </c>
    </row>
    <row r="39" spans="1:10" x14ac:dyDescent="0.2">
      <c r="A39">
        <v>8.0140000000000003E-2</v>
      </c>
      <c r="B39">
        <v>5.96</v>
      </c>
      <c r="C39">
        <v>0.499</v>
      </c>
      <c r="D39">
        <v>5.85</v>
      </c>
      <c r="E39">
        <v>41.5</v>
      </c>
      <c r="F39">
        <v>3.9342000000000001</v>
      </c>
      <c r="G39">
        <v>19.2</v>
      </c>
      <c r="H39">
        <v>396.9</v>
      </c>
      <c r="I39">
        <v>8.77</v>
      </c>
      <c r="J39">
        <v>21</v>
      </c>
    </row>
    <row r="40" spans="1:10" x14ac:dyDescent="0.2">
      <c r="A40">
        <v>0.17505000000000001</v>
      </c>
      <c r="B40">
        <v>5.96</v>
      </c>
      <c r="C40">
        <v>0.499</v>
      </c>
      <c r="D40">
        <v>5.9660000000000002</v>
      </c>
      <c r="E40">
        <v>30.2</v>
      </c>
      <c r="F40">
        <v>3.8473000000000002</v>
      </c>
      <c r="G40">
        <v>19.2</v>
      </c>
      <c r="H40">
        <v>393.43</v>
      </c>
      <c r="I40">
        <v>10.130000000000001</v>
      </c>
      <c r="J40">
        <v>24.7</v>
      </c>
    </row>
    <row r="41" spans="1:10" x14ac:dyDescent="0.2">
      <c r="A41">
        <v>2.7629999999999998E-2</v>
      </c>
      <c r="B41">
        <v>2.95</v>
      </c>
      <c r="C41">
        <v>0.42799999999999999</v>
      </c>
      <c r="D41">
        <v>6.5949999999999998</v>
      </c>
      <c r="E41">
        <v>21.8</v>
      </c>
      <c r="F41">
        <v>5.4010999999999996</v>
      </c>
      <c r="G41">
        <v>18.3</v>
      </c>
      <c r="H41">
        <v>395.63</v>
      </c>
      <c r="I41">
        <v>4.32</v>
      </c>
      <c r="J41">
        <v>30.8</v>
      </c>
    </row>
    <row r="42" spans="1:10" x14ac:dyDescent="0.2">
      <c r="A42">
        <v>3.3590000000000002E-2</v>
      </c>
      <c r="B42">
        <v>2.95</v>
      </c>
      <c r="C42">
        <v>0.42799999999999999</v>
      </c>
      <c r="D42">
        <v>7.024</v>
      </c>
      <c r="E42">
        <v>15.8</v>
      </c>
      <c r="F42">
        <v>5.4010999999999996</v>
      </c>
      <c r="G42">
        <v>18.3</v>
      </c>
      <c r="H42">
        <v>395.62</v>
      </c>
      <c r="I42">
        <v>1.98</v>
      </c>
      <c r="J42">
        <v>34.9</v>
      </c>
    </row>
    <row r="43" spans="1:10" x14ac:dyDescent="0.2">
      <c r="A43">
        <v>0.12744</v>
      </c>
      <c r="B43">
        <v>6.91</v>
      </c>
      <c r="C43">
        <v>0.44800000000000001</v>
      </c>
      <c r="D43">
        <v>6.77</v>
      </c>
      <c r="E43">
        <v>2.9</v>
      </c>
      <c r="F43">
        <v>5.7209000000000003</v>
      </c>
      <c r="G43">
        <v>17.899999999999999</v>
      </c>
      <c r="H43">
        <v>385.41</v>
      </c>
      <c r="I43">
        <v>4.84</v>
      </c>
      <c r="J43">
        <v>26.6</v>
      </c>
    </row>
    <row r="44" spans="1:10" x14ac:dyDescent="0.2">
      <c r="A44">
        <v>0.14149999999999999</v>
      </c>
      <c r="B44">
        <v>6.91</v>
      </c>
      <c r="C44">
        <v>0.44800000000000001</v>
      </c>
      <c r="D44">
        <v>6.1689999999999996</v>
      </c>
      <c r="E44">
        <v>6.6</v>
      </c>
      <c r="F44">
        <v>5.7209000000000003</v>
      </c>
      <c r="G44">
        <v>17.899999999999999</v>
      </c>
      <c r="H44">
        <v>383.37</v>
      </c>
      <c r="I44">
        <v>5.81</v>
      </c>
      <c r="J44">
        <v>25.3</v>
      </c>
    </row>
    <row r="45" spans="1:10" x14ac:dyDescent="0.2">
      <c r="A45">
        <v>0.15936</v>
      </c>
      <c r="B45">
        <v>6.91</v>
      </c>
      <c r="C45">
        <v>0.44800000000000001</v>
      </c>
      <c r="D45">
        <v>6.2110000000000003</v>
      </c>
      <c r="E45">
        <v>6.5</v>
      </c>
      <c r="F45">
        <v>5.7209000000000003</v>
      </c>
      <c r="G45">
        <v>17.899999999999999</v>
      </c>
      <c r="H45">
        <v>394.46</v>
      </c>
      <c r="I45">
        <v>7.44</v>
      </c>
      <c r="J45">
        <v>24.7</v>
      </c>
    </row>
    <row r="46" spans="1:10" x14ac:dyDescent="0.2">
      <c r="A46">
        <v>0.12268999999999999</v>
      </c>
      <c r="B46">
        <v>6.91</v>
      </c>
      <c r="C46">
        <v>0.44800000000000001</v>
      </c>
      <c r="D46">
        <v>6.069</v>
      </c>
      <c r="E46">
        <v>40</v>
      </c>
      <c r="F46">
        <v>5.7209000000000003</v>
      </c>
      <c r="G46">
        <v>17.899999999999999</v>
      </c>
      <c r="H46">
        <v>389.39</v>
      </c>
      <c r="I46">
        <v>9.5500000000000007</v>
      </c>
      <c r="J46">
        <v>21.2</v>
      </c>
    </row>
    <row r="47" spans="1:10" x14ac:dyDescent="0.2">
      <c r="A47">
        <v>0.17141999999999999</v>
      </c>
      <c r="B47">
        <v>6.91</v>
      </c>
      <c r="C47">
        <v>0.44800000000000001</v>
      </c>
      <c r="D47">
        <v>5.6820000000000004</v>
      </c>
      <c r="E47">
        <v>33.799999999999997</v>
      </c>
      <c r="F47">
        <v>5.1003999999999996</v>
      </c>
      <c r="G47">
        <v>17.899999999999999</v>
      </c>
      <c r="H47">
        <v>396.9</v>
      </c>
      <c r="I47">
        <v>10.210000000000001</v>
      </c>
      <c r="J47">
        <v>19.3</v>
      </c>
    </row>
    <row r="48" spans="1:10" x14ac:dyDescent="0.2">
      <c r="A48">
        <v>0.18836</v>
      </c>
      <c r="B48">
        <v>6.91</v>
      </c>
      <c r="C48">
        <v>0.44800000000000001</v>
      </c>
      <c r="D48">
        <v>5.7859999999999996</v>
      </c>
      <c r="E48">
        <v>33.299999999999997</v>
      </c>
      <c r="F48">
        <v>5.1003999999999996</v>
      </c>
      <c r="G48">
        <v>17.899999999999999</v>
      </c>
      <c r="H48">
        <v>396.9</v>
      </c>
      <c r="I48">
        <v>14.15</v>
      </c>
      <c r="J48">
        <v>20</v>
      </c>
    </row>
    <row r="49" spans="1:10" x14ac:dyDescent="0.2">
      <c r="A49">
        <v>0.22927</v>
      </c>
      <c r="B49">
        <v>6.91</v>
      </c>
      <c r="C49">
        <v>0.44800000000000001</v>
      </c>
      <c r="D49">
        <v>6.03</v>
      </c>
      <c r="E49">
        <v>85.5</v>
      </c>
      <c r="F49">
        <v>5.6894</v>
      </c>
      <c r="G49">
        <v>17.899999999999999</v>
      </c>
      <c r="H49">
        <v>392.74</v>
      </c>
      <c r="I49">
        <v>18.8</v>
      </c>
      <c r="J49">
        <v>16.600000000000001</v>
      </c>
    </row>
    <row r="50" spans="1:10" x14ac:dyDescent="0.2">
      <c r="A50">
        <v>0.25386999999999998</v>
      </c>
      <c r="B50">
        <v>6.91</v>
      </c>
      <c r="C50">
        <v>0.44800000000000001</v>
      </c>
      <c r="D50">
        <v>5.399</v>
      </c>
      <c r="E50">
        <v>95.3</v>
      </c>
      <c r="F50">
        <v>5.87</v>
      </c>
      <c r="G50">
        <v>17.899999999999999</v>
      </c>
      <c r="H50">
        <v>396.9</v>
      </c>
      <c r="I50">
        <v>30.81</v>
      </c>
      <c r="J50">
        <v>14.4</v>
      </c>
    </row>
    <row r="51" spans="1:10" x14ac:dyDescent="0.2">
      <c r="A51">
        <v>0.21976999999999999</v>
      </c>
      <c r="B51">
        <v>6.91</v>
      </c>
      <c r="C51">
        <v>0.44800000000000001</v>
      </c>
      <c r="D51">
        <v>5.6020000000000003</v>
      </c>
      <c r="E51">
        <v>62</v>
      </c>
      <c r="F51">
        <v>6.0876999999999999</v>
      </c>
      <c r="G51">
        <v>17.899999999999999</v>
      </c>
      <c r="H51">
        <v>396.9</v>
      </c>
      <c r="I51">
        <v>16.2</v>
      </c>
      <c r="J51">
        <v>19.399999999999999</v>
      </c>
    </row>
    <row r="52" spans="1:10" x14ac:dyDescent="0.2">
      <c r="A52">
        <v>8.8730000000000003E-2</v>
      </c>
      <c r="B52">
        <v>5.64</v>
      </c>
      <c r="C52">
        <v>0.439</v>
      </c>
      <c r="D52">
        <v>5.9630000000000001</v>
      </c>
      <c r="E52">
        <v>45.7</v>
      </c>
      <c r="F52">
        <v>6.8147000000000002</v>
      </c>
      <c r="G52">
        <v>16.8</v>
      </c>
      <c r="H52">
        <v>395.56</v>
      </c>
      <c r="I52">
        <v>13.45</v>
      </c>
      <c r="J52">
        <v>19.7</v>
      </c>
    </row>
    <row r="53" spans="1:10" x14ac:dyDescent="0.2">
      <c r="A53">
        <v>4.3369999999999999E-2</v>
      </c>
      <c r="B53">
        <v>5.64</v>
      </c>
      <c r="C53">
        <v>0.439</v>
      </c>
      <c r="D53">
        <v>6.1150000000000002</v>
      </c>
      <c r="E53">
        <v>63</v>
      </c>
      <c r="F53">
        <v>6.8147000000000002</v>
      </c>
      <c r="G53">
        <v>16.8</v>
      </c>
      <c r="H53">
        <v>393.97</v>
      </c>
      <c r="I53">
        <v>9.43</v>
      </c>
      <c r="J53">
        <v>20.5</v>
      </c>
    </row>
    <row r="54" spans="1:10" x14ac:dyDescent="0.2">
      <c r="A54">
        <v>5.3600000000000002E-2</v>
      </c>
      <c r="B54">
        <v>5.64</v>
      </c>
      <c r="C54">
        <v>0.439</v>
      </c>
      <c r="D54">
        <v>6.5110000000000001</v>
      </c>
      <c r="E54">
        <v>21.1</v>
      </c>
      <c r="F54">
        <v>6.8147000000000002</v>
      </c>
      <c r="G54">
        <v>16.8</v>
      </c>
      <c r="H54">
        <v>396.9</v>
      </c>
      <c r="I54">
        <v>5.28</v>
      </c>
      <c r="J54">
        <v>25</v>
      </c>
    </row>
    <row r="55" spans="1:10" x14ac:dyDescent="0.2">
      <c r="A55">
        <v>4.981E-2</v>
      </c>
      <c r="B55">
        <v>5.64</v>
      </c>
      <c r="C55">
        <v>0.439</v>
      </c>
      <c r="D55">
        <v>5.9980000000000002</v>
      </c>
      <c r="E55">
        <v>21.4</v>
      </c>
      <c r="F55">
        <v>6.8147000000000002</v>
      </c>
      <c r="G55">
        <v>16.8</v>
      </c>
      <c r="H55">
        <v>396.9</v>
      </c>
      <c r="I55">
        <v>8.43</v>
      </c>
      <c r="J55">
        <v>23.4</v>
      </c>
    </row>
    <row r="56" spans="1:10" x14ac:dyDescent="0.2">
      <c r="A56">
        <v>1.3599999999999999E-2</v>
      </c>
      <c r="B56">
        <v>4</v>
      </c>
      <c r="C56">
        <v>0.41</v>
      </c>
      <c r="D56">
        <v>5.8879999999999999</v>
      </c>
      <c r="E56">
        <v>47.6</v>
      </c>
      <c r="F56">
        <v>7.3197000000000001</v>
      </c>
      <c r="G56">
        <v>21.1</v>
      </c>
      <c r="H56">
        <v>396.9</v>
      </c>
      <c r="I56">
        <v>14.8</v>
      </c>
      <c r="J56">
        <v>18.899999999999999</v>
      </c>
    </row>
    <row r="57" spans="1:10" x14ac:dyDescent="0.2">
      <c r="A57">
        <v>1.311E-2</v>
      </c>
      <c r="B57">
        <v>1.22</v>
      </c>
      <c r="C57">
        <v>0.40300000000000002</v>
      </c>
      <c r="D57">
        <v>7.2489999999999997</v>
      </c>
      <c r="E57">
        <v>21.9</v>
      </c>
      <c r="F57">
        <v>8.6966000000000001</v>
      </c>
      <c r="G57">
        <v>17.899999999999999</v>
      </c>
      <c r="H57">
        <v>395.93</v>
      </c>
      <c r="I57">
        <v>4.8099999999999996</v>
      </c>
      <c r="J57">
        <v>35.4</v>
      </c>
    </row>
    <row r="58" spans="1:10" x14ac:dyDescent="0.2">
      <c r="A58">
        <v>2.0549999999999999E-2</v>
      </c>
      <c r="B58">
        <v>0.74</v>
      </c>
      <c r="C58">
        <v>0.41</v>
      </c>
      <c r="D58">
        <v>6.383</v>
      </c>
      <c r="E58">
        <v>35.700000000000003</v>
      </c>
      <c r="F58">
        <v>9.1875999999999998</v>
      </c>
      <c r="G58">
        <v>17.3</v>
      </c>
      <c r="H58">
        <v>396.9</v>
      </c>
      <c r="I58">
        <v>5.77</v>
      </c>
      <c r="J58">
        <v>24.7</v>
      </c>
    </row>
    <row r="59" spans="1:10" x14ac:dyDescent="0.2">
      <c r="A59">
        <v>1.4319999999999999E-2</v>
      </c>
      <c r="B59">
        <v>1.32</v>
      </c>
      <c r="C59">
        <v>0.41099999999999998</v>
      </c>
      <c r="D59">
        <v>6.8159999999999998</v>
      </c>
      <c r="E59">
        <v>40.5</v>
      </c>
      <c r="F59">
        <v>8.3247999999999998</v>
      </c>
      <c r="G59">
        <v>15.1</v>
      </c>
      <c r="H59">
        <v>392.9</v>
      </c>
      <c r="I59">
        <v>3.95</v>
      </c>
      <c r="J59">
        <v>31.6</v>
      </c>
    </row>
    <row r="60" spans="1:10" x14ac:dyDescent="0.2">
      <c r="A60">
        <v>0.15445</v>
      </c>
      <c r="B60">
        <v>5.13</v>
      </c>
      <c r="C60">
        <v>0.45300000000000001</v>
      </c>
      <c r="D60">
        <v>6.1449999999999996</v>
      </c>
      <c r="E60">
        <v>29.2</v>
      </c>
      <c r="F60">
        <v>7.8148</v>
      </c>
      <c r="G60">
        <v>19.7</v>
      </c>
      <c r="H60">
        <v>390.68</v>
      </c>
      <c r="I60">
        <v>6.86</v>
      </c>
      <c r="J60">
        <v>23.3</v>
      </c>
    </row>
    <row r="61" spans="1:10" x14ac:dyDescent="0.2">
      <c r="A61">
        <v>0.10328</v>
      </c>
      <c r="B61">
        <v>5.13</v>
      </c>
      <c r="C61">
        <v>0.45300000000000001</v>
      </c>
      <c r="D61">
        <v>5.9269999999999996</v>
      </c>
      <c r="E61">
        <v>47.2</v>
      </c>
      <c r="F61">
        <v>6.9320000000000004</v>
      </c>
      <c r="G61">
        <v>19.7</v>
      </c>
      <c r="H61">
        <v>396.9</v>
      </c>
      <c r="I61">
        <v>9.2200000000000006</v>
      </c>
      <c r="J61">
        <v>19.600000000000001</v>
      </c>
    </row>
    <row r="62" spans="1:10" x14ac:dyDescent="0.2">
      <c r="A62">
        <v>0.14932000000000001</v>
      </c>
      <c r="B62">
        <v>5.13</v>
      </c>
      <c r="C62">
        <v>0.45300000000000001</v>
      </c>
      <c r="D62">
        <v>5.7409999999999997</v>
      </c>
      <c r="E62">
        <v>66.2</v>
      </c>
      <c r="F62">
        <v>7.2253999999999996</v>
      </c>
      <c r="G62">
        <v>19.7</v>
      </c>
      <c r="H62">
        <v>395.11</v>
      </c>
      <c r="I62">
        <v>13.15</v>
      </c>
      <c r="J62">
        <v>18.7</v>
      </c>
    </row>
    <row r="63" spans="1:10" x14ac:dyDescent="0.2">
      <c r="A63">
        <v>0.17171</v>
      </c>
      <c r="B63">
        <v>5.13</v>
      </c>
      <c r="C63">
        <v>0.45300000000000001</v>
      </c>
      <c r="D63">
        <v>5.9660000000000002</v>
      </c>
      <c r="E63">
        <v>93.4</v>
      </c>
      <c r="F63">
        <v>6.8185000000000002</v>
      </c>
      <c r="G63">
        <v>19.7</v>
      </c>
      <c r="H63">
        <v>378.08</v>
      </c>
      <c r="I63">
        <v>14.44</v>
      </c>
      <c r="J63">
        <v>16</v>
      </c>
    </row>
    <row r="64" spans="1:10" x14ac:dyDescent="0.2">
      <c r="A64">
        <v>0.11027000000000001</v>
      </c>
      <c r="B64">
        <v>5.13</v>
      </c>
      <c r="C64">
        <v>0.45300000000000001</v>
      </c>
      <c r="D64">
        <v>6.4560000000000004</v>
      </c>
      <c r="E64">
        <v>67.8</v>
      </c>
      <c r="F64">
        <v>7.2255000000000003</v>
      </c>
      <c r="G64">
        <v>19.7</v>
      </c>
      <c r="H64">
        <v>396.9</v>
      </c>
      <c r="I64">
        <v>6.73</v>
      </c>
      <c r="J64">
        <v>22.2</v>
      </c>
    </row>
    <row r="65" spans="1:10" x14ac:dyDescent="0.2">
      <c r="A65">
        <v>0.1265</v>
      </c>
      <c r="B65">
        <v>5.13</v>
      </c>
      <c r="C65">
        <v>0.45300000000000001</v>
      </c>
      <c r="D65">
        <v>6.7619999999999996</v>
      </c>
      <c r="E65">
        <v>43.4</v>
      </c>
      <c r="F65">
        <v>7.9809000000000001</v>
      </c>
      <c r="G65">
        <v>19.7</v>
      </c>
      <c r="H65">
        <v>395.58</v>
      </c>
      <c r="I65">
        <v>9.5</v>
      </c>
      <c r="J65">
        <v>25</v>
      </c>
    </row>
    <row r="66" spans="1:10" x14ac:dyDescent="0.2">
      <c r="A66">
        <v>1.951E-2</v>
      </c>
      <c r="B66">
        <v>1.38</v>
      </c>
      <c r="C66">
        <v>0.41610000000000003</v>
      </c>
      <c r="D66">
        <v>7.1040000000000001</v>
      </c>
      <c r="E66">
        <v>59.5</v>
      </c>
      <c r="F66">
        <v>9.2228999999999992</v>
      </c>
      <c r="G66">
        <v>18.600000000000001</v>
      </c>
      <c r="H66">
        <v>393.24</v>
      </c>
      <c r="I66">
        <v>8.0500000000000007</v>
      </c>
      <c r="J66">
        <v>33</v>
      </c>
    </row>
    <row r="67" spans="1:10" x14ac:dyDescent="0.2">
      <c r="A67">
        <v>3.5839999999999997E-2</v>
      </c>
      <c r="B67">
        <v>3.37</v>
      </c>
      <c r="C67">
        <v>0.39800000000000002</v>
      </c>
      <c r="D67">
        <v>6.29</v>
      </c>
      <c r="E67">
        <v>17.8</v>
      </c>
      <c r="F67">
        <v>6.6115000000000004</v>
      </c>
      <c r="G67">
        <v>16.100000000000001</v>
      </c>
      <c r="H67">
        <v>396.9</v>
      </c>
      <c r="I67">
        <v>4.67</v>
      </c>
      <c r="J67">
        <v>23.5</v>
      </c>
    </row>
    <row r="68" spans="1:10" x14ac:dyDescent="0.2">
      <c r="A68">
        <v>4.3790000000000003E-2</v>
      </c>
      <c r="B68">
        <v>3.37</v>
      </c>
      <c r="C68">
        <v>0.39800000000000002</v>
      </c>
      <c r="D68">
        <v>5.7869999999999999</v>
      </c>
      <c r="E68">
        <v>31.1</v>
      </c>
      <c r="F68">
        <v>6.6115000000000004</v>
      </c>
      <c r="G68">
        <v>16.100000000000001</v>
      </c>
      <c r="H68">
        <v>396.9</v>
      </c>
      <c r="I68">
        <v>10.24</v>
      </c>
      <c r="J68">
        <v>19.399999999999999</v>
      </c>
    </row>
    <row r="69" spans="1:10" x14ac:dyDescent="0.2">
      <c r="A69">
        <v>5.7889999999999997E-2</v>
      </c>
      <c r="B69">
        <v>6.07</v>
      </c>
      <c r="C69">
        <v>0.40899999999999997</v>
      </c>
      <c r="D69">
        <v>5.8780000000000001</v>
      </c>
      <c r="E69">
        <v>21.4</v>
      </c>
      <c r="F69">
        <v>6.4980000000000002</v>
      </c>
      <c r="G69">
        <v>18.899999999999999</v>
      </c>
      <c r="H69">
        <v>396.21</v>
      </c>
      <c r="I69">
        <v>8.1</v>
      </c>
      <c r="J69">
        <v>22</v>
      </c>
    </row>
    <row r="70" spans="1:10" x14ac:dyDescent="0.2">
      <c r="A70">
        <v>0.13553999999999999</v>
      </c>
      <c r="B70">
        <v>6.07</v>
      </c>
      <c r="C70">
        <v>0.40899999999999997</v>
      </c>
      <c r="D70">
        <v>5.5940000000000003</v>
      </c>
      <c r="E70">
        <v>36.799999999999997</v>
      </c>
      <c r="F70">
        <v>6.4980000000000002</v>
      </c>
      <c r="G70">
        <v>18.899999999999999</v>
      </c>
      <c r="H70">
        <v>396.9</v>
      </c>
      <c r="I70">
        <v>13.09</v>
      </c>
      <c r="J70">
        <v>17.399999999999999</v>
      </c>
    </row>
    <row r="71" spans="1:10" x14ac:dyDescent="0.2">
      <c r="A71">
        <v>0.12816</v>
      </c>
      <c r="B71">
        <v>6.07</v>
      </c>
      <c r="C71">
        <v>0.40899999999999997</v>
      </c>
      <c r="D71">
        <v>5.8849999999999998</v>
      </c>
      <c r="E71">
        <v>33</v>
      </c>
      <c r="F71">
        <v>6.4980000000000002</v>
      </c>
      <c r="G71">
        <v>18.899999999999999</v>
      </c>
      <c r="H71">
        <v>396.9</v>
      </c>
      <c r="I71">
        <v>8.7899999999999991</v>
      </c>
      <c r="J71">
        <v>20.9</v>
      </c>
    </row>
    <row r="72" spans="1:10" x14ac:dyDescent="0.2">
      <c r="A72">
        <v>8.8260000000000005E-2</v>
      </c>
      <c r="B72">
        <v>10.81</v>
      </c>
      <c r="C72">
        <v>0.41299999999999998</v>
      </c>
      <c r="D72">
        <v>6.4169999999999998</v>
      </c>
      <c r="E72">
        <v>6.6</v>
      </c>
      <c r="F72">
        <v>5.2873000000000001</v>
      </c>
      <c r="G72">
        <v>19.2</v>
      </c>
      <c r="H72">
        <v>383.73</v>
      </c>
      <c r="I72">
        <v>6.72</v>
      </c>
      <c r="J72">
        <v>24.2</v>
      </c>
    </row>
    <row r="73" spans="1:10" x14ac:dyDescent="0.2">
      <c r="A73">
        <v>0.15876000000000001</v>
      </c>
      <c r="B73">
        <v>10.81</v>
      </c>
      <c r="C73">
        <v>0.41299999999999998</v>
      </c>
      <c r="D73">
        <v>5.9610000000000003</v>
      </c>
      <c r="E73">
        <v>17.5</v>
      </c>
      <c r="F73">
        <v>5.2873000000000001</v>
      </c>
      <c r="G73">
        <v>19.2</v>
      </c>
      <c r="H73">
        <v>376.94</v>
      </c>
      <c r="I73">
        <v>9.8800000000000008</v>
      </c>
      <c r="J73">
        <v>21.7</v>
      </c>
    </row>
    <row r="74" spans="1:10" x14ac:dyDescent="0.2">
      <c r="A74">
        <v>9.1639999999999999E-2</v>
      </c>
      <c r="B74">
        <v>10.81</v>
      </c>
      <c r="C74">
        <v>0.41299999999999998</v>
      </c>
      <c r="D74">
        <v>6.0650000000000004</v>
      </c>
      <c r="E74">
        <v>7.8</v>
      </c>
      <c r="F74">
        <v>5.2873000000000001</v>
      </c>
      <c r="G74">
        <v>19.2</v>
      </c>
      <c r="H74">
        <v>390.91</v>
      </c>
      <c r="I74">
        <v>5.52</v>
      </c>
      <c r="J74">
        <v>22.8</v>
      </c>
    </row>
    <row r="75" spans="1:10" x14ac:dyDescent="0.2">
      <c r="A75">
        <v>0.19539000000000001</v>
      </c>
      <c r="B75">
        <v>10.81</v>
      </c>
      <c r="C75">
        <v>0.41299999999999998</v>
      </c>
      <c r="D75">
        <v>6.2450000000000001</v>
      </c>
      <c r="E75">
        <v>6.2</v>
      </c>
      <c r="F75">
        <v>5.2873000000000001</v>
      </c>
      <c r="G75">
        <v>19.2</v>
      </c>
      <c r="H75">
        <v>377.17</v>
      </c>
      <c r="I75">
        <v>7.54</v>
      </c>
      <c r="J75">
        <v>23.4</v>
      </c>
    </row>
    <row r="76" spans="1:10" x14ac:dyDescent="0.2">
      <c r="A76">
        <v>7.8960000000000002E-2</v>
      </c>
      <c r="B76">
        <v>12.83</v>
      </c>
      <c r="C76">
        <v>0.437</v>
      </c>
      <c r="D76">
        <v>6.2729999999999997</v>
      </c>
      <c r="E76">
        <v>6</v>
      </c>
      <c r="F76">
        <v>4.2515000000000001</v>
      </c>
      <c r="G76">
        <v>18.7</v>
      </c>
      <c r="H76">
        <v>394.92</v>
      </c>
      <c r="I76">
        <v>6.78</v>
      </c>
      <c r="J76">
        <v>24.1</v>
      </c>
    </row>
    <row r="77" spans="1:10" x14ac:dyDescent="0.2">
      <c r="A77">
        <v>9.5119999999999996E-2</v>
      </c>
      <c r="B77">
        <v>12.83</v>
      </c>
      <c r="C77">
        <v>0.437</v>
      </c>
      <c r="D77">
        <v>6.2859999999999996</v>
      </c>
      <c r="E77">
        <v>45</v>
      </c>
      <c r="F77">
        <v>4.5026000000000002</v>
      </c>
      <c r="G77">
        <v>18.7</v>
      </c>
      <c r="H77">
        <v>383.23</v>
      </c>
      <c r="I77">
        <v>8.94</v>
      </c>
      <c r="J77">
        <v>21.4</v>
      </c>
    </row>
    <row r="78" spans="1:10" x14ac:dyDescent="0.2">
      <c r="A78">
        <v>0.10153</v>
      </c>
      <c r="B78">
        <v>12.83</v>
      </c>
      <c r="C78">
        <v>0.437</v>
      </c>
      <c r="D78">
        <v>6.2789999999999999</v>
      </c>
      <c r="E78">
        <v>74.5</v>
      </c>
      <c r="F78">
        <v>4.0522</v>
      </c>
      <c r="G78">
        <v>18.7</v>
      </c>
      <c r="H78">
        <v>373.66</v>
      </c>
      <c r="I78">
        <v>11.97</v>
      </c>
      <c r="J78">
        <v>20</v>
      </c>
    </row>
    <row r="79" spans="1:10" x14ac:dyDescent="0.2">
      <c r="A79">
        <v>8.7069999999999995E-2</v>
      </c>
      <c r="B79">
        <v>12.83</v>
      </c>
      <c r="C79">
        <v>0.437</v>
      </c>
      <c r="D79">
        <v>6.14</v>
      </c>
      <c r="E79">
        <v>45.8</v>
      </c>
      <c r="F79">
        <v>4.0904999999999996</v>
      </c>
      <c r="G79">
        <v>18.7</v>
      </c>
      <c r="H79">
        <v>386.96</v>
      </c>
      <c r="I79">
        <v>10.27</v>
      </c>
      <c r="J79">
        <v>20.8</v>
      </c>
    </row>
    <row r="80" spans="1:10" x14ac:dyDescent="0.2">
      <c r="A80">
        <v>5.6460000000000003E-2</v>
      </c>
      <c r="B80">
        <v>12.83</v>
      </c>
      <c r="C80">
        <v>0.437</v>
      </c>
      <c r="D80">
        <v>6.2320000000000002</v>
      </c>
      <c r="E80">
        <v>53.7</v>
      </c>
      <c r="F80">
        <v>5.0141</v>
      </c>
      <c r="G80">
        <v>18.7</v>
      </c>
      <c r="H80">
        <v>386.4</v>
      </c>
      <c r="I80">
        <v>12.34</v>
      </c>
      <c r="J80">
        <v>21.2</v>
      </c>
    </row>
    <row r="81" spans="1:10" x14ac:dyDescent="0.2">
      <c r="A81">
        <v>8.387E-2</v>
      </c>
      <c r="B81">
        <v>12.83</v>
      </c>
      <c r="C81">
        <v>0.437</v>
      </c>
      <c r="D81">
        <v>5.8739999999999997</v>
      </c>
      <c r="E81">
        <v>36.6</v>
      </c>
      <c r="F81">
        <v>4.5026000000000002</v>
      </c>
      <c r="G81">
        <v>18.7</v>
      </c>
      <c r="H81">
        <v>396.06</v>
      </c>
      <c r="I81">
        <v>9.1</v>
      </c>
      <c r="J81">
        <v>20.3</v>
      </c>
    </row>
    <row r="82" spans="1:10" x14ac:dyDescent="0.2">
      <c r="A82">
        <v>4.113E-2</v>
      </c>
      <c r="B82">
        <v>4.8600000000000003</v>
      </c>
      <c r="C82">
        <v>0.42599999999999999</v>
      </c>
      <c r="D82">
        <v>6.7270000000000003</v>
      </c>
      <c r="E82">
        <v>33.5</v>
      </c>
      <c r="F82">
        <v>5.4006999999999996</v>
      </c>
      <c r="G82">
        <v>19</v>
      </c>
      <c r="H82">
        <v>396.9</v>
      </c>
      <c r="I82">
        <v>5.29</v>
      </c>
      <c r="J82">
        <v>28</v>
      </c>
    </row>
    <row r="83" spans="1:10" x14ac:dyDescent="0.2">
      <c r="A83">
        <v>4.462E-2</v>
      </c>
      <c r="B83">
        <v>4.8600000000000003</v>
      </c>
      <c r="C83">
        <v>0.42599999999999999</v>
      </c>
      <c r="D83">
        <v>6.6189999999999998</v>
      </c>
      <c r="E83">
        <v>70.400000000000006</v>
      </c>
      <c r="F83">
        <v>5.4006999999999996</v>
      </c>
      <c r="G83">
        <v>19</v>
      </c>
      <c r="H83">
        <v>395.63</v>
      </c>
      <c r="I83">
        <v>7.22</v>
      </c>
      <c r="J83">
        <v>23.9</v>
      </c>
    </row>
    <row r="84" spans="1:10" x14ac:dyDescent="0.2">
      <c r="A84">
        <v>3.6589999999999998E-2</v>
      </c>
      <c r="B84">
        <v>4.8600000000000003</v>
      </c>
      <c r="C84">
        <v>0.42599999999999999</v>
      </c>
      <c r="D84">
        <v>6.3019999999999996</v>
      </c>
      <c r="E84">
        <v>32.200000000000003</v>
      </c>
      <c r="F84">
        <v>5.4006999999999996</v>
      </c>
      <c r="G84">
        <v>19</v>
      </c>
      <c r="H84">
        <v>396.9</v>
      </c>
      <c r="I84">
        <v>6.72</v>
      </c>
      <c r="J84">
        <v>24.8</v>
      </c>
    </row>
    <row r="85" spans="1:10" x14ac:dyDescent="0.2">
      <c r="A85">
        <v>3.551E-2</v>
      </c>
      <c r="B85">
        <v>4.8600000000000003</v>
      </c>
      <c r="C85">
        <v>0.42599999999999999</v>
      </c>
      <c r="D85">
        <v>6.1669999999999998</v>
      </c>
      <c r="E85">
        <v>46.7</v>
      </c>
      <c r="F85">
        <v>5.4006999999999996</v>
      </c>
      <c r="G85">
        <v>19</v>
      </c>
      <c r="H85">
        <v>390.64</v>
      </c>
      <c r="I85">
        <v>7.51</v>
      </c>
      <c r="J85">
        <v>22.9</v>
      </c>
    </row>
    <row r="86" spans="1:10" x14ac:dyDescent="0.2">
      <c r="A86">
        <v>5.0590000000000003E-2</v>
      </c>
      <c r="B86">
        <v>4.49</v>
      </c>
      <c r="C86">
        <v>0.44900000000000001</v>
      </c>
      <c r="D86">
        <v>6.3890000000000002</v>
      </c>
      <c r="E86">
        <v>48</v>
      </c>
      <c r="F86">
        <v>4.7793999999999999</v>
      </c>
      <c r="G86">
        <v>18.5</v>
      </c>
      <c r="H86">
        <v>396.9</v>
      </c>
      <c r="I86">
        <v>9.6199999999999992</v>
      </c>
      <c r="J86">
        <v>23.9</v>
      </c>
    </row>
    <row r="87" spans="1:10" x14ac:dyDescent="0.2">
      <c r="A87">
        <v>5.7349999999999998E-2</v>
      </c>
      <c r="B87">
        <v>4.49</v>
      </c>
      <c r="C87">
        <v>0.44900000000000001</v>
      </c>
      <c r="D87">
        <v>6.63</v>
      </c>
      <c r="E87">
        <v>56.1</v>
      </c>
      <c r="F87">
        <v>4.4377000000000004</v>
      </c>
      <c r="G87">
        <v>18.5</v>
      </c>
      <c r="H87">
        <v>392.3</v>
      </c>
      <c r="I87">
        <v>6.53</v>
      </c>
      <c r="J87">
        <v>26.6</v>
      </c>
    </row>
    <row r="88" spans="1:10" x14ac:dyDescent="0.2">
      <c r="A88">
        <v>5.1880000000000003E-2</v>
      </c>
      <c r="B88">
        <v>4.49</v>
      </c>
      <c r="C88">
        <v>0.44900000000000001</v>
      </c>
      <c r="D88">
        <v>6.0149999999999997</v>
      </c>
      <c r="E88">
        <v>45.1</v>
      </c>
      <c r="F88">
        <v>4.4272</v>
      </c>
      <c r="G88">
        <v>18.5</v>
      </c>
      <c r="H88">
        <v>395.99</v>
      </c>
      <c r="I88">
        <v>12.86</v>
      </c>
      <c r="J88">
        <v>22.5</v>
      </c>
    </row>
    <row r="89" spans="1:10" x14ac:dyDescent="0.2">
      <c r="A89">
        <v>7.1510000000000004E-2</v>
      </c>
      <c r="B89">
        <v>4.49</v>
      </c>
      <c r="C89">
        <v>0.44900000000000001</v>
      </c>
      <c r="D89">
        <v>6.1210000000000004</v>
      </c>
      <c r="E89">
        <v>56.8</v>
      </c>
      <c r="F89">
        <v>3.7475999999999998</v>
      </c>
      <c r="G89">
        <v>18.5</v>
      </c>
      <c r="H89">
        <v>395.15</v>
      </c>
      <c r="I89">
        <v>8.44</v>
      </c>
      <c r="J89">
        <v>22.2</v>
      </c>
    </row>
    <row r="90" spans="1:10" x14ac:dyDescent="0.2">
      <c r="A90">
        <v>5.6599999999999998E-2</v>
      </c>
      <c r="B90">
        <v>3.41</v>
      </c>
      <c r="C90">
        <v>0.48899999999999999</v>
      </c>
      <c r="D90">
        <v>7.0069999999999997</v>
      </c>
      <c r="E90">
        <v>86.3</v>
      </c>
      <c r="F90">
        <v>3.4217</v>
      </c>
      <c r="G90">
        <v>17.8</v>
      </c>
      <c r="H90">
        <v>396.9</v>
      </c>
      <c r="I90">
        <v>5.5</v>
      </c>
      <c r="J90">
        <v>23.6</v>
      </c>
    </row>
    <row r="91" spans="1:10" x14ac:dyDescent="0.2">
      <c r="A91">
        <v>5.3019999999999998E-2</v>
      </c>
      <c r="B91">
        <v>3.41</v>
      </c>
      <c r="C91">
        <v>0.48899999999999999</v>
      </c>
      <c r="D91">
        <v>7.0789999999999997</v>
      </c>
      <c r="E91">
        <v>63.1</v>
      </c>
      <c r="F91">
        <v>3.4144999999999999</v>
      </c>
      <c r="G91">
        <v>17.8</v>
      </c>
      <c r="H91">
        <v>396.06</v>
      </c>
      <c r="I91">
        <v>5.7</v>
      </c>
      <c r="J91">
        <v>28.7</v>
      </c>
    </row>
    <row r="92" spans="1:10" x14ac:dyDescent="0.2">
      <c r="A92">
        <v>4.684E-2</v>
      </c>
      <c r="B92">
        <v>3.41</v>
      </c>
      <c r="C92">
        <v>0.48899999999999999</v>
      </c>
      <c r="D92">
        <v>6.4169999999999998</v>
      </c>
      <c r="E92">
        <v>66.099999999999994</v>
      </c>
      <c r="F92">
        <v>3.0922999999999998</v>
      </c>
      <c r="G92">
        <v>17.8</v>
      </c>
      <c r="H92">
        <v>392.18</v>
      </c>
      <c r="I92">
        <v>8.81</v>
      </c>
      <c r="J92">
        <v>22.6</v>
      </c>
    </row>
    <row r="93" spans="1:10" x14ac:dyDescent="0.2">
      <c r="A93">
        <v>3.9320000000000001E-2</v>
      </c>
      <c r="B93">
        <v>3.41</v>
      </c>
      <c r="C93">
        <v>0.48899999999999999</v>
      </c>
      <c r="D93">
        <v>6.4050000000000002</v>
      </c>
      <c r="E93">
        <v>73.900000000000006</v>
      </c>
      <c r="F93">
        <v>3.0920999999999998</v>
      </c>
      <c r="G93">
        <v>17.8</v>
      </c>
      <c r="H93">
        <v>393.55</v>
      </c>
      <c r="I93">
        <v>8.1999999999999993</v>
      </c>
      <c r="J93">
        <v>22</v>
      </c>
    </row>
    <row r="94" spans="1:10" x14ac:dyDescent="0.2">
      <c r="A94">
        <v>4.2029999999999998E-2</v>
      </c>
      <c r="B94">
        <v>15.04</v>
      </c>
      <c r="C94">
        <v>0.46400000000000002</v>
      </c>
      <c r="D94">
        <v>6.4420000000000002</v>
      </c>
      <c r="E94">
        <v>53.6</v>
      </c>
      <c r="F94">
        <v>3.6659000000000002</v>
      </c>
      <c r="G94">
        <v>18.2</v>
      </c>
      <c r="H94">
        <v>395.01</v>
      </c>
      <c r="I94">
        <v>8.16</v>
      </c>
      <c r="J94">
        <v>22.9</v>
      </c>
    </row>
    <row r="95" spans="1:10" x14ac:dyDescent="0.2">
      <c r="A95">
        <v>2.8750000000000001E-2</v>
      </c>
      <c r="B95">
        <v>15.04</v>
      </c>
      <c r="C95">
        <v>0.46400000000000002</v>
      </c>
      <c r="D95">
        <v>6.2110000000000003</v>
      </c>
      <c r="E95">
        <v>28.9</v>
      </c>
      <c r="F95">
        <v>3.6659000000000002</v>
      </c>
      <c r="G95">
        <v>18.2</v>
      </c>
      <c r="H95">
        <v>396.33</v>
      </c>
      <c r="I95">
        <v>6.21</v>
      </c>
      <c r="J95">
        <v>25</v>
      </c>
    </row>
    <row r="96" spans="1:10" x14ac:dyDescent="0.2">
      <c r="A96">
        <v>4.2939999999999999E-2</v>
      </c>
      <c r="B96">
        <v>15.04</v>
      </c>
      <c r="C96">
        <v>0.46400000000000002</v>
      </c>
      <c r="D96">
        <v>6.2489999999999997</v>
      </c>
      <c r="E96">
        <v>77.3</v>
      </c>
      <c r="F96">
        <v>3.6150000000000002</v>
      </c>
      <c r="G96">
        <v>18.2</v>
      </c>
      <c r="H96">
        <v>396.9</v>
      </c>
      <c r="I96">
        <v>10.59</v>
      </c>
      <c r="J96">
        <v>20.6</v>
      </c>
    </row>
    <row r="97" spans="1:10" x14ac:dyDescent="0.2">
      <c r="A97">
        <v>0.12204</v>
      </c>
      <c r="B97">
        <v>2.89</v>
      </c>
      <c r="C97">
        <v>0.44500000000000001</v>
      </c>
      <c r="D97">
        <v>6.625</v>
      </c>
      <c r="E97">
        <v>57.8</v>
      </c>
      <c r="F97">
        <v>3.4952000000000001</v>
      </c>
      <c r="G97">
        <v>18</v>
      </c>
      <c r="H97">
        <v>357.98</v>
      </c>
      <c r="I97">
        <v>6.65</v>
      </c>
      <c r="J97">
        <v>28.4</v>
      </c>
    </row>
    <row r="98" spans="1:10" x14ac:dyDescent="0.2">
      <c r="A98">
        <v>0.11504</v>
      </c>
      <c r="B98">
        <v>2.89</v>
      </c>
      <c r="C98">
        <v>0.44500000000000001</v>
      </c>
      <c r="D98">
        <v>6.1630000000000003</v>
      </c>
      <c r="E98">
        <v>69.599999999999994</v>
      </c>
      <c r="F98">
        <v>3.4952000000000001</v>
      </c>
      <c r="G98">
        <v>18</v>
      </c>
      <c r="H98">
        <v>391.83</v>
      </c>
      <c r="I98">
        <v>11.34</v>
      </c>
      <c r="J98">
        <v>21.4</v>
      </c>
    </row>
    <row r="99" spans="1:10" x14ac:dyDescent="0.2">
      <c r="A99">
        <v>0.12083000000000001</v>
      </c>
      <c r="B99">
        <v>2.89</v>
      </c>
      <c r="C99">
        <v>0.44500000000000001</v>
      </c>
      <c r="D99">
        <v>8.0690000000000008</v>
      </c>
      <c r="E99">
        <v>76</v>
      </c>
      <c r="F99">
        <v>3.4952000000000001</v>
      </c>
      <c r="G99">
        <v>18</v>
      </c>
      <c r="H99">
        <v>396.9</v>
      </c>
      <c r="I99">
        <v>4.21</v>
      </c>
      <c r="J99">
        <v>38.700000000000003</v>
      </c>
    </row>
    <row r="100" spans="1:10" x14ac:dyDescent="0.2">
      <c r="A100">
        <v>8.1869999999999998E-2</v>
      </c>
      <c r="B100">
        <v>2.89</v>
      </c>
      <c r="C100">
        <v>0.44500000000000001</v>
      </c>
      <c r="D100">
        <v>7.82</v>
      </c>
      <c r="E100">
        <v>36.9</v>
      </c>
      <c r="F100">
        <v>3.4952000000000001</v>
      </c>
      <c r="G100">
        <v>18</v>
      </c>
      <c r="H100">
        <v>393.53</v>
      </c>
      <c r="I100">
        <v>3.57</v>
      </c>
      <c r="J100">
        <v>43.8</v>
      </c>
    </row>
    <row r="101" spans="1:10" x14ac:dyDescent="0.2">
      <c r="A101">
        <v>6.8599999999999994E-2</v>
      </c>
      <c r="B101">
        <v>2.89</v>
      </c>
      <c r="C101">
        <v>0.44500000000000001</v>
      </c>
      <c r="D101">
        <v>7.4160000000000004</v>
      </c>
      <c r="E101">
        <v>62.5</v>
      </c>
      <c r="F101">
        <v>3.4952000000000001</v>
      </c>
      <c r="G101">
        <v>18</v>
      </c>
      <c r="H101">
        <v>396.9</v>
      </c>
      <c r="I101">
        <v>6.19</v>
      </c>
      <c r="J101">
        <v>33.200000000000003</v>
      </c>
    </row>
    <row r="102" spans="1:10" x14ac:dyDescent="0.2">
      <c r="A102">
        <v>0.14865999999999999</v>
      </c>
      <c r="B102">
        <v>8.56</v>
      </c>
      <c r="C102">
        <v>0.52</v>
      </c>
      <c r="D102">
        <v>6.7270000000000003</v>
      </c>
      <c r="E102">
        <v>79.900000000000006</v>
      </c>
      <c r="F102">
        <v>2.7778</v>
      </c>
      <c r="G102">
        <v>20.9</v>
      </c>
      <c r="H102">
        <v>394.76</v>
      </c>
      <c r="I102">
        <v>9.42</v>
      </c>
      <c r="J102">
        <v>27.5</v>
      </c>
    </row>
    <row r="103" spans="1:10" x14ac:dyDescent="0.2">
      <c r="A103">
        <v>0.11432</v>
      </c>
      <c r="B103">
        <v>8.56</v>
      </c>
      <c r="C103">
        <v>0.52</v>
      </c>
      <c r="D103">
        <v>6.7809999999999997</v>
      </c>
      <c r="E103">
        <v>71.3</v>
      </c>
      <c r="F103">
        <v>2.8561000000000001</v>
      </c>
      <c r="G103">
        <v>20.9</v>
      </c>
      <c r="H103">
        <v>395.58</v>
      </c>
      <c r="I103">
        <v>7.67</v>
      </c>
      <c r="J103">
        <v>26.5</v>
      </c>
    </row>
    <row r="104" spans="1:10" x14ac:dyDescent="0.2">
      <c r="A104">
        <v>0.22875999999999999</v>
      </c>
      <c r="B104">
        <v>8.56</v>
      </c>
      <c r="C104">
        <v>0.52</v>
      </c>
      <c r="D104">
        <v>6.4050000000000002</v>
      </c>
      <c r="E104">
        <v>85.4</v>
      </c>
      <c r="F104">
        <v>2.7147000000000001</v>
      </c>
      <c r="G104">
        <v>20.9</v>
      </c>
      <c r="H104">
        <v>70.8</v>
      </c>
      <c r="I104">
        <v>10.63</v>
      </c>
      <c r="J104">
        <v>18.600000000000001</v>
      </c>
    </row>
    <row r="105" spans="1:10" x14ac:dyDescent="0.2">
      <c r="A105">
        <v>0.21160999999999999</v>
      </c>
      <c r="B105">
        <v>8.56</v>
      </c>
      <c r="C105">
        <v>0.52</v>
      </c>
      <c r="D105">
        <v>6.1369999999999996</v>
      </c>
      <c r="E105">
        <v>87.4</v>
      </c>
      <c r="F105">
        <v>2.7147000000000001</v>
      </c>
      <c r="G105">
        <v>20.9</v>
      </c>
      <c r="H105">
        <v>394.47</v>
      </c>
      <c r="I105">
        <v>13.44</v>
      </c>
      <c r="J105">
        <v>19.3</v>
      </c>
    </row>
    <row r="106" spans="1:10" x14ac:dyDescent="0.2">
      <c r="A106">
        <v>0.1396</v>
      </c>
      <c r="B106">
        <v>8.56</v>
      </c>
      <c r="C106">
        <v>0.52</v>
      </c>
      <c r="D106">
        <v>6.1669999999999998</v>
      </c>
      <c r="E106">
        <v>90</v>
      </c>
      <c r="F106">
        <v>2.4209999999999998</v>
      </c>
      <c r="G106">
        <v>20.9</v>
      </c>
      <c r="H106">
        <v>392.69</v>
      </c>
      <c r="I106">
        <v>12.33</v>
      </c>
      <c r="J106">
        <v>20.100000000000001</v>
      </c>
    </row>
    <row r="107" spans="1:10" x14ac:dyDescent="0.2">
      <c r="A107">
        <v>0.13261999999999999</v>
      </c>
      <c r="B107">
        <v>8.56</v>
      </c>
      <c r="C107">
        <v>0.52</v>
      </c>
      <c r="D107">
        <v>5.851</v>
      </c>
      <c r="E107">
        <v>96.7</v>
      </c>
      <c r="F107">
        <v>2.1069</v>
      </c>
      <c r="G107">
        <v>20.9</v>
      </c>
      <c r="H107">
        <v>394.05</v>
      </c>
      <c r="I107">
        <v>16.47</v>
      </c>
      <c r="J107">
        <v>19.5</v>
      </c>
    </row>
    <row r="108" spans="1:10" x14ac:dyDescent="0.2">
      <c r="A108">
        <v>0.17119999999999999</v>
      </c>
      <c r="B108">
        <v>8.56</v>
      </c>
      <c r="C108">
        <v>0.52</v>
      </c>
      <c r="D108">
        <v>5.8360000000000003</v>
      </c>
      <c r="E108">
        <v>91.9</v>
      </c>
      <c r="F108">
        <v>2.2109999999999999</v>
      </c>
      <c r="G108">
        <v>20.9</v>
      </c>
      <c r="H108">
        <v>395.67</v>
      </c>
      <c r="I108">
        <v>18.66</v>
      </c>
      <c r="J108">
        <v>19.5</v>
      </c>
    </row>
    <row r="109" spans="1:10" x14ac:dyDescent="0.2">
      <c r="A109">
        <v>0.13117000000000001</v>
      </c>
      <c r="B109">
        <v>8.56</v>
      </c>
      <c r="C109">
        <v>0.52</v>
      </c>
      <c r="D109">
        <v>6.1269999999999998</v>
      </c>
      <c r="E109">
        <v>85.2</v>
      </c>
      <c r="F109">
        <v>2.1223999999999998</v>
      </c>
      <c r="G109">
        <v>20.9</v>
      </c>
      <c r="H109">
        <v>387.69</v>
      </c>
      <c r="I109">
        <v>14.09</v>
      </c>
      <c r="J109">
        <v>20.399999999999999</v>
      </c>
    </row>
    <row r="110" spans="1:10" x14ac:dyDescent="0.2">
      <c r="A110">
        <v>0.12801999999999999</v>
      </c>
      <c r="B110">
        <v>8.56</v>
      </c>
      <c r="C110">
        <v>0.52</v>
      </c>
      <c r="D110">
        <v>6.4740000000000002</v>
      </c>
      <c r="E110">
        <v>97.1</v>
      </c>
      <c r="F110">
        <v>2.4329000000000001</v>
      </c>
      <c r="G110">
        <v>20.9</v>
      </c>
      <c r="H110">
        <v>395.24</v>
      </c>
      <c r="I110">
        <v>12.27</v>
      </c>
      <c r="J110">
        <v>19.8</v>
      </c>
    </row>
    <row r="111" spans="1:10" x14ac:dyDescent="0.2">
      <c r="A111">
        <v>0.26362999999999998</v>
      </c>
      <c r="B111">
        <v>8.56</v>
      </c>
      <c r="C111">
        <v>0.52</v>
      </c>
      <c r="D111">
        <v>6.2290000000000001</v>
      </c>
      <c r="E111">
        <v>91.2</v>
      </c>
      <c r="F111">
        <v>2.5451000000000001</v>
      </c>
      <c r="G111">
        <v>20.9</v>
      </c>
      <c r="H111">
        <v>391.23</v>
      </c>
      <c r="I111">
        <v>15.55</v>
      </c>
      <c r="J111">
        <v>19.399999999999999</v>
      </c>
    </row>
    <row r="112" spans="1:10" x14ac:dyDescent="0.2">
      <c r="A112">
        <v>0.10793</v>
      </c>
      <c r="B112">
        <v>8.56</v>
      </c>
      <c r="C112">
        <v>0.52</v>
      </c>
      <c r="D112">
        <v>6.1950000000000003</v>
      </c>
      <c r="E112">
        <v>54.4</v>
      </c>
      <c r="F112">
        <v>2.7778</v>
      </c>
      <c r="G112">
        <v>20.9</v>
      </c>
      <c r="H112">
        <v>393.49</v>
      </c>
      <c r="I112">
        <v>13</v>
      </c>
      <c r="J112">
        <v>21.7</v>
      </c>
    </row>
    <row r="113" spans="1:10" x14ac:dyDescent="0.2">
      <c r="A113">
        <v>0.10084</v>
      </c>
      <c r="B113">
        <v>10.01</v>
      </c>
      <c r="C113">
        <v>0.54700000000000004</v>
      </c>
      <c r="D113">
        <v>6.7149999999999999</v>
      </c>
      <c r="E113">
        <v>81.599999999999994</v>
      </c>
      <c r="F113">
        <v>2.6775000000000002</v>
      </c>
      <c r="G113">
        <v>17.8</v>
      </c>
      <c r="H113">
        <v>395.59</v>
      </c>
      <c r="I113">
        <v>10.16</v>
      </c>
      <c r="J113">
        <v>22.8</v>
      </c>
    </row>
    <row r="114" spans="1:10" x14ac:dyDescent="0.2">
      <c r="A114">
        <v>0.12329</v>
      </c>
      <c r="B114">
        <v>10.01</v>
      </c>
      <c r="C114">
        <v>0.54700000000000004</v>
      </c>
      <c r="D114">
        <v>5.9130000000000003</v>
      </c>
      <c r="E114">
        <v>92.9</v>
      </c>
      <c r="F114">
        <v>2.3534000000000002</v>
      </c>
      <c r="G114">
        <v>17.8</v>
      </c>
      <c r="H114">
        <v>394.95</v>
      </c>
      <c r="I114">
        <v>16.21</v>
      </c>
      <c r="J114">
        <v>18.8</v>
      </c>
    </row>
    <row r="115" spans="1:10" x14ac:dyDescent="0.2">
      <c r="A115">
        <v>0.22212000000000001</v>
      </c>
      <c r="B115">
        <v>10.01</v>
      </c>
      <c r="C115">
        <v>0.54700000000000004</v>
      </c>
      <c r="D115">
        <v>6.0919999999999996</v>
      </c>
      <c r="E115">
        <v>95.4</v>
      </c>
      <c r="F115">
        <v>2.548</v>
      </c>
      <c r="G115">
        <v>17.8</v>
      </c>
      <c r="H115">
        <v>396.9</v>
      </c>
      <c r="I115">
        <v>17.09</v>
      </c>
      <c r="J115">
        <v>18.7</v>
      </c>
    </row>
    <row r="116" spans="1:10" x14ac:dyDescent="0.2">
      <c r="A116">
        <v>0.14230999999999999</v>
      </c>
      <c r="B116">
        <v>10.01</v>
      </c>
      <c r="C116">
        <v>0.54700000000000004</v>
      </c>
      <c r="D116">
        <v>6.2539999999999996</v>
      </c>
      <c r="E116">
        <v>84.2</v>
      </c>
      <c r="F116">
        <v>2.2565</v>
      </c>
      <c r="G116">
        <v>17.8</v>
      </c>
      <c r="H116">
        <v>388.74</v>
      </c>
      <c r="I116">
        <v>10.45</v>
      </c>
      <c r="J116">
        <v>18.5</v>
      </c>
    </row>
    <row r="117" spans="1:10" x14ac:dyDescent="0.2">
      <c r="A117">
        <v>0.17133999999999999</v>
      </c>
      <c r="B117">
        <v>10.01</v>
      </c>
      <c r="C117">
        <v>0.54700000000000004</v>
      </c>
      <c r="D117">
        <v>5.9279999999999999</v>
      </c>
      <c r="E117">
        <v>88.2</v>
      </c>
      <c r="F117">
        <v>2.4630999999999998</v>
      </c>
      <c r="G117">
        <v>17.8</v>
      </c>
      <c r="H117">
        <v>344.91</v>
      </c>
      <c r="I117">
        <v>15.76</v>
      </c>
      <c r="J117">
        <v>18.3</v>
      </c>
    </row>
    <row r="118" spans="1:10" x14ac:dyDescent="0.2">
      <c r="A118">
        <v>0.13158</v>
      </c>
      <c r="B118">
        <v>10.01</v>
      </c>
      <c r="C118">
        <v>0.54700000000000004</v>
      </c>
      <c r="D118">
        <v>6.1760000000000002</v>
      </c>
      <c r="E118">
        <v>72.5</v>
      </c>
      <c r="F118">
        <v>2.7301000000000002</v>
      </c>
      <c r="G118">
        <v>17.8</v>
      </c>
      <c r="H118">
        <v>393.3</v>
      </c>
      <c r="I118">
        <v>12.04</v>
      </c>
      <c r="J118">
        <v>21.2</v>
      </c>
    </row>
    <row r="119" spans="1:10" x14ac:dyDescent="0.2">
      <c r="A119">
        <v>0.15098</v>
      </c>
      <c r="B119">
        <v>10.01</v>
      </c>
      <c r="C119">
        <v>0.54700000000000004</v>
      </c>
      <c r="D119">
        <v>6.0209999999999999</v>
      </c>
      <c r="E119">
        <v>82.6</v>
      </c>
      <c r="F119">
        <v>2.7473999999999998</v>
      </c>
      <c r="G119">
        <v>17.8</v>
      </c>
      <c r="H119">
        <v>394.51</v>
      </c>
      <c r="I119">
        <v>10.3</v>
      </c>
      <c r="J119">
        <v>19.2</v>
      </c>
    </row>
    <row r="120" spans="1:10" x14ac:dyDescent="0.2">
      <c r="A120">
        <v>0.13058</v>
      </c>
      <c r="B120">
        <v>10.01</v>
      </c>
      <c r="C120">
        <v>0.54700000000000004</v>
      </c>
      <c r="D120">
        <v>5.8719999999999999</v>
      </c>
      <c r="E120">
        <v>73.099999999999994</v>
      </c>
      <c r="F120">
        <v>2.4775</v>
      </c>
      <c r="G120">
        <v>17.8</v>
      </c>
      <c r="H120">
        <v>338.63</v>
      </c>
      <c r="I120">
        <v>15.37</v>
      </c>
      <c r="J120">
        <v>20.399999999999999</v>
      </c>
    </row>
    <row r="121" spans="1:10" x14ac:dyDescent="0.2">
      <c r="A121">
        <v>0.14476</v>
      </c>
      <c r="B121">
        <v>10.01</v>
      </c>
      <c r="C121">
        <v>0.54700000000000004</v>
      </c>
      <c r="D121">
        <v>5.7309999999999999</v>
      </c>
      <c r="E121">
        <v>65.2</v>
      </c>
      <c r="F121">
        <v>2.7591999999999999</v>
      </c>
      <c r="G121">
        <v>17.8</v>
      </c>
      <c r="H121">
        <v>391.5</v>
      </c>
      <c r="I121">
        <v>13.61</v>
      </c>
      <c r="J121">
        <v>19.3</v>
      </c>
    </row>
    <row r="122" spans="1:10" x14ac:dyDescent="0.2">
      <c r="A122">
        <v>6.8989999999999996E-2</v>
      </c>
      <c r="B122">
        <v>25.65</v>
      </c>
      <c r="C122">
        <v>0.58099999999999996</v>
      </c>
      <c r="D122">
        <v>5.87</v>
      </c>
      <c r="E122">
        <v>69.7</v>
      </c>
      <c r="F122">
        <v>2.2576999999999998</v>
      </c>
      <c r="G122">
        <v>19.100000000000001</v>
      </c>
      <c r="H122">
        <v>389.15</v>
      </c>
      <c r="I122">
        <v>14.37</v>
      </c>
      <c r="J122">
        <v>22</v>
      </c>
    </row>
    <row r="123" spans="1:10" x14ac:dyDescent="0.2">
      <c r="A123">
        <v>7.1650000000000005E-2</v>
      </c>
      <c r="B123">
        <v>25.65</v>
      </c>
      <c r="C123">
        <v>0.58099999999999996</v>
      </c>
      <c r="D123">
        <v>6.0039999999999996</v>
      </c>
      <c r="E123">
        <v>84.1</v>
      </c>
      <c r="F123">
        <v>2.1974</v>
      </c>
      <c r="G123">
        <v>19.100000000000001</v>
      </c>
      <c r="H123">
        <v>377.67</v>
      </c>
      <c r="I123">
        <v>14.27</v>
      </c>
      <c r="J123">
        <v>20.3</v>
      </c>
    </row>
    <row r="124" spans="1:10" x14ac:dyDescent="0.2">
      <c r="A124">
        <v>9.2990000000000003E-2</v>
      </c>
      <c r="B124">
        <v>25.65</v>
      </c>
      <c r="C124">
        <v>0.58099999999999996</v>
      </c>
      <c r="D124">
        <v>5.9610000000000003</v>
      </c>
      <c r="E124">
        <v>92.9</v>
      </c>
      <c r="F124">
        <v>2.0869</v>
      </c>
      <c r="G124">
        <v>19.100000000000001</v>
      </c>
      <c r="H124">
        <v>378.09</v>
      </c>
      <c r="I124">
        <v>17.93</v>
      </c>
      <c r="J124">
        <v>20.5</v>
      </c>
    </row>
    <row r="125" spans="1:10" x14ac:dyDescent="0.2">
      <c r="A125">
        <v>0.15038000000000001</v>
      </c>
      <c r="B125">
        <v>25.65</v>
      </c>
      <c r="C125">
        <v>0.58099999999999996</v>
      </c>
      <c r="D125">
        <v>5.8559999999999999</v>
      </c>
      <c r="E125">
        <v>97</v>
      </c>
      <c r="F125">
        <v>1.9443999999999999</v>
      </c>
      <c r="G125">
        <v>19.100000000000001</v>
      </c>
      <c r="H125">
        <v>370.31</v>
      </c>
      <c r="I125">
        <v>25.41</v>
      </c>
      <c r="J125">
        <v>17.3</v>
      </c>
    </row>
    <row r="126" spans="1:10" x14ac:dyDescent="0.2">
      <c r="A126">
        <v>9.8489999999999994E-2</v>
      </c>
      <c r="B126">
        <v>25.65</v>
      </c>
      <c r="C126">
        <v>0.58099999999999996</v>
      </c>
      <c r="D126">
        <v>5.8789999999999996</v>
      </c>
      <c r="E126">
        <v>95.8</v>
      </c>
      <c r="F126">
        <v>2.0063</v>
      </c>
      <c r="G126">
        <v>19.100000000000001</v>
      </c>
      <c r="H126">
        <v>379.38</v>
      </c>
      <c r="I126">
        <v>17.579999999999998</v>
      </c>
      <c r="J126">
        <v>18.8</v>
      </c>
    </row>
    <row r="127" spans="1:10" x14ac:dyDescent="0.2">
      <c r="A127">
        <v>0.16902</v>
      </c>
      <c r="B127">
        <v>25.65</v>
      </c>
      <c r="C127">
        <v>0.58099999999999996</v>
      </c>
      <c r="D127">
        <v>5.9859999999999998</v>
      </c>
      <c r="E127">
        <v>88.4</v>
      </c>
      <c r="F127">
        <v>1.9928999999999999</v>
      </c>
      <c r="G127">
        <v>19.100000000000001</v>
      </c>
      <c r="H127">
        <v>385.02</v>
      </c>
      <c r="I127">
        <v>14.81</v>
      </c>
      <c r="J127">
        <v>21.4</v>
      </c>
    </row>
    <row r="128" spans="1:10" x14ac:dyDescent="0.2">
      <c r="A128">
        <v>0.38735000000000003</v>
      </c>
      <c r="B128">
        <v>25.65</v>
      </c>
      <c r="C128">
        <v>0.58099999999999996</v>
      </c>
      <c r="D128">
        <v>5.6130000000000004</v>
      </c>
      <c r="E128">
        <v>95.6</v>
      </c>
      <c r="F128">
        <v>1.7572000000000001</v>
      </c>
      <c r="G128">
        <v>19.100000000000001</v>
      </c>
      <c r="H128">
        <v>359.29</v>
      </c>
      <c r="I128">
        <v>27.26</v>
      </c>
      <c r="J128">
        <v>15.7</v>
      </c>
    </row>
    <row r="129" spans="1:10" x14ac:dyDescent="0.2">
      <c r="A129">
        <v>0.25914999999999999</v>
      </c>
      <c r="B129">
        <v>21.89</v>
      </c>
      <c r="C129">
        <v>0.624</v>
      </c>
      <c r="D129">
        <v>5.6929999999999996</v>
      </c>
      <c r="E129">
        <v>96</v>
      </c>
      <c r="F129">
        <v>1.7883</v>
      </c>
      <c r="G129">
        <v>21.2</v>
      </c>
      <c r="H129">
        <v>392.11</v>
      </c>
      <c r="I129">
        <v>17.190000000000001</v>
      </c>
      <c r="J129">
        <v>16.2</v>
      </c>
    </row>
    <row r="130" spans="1:10" x14ac:dyDescent="0.2">
      <c r="A130">
        <v>0.32543</v>
      </c>
      <c r="B130">
        <v>21.89</v>
      </c>
      <c r="C130">
        <v>0.624</v>
      </c>
      <c r="D130">
        <v>6.431</v>
      </c>
      <c r="E130">
        <v>98.8</v>
      </c>
      <c r="F130">
        <v>1.8125</v>
      </c>
      <c r="G130">
        <v>21.2</v>
      </c>
      <c r="H130">
        <v>396.9</v>
      </c>
      <c r="I130">
        <v>15.39</v>
      </c>
      <c r="J130">
        <v>18</v>
      </c>
    </row>
    <row r="131" spans="1:10" x14ac:dyDescent="0.2">
      <c r="A131">
        <v>0.88124999999999998</v>
      </c>
      <c r="B131">
        <v>21.89</v>
      </c>
      <c r="C131">
        <v>0.624</v>
      </c>
      <c r="D131">
        <v>5.6369999999999996</v>
      </c>
      <c r="E131">
        <v>94.7</v>
      </c>
      <c r="F131">
        <v>1.9799</v>
      </c>
      <c r="G131">
        <v>21.2</v>
      </c>
      <c r="H131">
        <v>396.9</v>
      </c>
      <c r="I131">
        <v>18.34</v>
      </c>
      <c r="J131">
        <v>14.3</v>
      </c>
    </row>
    <row r="132" spans="1:10" x14ac:dyDescent="0.2">
      <c r="A132">
        <v>0.34005999999999997</v>
      </c>
      <c r="B132">
        <v>21.89</v>
      </c>
      <c r="C132">
        <v>0.624</v>
      </c>
      <c r="D132">
        <v>6.4580000000000002</v>
      </c>
      <c r="E132">
        <v>98.9</v>
      </c>
      <c r="F132">
        <v>2.1185</v>
      </c>
      <c r="G132">
        <v>21.2</v>
      </c>
      <c r="H132">
        <v>395.04</v>
      </c>
      <c r="I132">
        <v>12.6</v>
      </c>
      <c r="J132">
        <v>19.2</v>
      </c>
    </row>
    <row r="133" spans="1:10" x14ac:dyDescent="0.2">
      <c r="A133">
        <v>1.1929399999999999</v>
      </c>
      <c r="B133">
        <v>21.89</v>
      </c>
      <c r="C133">
        <v>0.624</v>
      </c>
      <c r="D133">
        <v>6.3259999999999996</v>
      </c>
      <c r="E133">
        <v>97.7</v>
      </c>
      <c r="F133">
        <v>2.2709999999999999</v>
      </c>
      <c r="G133">
        <v>21.2</v>
      </c>
      <c r="H133">
        <v>396.9</v>
      </c>
      <c r="I133">
        <v>12.26</v>
      </c>
      <c r="J133">
        <v>19.600000000000001</v>
      </c>
    </row>
    <row r="134" spans="1:10" x14ac:dyDescent="0.2">
      <c r="A134">
        <v>0.59004999999999996</v>
      </c>
      <c r="B134">
        <v>21.89</v>
      </c>
      <c r="C134">
        <v>0.624</v>
      </c>
      <c r="D134">
        <v>6.3719999999999999</v>
      </c>
      <c r="E134">
        <v>97.9</v>
      </c>
      <c r="F134">
        <v>2.3273999999999999</v>
      </c>
      <c r="G134">
        <v>21.2</v>
      </c>
      <c r="H134">
        <v>385.76</v>
      </c>
      <c r="I134">
        <v>11.12</v>
      </c>
      <c r="J134">
        <v>23</v>
      </c>
    </row>
    <row r="135" spans="1:10" x14ac:dyDescent="0.2">
      <c r="A135">
        <v>0.32982</v>
      </c>
      <c r="B135">
        <v>21.89</v>
      </c>
      <c r="C135">
        <v>0.624</v>
      </c>
      <c r="D135">
        <v>5.8220000000000001</v>
      </c>
      <c r="E135">
        <v>95.4</v>
      </c>
      <c r="F135">
        <v>2.4699</v>
      </c>
      <c r="G135">
        <v>21.2</v>
      </c>
      <c r="H135">
        <v>388.69</v>
      </c>
      <c r="I135">
        <v>15.03</v>
      </c>
      <c r="J135">
        <v>18.399999999999999</v>
      </c>
    </row>
    <row r="136" spans="1:10" x14ac:dyDescent="0.2">
      <c r="A136">
        <v>0.97616999999999998</v>
      </c>
      <c r="B136">
        <v>21.89</v>
      </c>
      <c r="C136">
        <v>0.624</v>
      </c>
      <c r="D136">
        <v>5.7569999999999997</v>
      </c>
      <c r="E136">
        <v>98.4</v>
      </c>
      <c r="F136">
        <v>2.3460000000000001</v>
      </c>
      <c r="G136">
        <v>21.2</v>
      </c>
      <c r="H136">
        <v>262.76</v>
      </c>
      <c r="I136">
        <v>17.309999999999999</v>
      </c>
      <c r="J136">
        <v>15.6</v>
      </c>
    </row>
    <row r="137" spans="1:10" x14ac:dyDescent="0.2">
      <c r="A137">
        <v>0.55778000000000005</v>
      </c>
      <c r="B137">
        <v>21.89</v>
      </c>
      <c r="C137">
        <v>0.624</v>
      </c>
      <c r="D137">
        <v>6.335</v>
      </c>
      <c r="E137">
        <v>98.2</v>
      </c>
      <c r="F137">
        <v>2.1107</v>
      </c>
      <c r="G137">
        <v>21.2</v>
      </c>
      <c r="H137">
        <v>394.67</v>
      </c>
      <c r="I137">
        <v>16.96</v>
      </c>
      <c r="J137">
        <v>18.100000000000001</v>
      </c>
    </row>
    <row r="138" spans="1:10" x14ac:dyDescent="0.2">
      <c r="A138">
        <v>0.32263999999999998</v>
      </c>
      <c r="B138">
        <v>21.89</v>
      </c>
      <c r="C138">
        <v>0.624</v>
      </c>
      <c r="D138">
        <v>5.9420000000000002</v>
      </c>
      <c r="E138">
        <v>93.5</v>
      </c>
      <c r="F138">
        <v>1.9669000000000001</v>
      </c>
      <c r="G138">
        <v>21.2</v>
      </c>
      <c r="H138">
        <v>378.25</v>
      </c>
      <c r="I138">
        <v>16.899999999999999</v>
      </c>
      <c r="J138">
        <v>17.399999999999999</v>
      </c>
    </row>
    <row r="139" spans="1:10" x14ac:dyDescent="0.2">
      <c r="A139">
        <v>0.35232999999999998</v>
      </c>
      <c r="B139">
        <v>21.89</v>
      </c>
      <c r="C139">
        <v>0.624</v>
      </c>
      <c r="D139">
        <v>6.4539999999999997</v>
      </c>
      <c r="E139">
        <v>98.4</v>
      </c>
      <c r="F139">
        <v>1.8498000000000001</v>
      </c>
      <c r="G139">
        <v>21.2</v>
      </c>
      <c r="H139">
        <v>394.08</v>
      </c>
      <c r="I139">
        <v>14.59</v>
      </c>
      <c r="J139">
        <v>17.100000000000001</v>
      </c>
    </row>
    <row r="140" spans="1:10" x14ac:dyDescent="0.2">
      <c r="A140">
        <v>0.24979999999999999</v>
      </c>
      <c r="B140">
        <v>21.89</v>
      </c>
      <c r="C140">
        <v>0.624</v>
      </c>
      <c r="D140">
        <v>5.8570000000000002</v>
      </c>
      <c r="E140">
        <v>98.2</v>
      </c>
      <c r="F140">
        <v>1.6686000000000001</v>
      </c>
      <c r="G140">
        <v>21.2</v>
      </c>
      <c r="H140">
        <v>392.04</v>
      </c>
      <c r="I140">
        <v>21.32</v>
      </c>
      <c r="J140">
        <v>13.3</v>
      </c>
    </row>
    <row r="141" spans="1:10" x14ac:dyDescent="0.2">
      <c r="A141">
        <v>0.54452</v>
      </c>
      <c r="B141">
        <v>21.89</v>
      </c>
      <c r="C141">
        <v>0.624</v>
      </c>
      <c r="D141">
        <v>6.1509999999999998</v>
      </c>
      <c r="E141">
        <v>97.9</v>
      </c>
      <c r="F141">
        <v>1.6687000000000001</v>
      </c>
      <c r="G141">
        <v>21.2</v>
      </c>
      <c r="H141">
        <v>396.9</v>
      </c>
      <c r="I141">
        <v>18.46</v>
      </c>
      <c r="J141">
        <v>17.8</v>
      </c>
    </row>
    <row r="142" spans="1:10" x14ac:dyDescent="0.2">
      <c r="A142">
        <v>0.29089999999999999</v>
      </c>
      <c r="B142">
        <v>21.89</v>
      </c>
      <c r="C142">
        <v>0.624</v>
      </c>
      <c r="D142">
        <v>6.1740000000000004</v>
      </c>
      <c r="E142">
        <v>93.6</v>
      </c>
      <c r="F142">
        <v>1.6119000000000001</v>
      </c>
      <c r="G142">
        <v>21.2</v>
      </c>
      <c r="H142">
        <v>388.08</v>
      </c>
      <c r="I142">
        <v>24.16</v>
      </c>
      <c r="J142">
        <v>14</v>
      </c>
    </row>
    <row r="143" spans="1:10" x14ac:dyDescent="0.2">
      <c r="A143">
        <v>1.6286400000000001</v>
      </c>
      <c r="B143">
        <v>21.89</v>
      </c>
      <c r="C143">
        <v>0.624</v>
      </c>
      <c r="D143">
        <v>5.0190000000000001</v>
      </c>
      <c r="E143">
        <v>100</v>
      </c>
      <c r="F143">
        <v>1.4394</v>
      </c>
      <c r="G143">
        <v>21.2</v>
      </c>
      <c r="H143">
        <v>396.9</v>
      </c>
      <c r="I143">
        <v>34.409999999999997</v>
      </c>
      <c r="J143">
        <v>14.4</v>
      </c>
    </row>
    <row r="144" spans="1:10" x14ac:dyDescent="0.2">
      <c r="A144">
        <v>3.3210500000000001</v>
      </c>
      <c r="B144">
        <v>19.579999999999998</v>
      </c>
      <c r="C144">
        <v>0.871</v>
      </c>
      <c r="D144">
        <v>5.4029999999999996</v>
      </c>
      <c r="E144">
        <v>100</v>
      </c>
      <c r="F144">
        <v>1.3216000000000001</v>
      </c>
      <c r="G144">
        <v>14.7</v>
      </c>
      <c r="H144">
        <v>396.9</v>
      </c>
      <c r="I144">
        <v>26.82</v>
      </c>
      <c r="J144">
        <v>13.4</v>
      </c>
    </row>
    <row r="145" spans="1:10" x14ac:dyDescent="0.2">
      <c r="A145">
        <v>4.0974000000000004</v>
      </c>
      <c r="B145">
        <v>19.579999999999998</v>
      </c>
      <c r="C145">
        <v>0.871</v>
      </c>
      <c r="D145">
        <v>5.468</v>
      </c>
      <c r="E145">
        <v>100</v>
      </c>
      <c r="F145">
        <v>1.4117999999999999</v>
      </c>
      <c r="G145">
        <v>14.7</v>
      </c>
      <c r="H145">
        <v>396.9</v>
      </c>
      <c r="I145">
        <v>26.42</v>
      </c>
      <c r="J145">
        <v>15.6</v>
      </c>
    </row>
    <row r="146" spans="1:10" x14ac:dyDescent="0.2">
      <c r="A146">
        <v>2.7797399999999999</v>
      </c>
      <c r="B146">
        <v>19.579999999999998</v>
      </c>
      <c r="C146">
        <v>0.871</v>
      </c>
      <c r="D146">
        <v>4.9029999999999996</v>
      </c>
      <c r="E146">
        <v>97.8</v>
      </c>
      <c r="F146">
        <v>1.3459000000000001</v>
      </c>
      <c r="G146">
        <v>14.7</v>
      </c>
      <c r="H146">
        <v>396.9</v>
      </c>
      <c r="I146">
        <v>29.29</v>
      </c>
      <c r="J146">
        <v>11.8</v>
      </c>
    </row>
    <row r="147" spans="1:10" x14ac:dyDescent="0.2">
      <c r="A147">
        <v>2.37934</v>
      </c>
      <c r="B147">
        <v>19.579999999999998</v>
      </c>
      <c r="C147">
        <v>0.871</v>
      </c>
      <c r="D147">
        <v>6.13</v>
      </c>
      <c r="E147">
        <v>100</v>
      </c>
      <c r="F147">
        <v>1.4191</v>
      </c>
      <c r="G147">
        <v>14.7</v>
      </c>
      <c r="H147">
        <v>172.91</v>
      </c>
      <c r="I147">
        <v>27.8</v>
      </c>
      <c r="J147">
        <v>13.8</v>
      </c>
    </row>
    <row r="148" spans="1:10" x14ac:dyDescent="0.2">
      <c r="A148">
        <v>2.1550500000000001</v>
      </c>
      <c r="B148">
        <v>19.579999999999998</v>
      </c>
      <c r="C148">
        <v>0.871</v>
      </c>
      <c r="D148">
        <v>5.6280000000000001</v>
      </c>
      <c r="E148">
        <v>100</v>
      </c>
      <c r="F148">
        <v>1.5165999999999999</v>
      </c>
      <c r="G148">
        <v>14.7</v>
      </c>
      <c r="H148">
        <v>169.27</v>
      </c>
      <c r="I148">
        <v>16.649999999999999</v>
      </c>
      <c r="J148">
        <v>15.6</v>
      </c>
    </row>
    <row r="149" spans="1:10" x14ac:dyDescent="0.2">
      <c r="A149">
        <v>2.3686199999999999</v>
      </c>
      <c r="B149">
        <v>19.579999999999998</v>
      </c>
      <c r="C149">
        <v>0.871</v>
      </c>
      <c r="D149">
        <v>4.9260000000000002</v>
      </c>
      <c r="E149">
        <v>95.7</v>
      </c>
      <c r="F149">
        <v>1.4608000000000001</v>
      </c>
      <c r="G149">
        <v>14.7</v>
      </c>
      <c r="H149">
        <v>391.71</v>
      </c>
      <c r="I149">
        <v>29.53</v>
      </c>
      <c r="J149">
        <v>14.6</v>
      </c>
    </row>
    <row r="150" spans="1:10" x14ac:dyDescent="0.2">
      <c r="A150">
        <v>2.3309899999999999</v>
      </c>
      <c r="B150">
        <v>19.579999999999998</v>
      </c>
      <c r="C150">
        <v>0.871</v>
      </c>
      <c r="D150">
        <v>5.1859999999999999</v>
      </c>
      <c r="E150">
        <v>93.8</v>
      </c>
      <c r="F150">
        <v>1.5296000000000001</v>
      </c>
      <c r="G150">
        <v>14.7</v>
      </c>
      <c r="H150">
        <v>356.99</v>
      </c>
      <c r="I150">
        <v>28.32</v>
      </c>
      <c r="J150">
        <v>17.8</v>
      </c>
    </row>
    <row r="151" spans="1:10" x14ac:dyDescent="0.2">
      <c r="A151">
        <v>2.7339699999999998</v>
      </c>
      <c r="B151">
        <v>19.579999999999998</v>
      </c>
      <c r="C151">
        <v>0.871</v>
      </c>
      <c r="D151">
        <v>5.5970000000000004</v>
      </c>
      <c r="E151">
        <v>94.9</v>
      </c>
      <c r="F151">
        <v>1.5257000000000001</v>
      </c>
      <c r="G151">
        <v>14.7</v>
      </c>
      <c r="H151">
        <v>351.85</v>
      </c>
      <c r="I151">
        <v>21.45</v>
      </c>
      <c r="J151">
        <v>15.4</v>
      </c>
    </row>
    <row r="152" spans="1:10" x14ac:dyDescent="0.2">
      <c r="A152">
        <v>1.6566000000000001</v>
      </c>
      <c r="B152">
        <v>19.579999999999998</v>
      </c>
      <c r="C152">
        <v>0.871</v>
      </c>
      <c r="D152">
        <v>6.1219999999999999</v>
      </c>
      <c r="E152">
        <v>97.3</v>
      </c>
      <c r="F152">
        <v>1.6180000000000001</v>
      </c>
      <c r="G152">
        <v>14.7</v>
      </c>
      <c r="H152">
        <v>372.8</v>
      </c>
      <c r="I152">
        <v>14.1</v>
      </c>
      <c r="J152">
        <v>21.5</v>
      </c>
    </row>
    <row r="153" spans="1:10" x14ac:dyDescent="0.2">
      <c r="A153">
        <v>1.4963200000000001</v>
      </c>
      <c r="B153">
        <v>19.579999999999998</v>
      </c>
      <c r="C153">
        <v>0.871</v>
      </c>
      <c r="D153">
        <v>5.4039999999999999</v>
      </c>
      <c r="E153">
        <v>100</v>
      </c>
      <c r="F153">
        <v>1.5915999999999999</v>
      </c>
      <c r="G153">
        <v>14.7</v>
      </c>
      <c r="H153">
        <v>341.6</v>
      </c>
      <c r="I153">
        <v>13.28</v>
      </c>
      <c r="J153">
        <v>19.600000000000001</v>
      </c>
    </row>
    <row r="154" spans="1:10" x14ac:dyDescent="0.2">
      <c r="A154">
        <v>1.1265799999999999</v>
      </c>
      <c r="B154">
        <v>19.579999999999998</v>
      </c>
      <c r="C154">
        <v>0.871</v>
      </c>
      <c r="D154">
        <v>5.0119999999999996</v>
      </c>
      <c r="E154">
        <v>88</v>
      </c>
      <c r="F154">
        <v>1.6102000000000001</v>
      </c>
      <c r="G154">
        <v>14.7</v>
      </c>
      <c r="H154">
        <v>343.28</v>
      </c>
      <c r="I154">
        <v>12.12</v>
      </c>
      <c r="J154">
        <v>15.3</v>
      </c>
    </row>
    <row r="155" spans="1:10" x14ac:dyDescent="0.2">
      <c r="A155">
        <v>2.1491799999999999</v>
      </c>
      <c r="B155">
        <v>19.579999999999998</v>
      </c>
      <c r="C155">
        <v>0.871</v>
      </c>
      <c r="D155">
        <v>5.7089999999999996</v>
      </c>
      <c r="E155">
        <v>98.5</v>
      </c>
      <c r="F155">
        <v>1.6232</v>
      </c>
      <c r="G155">
        <v>14.7</v>
      </c>
      <c r="H155">
        <v>261.95</v>
      </c>
      <c r="I155">
        <v>15.79</v>
      </c>
      <c r="J155">
        <v>19.399999999999999</v>
      </c>
    </row>
    <row r="156" spans="1:10" x14ac:dyDescent="0.2">
      <c r="A156">
        <v>1.4138500000000001</v>
      </c>
      <c r="B156">
        <v>19.579999999999998</v>
      </c>
      <c r="C156">
        <v>0.871</v>
      </c>
      <c r="D156">
        <v>6.1289999999999996</v>
      </c>
      <c r="E156">
        <v>96</v>
      </c>
      <c r="F156">
        <v>1.7494000000000001</v>
      </c>
      <c r="G156">
        <v>14.7</v>
      </c>
      <c r="H156">
        <v>321.02</v>
      </c>
      <c r="I156">
        <v>15.12</v>
      </c>
      <c r="J156">
        <v>17</v>
      </c>
    </row>
    <row r="157" spans="1:10" x14ac:dyDescent="0.2">
      <c r="A157">
        <v>3.5350100000000002</v>
      </c>
      <c r="B157">
        <v>19.579999999999998</v>
      </c>
      <c r="C157">
        <v>0.871</v>
      </c>
      <c r="D157">
        <v>6.1520000000000001</v>
      </c>
      <c r="E157">
        <v>82.6</v>
      </c>
      <c r="F157">
        <v>1.7455000000000001</v>
      </c>
      <c r="G157">
        <v>14.7</v>
      </c>
      <c r="H157">
        <v>88.01</v>
      </c>
      <c r="I157">
        <v>15.02</v>
      </c>
      <c r="J157">
        <v>15.6</v>
      </c>
    </row>
    <row r="158" spans="1:10" x14ac:dyDescent="0.2">
      <c r="A158">
        <v>2.4466800000000002</v>
      </c>
      <c r="B158">
        <v>19.579999999999998</v>
      </c>
      <c r="C158">
        <v>0.871</v>
      </c>
      <c r="D158">
        <v>5.2720000000000002</v>
      </c>
      <c r="E158">
        <v>94</v>
      </c>
      <c r="F158">
        <v>1.7363999999999999</v>
      </c>
      <c r="G158">
        <v>14.7</v>
      </c>
      <c r="H158">
        <v>88.63</v>
      </c>
      <c r="I158">
        <v>16.14</v>
      </c>
      <c r="J158">
        <v>13.1</v>
      </c>
    </row>
    <row r="159" spans="1:10" x14ac:dyDescent="0.2">
      <c r="A159">
        <v>1.2235799999999999</v>
      </c>
      <c r="B159">
        <v>19.579999999999998</v>
      </c>
      <c r="C159">
        <v>0.60499999999999998</v>
      </c>
      <c r="D159">
        <v>6.9429999999999996</v>
      </c>
      <c r="E159">
        <v>97.4</v>
      </c>
      <c r="F159">
        <v>1.8773</v>
      </c>
      <c r="G159">
        <v>14.7</v>
      </c>
      <c r="H159">
        <v>363.43</v>
      </c>
      <c r="I159">
        <v>4.59</v>
      </c>
      <c r="J159">
        <v>41.3</v>
      </c>
    </row>
    <row r="160" spans="1:10" x14ac:dyDescent="0.2">
      <c r="A160">
        <v>1.34284</v>
      </c>
      <c r="B160">
        <v>19.579999999999998</v>
      </c>
      <c r="C160">
        <v>0.60499999999999998</v>
      </c>
      <c r="D160">
        <v>6.0659999999999998</v>
      </c>
      <c r="E160">
        <v>100</v>
      </c>
      <c r="F160">
        <v>1.7573000000000001</v>
      </c>
      <c r="G160">
        <v>14.7</v>
      </c>
      <c r="H160">
        <v>353.89</v>
      </c>
      <c r="I160">
        <v>6.43</v>
      </c>
      <c r="J160">
        <v>24.3</v>
      </c>
    </row>
    <row r="161" spans="1:10" x14ac:dyDescent="0.2">
      <c r="A161">
        <v>1.42502</v>
      </c>
      <c r="B161">
        <v>19.579999999999998</v>
      </c>
      <c r="C161">
        <v>0.871</v>
      </c>
      <c r="D161">
        <v>6.51</v>
      </c>
      <c r="E161">
        <v>100</v>
      </c>
      <c r="F161">
        <v>1.7659</v>
      </c>
      <c r="G161">
        <v>14.7</v>
      </c>
      <c r="H161">
        <v>364.31</v>
      </c>
      <c r="I161">
        <v>7.39</v>
      </c>
      <c r="J161">
        <v>23.3</v>
      </c>
    </row>
    <row r="162" spans="1:10" x14ac:dyDescent="0.2">
      <c r="A162">
        <v>1.27346</v>
      </c>
      <c r="B162">
        <v>19.579999999999998</v>
      </c>
      <c r="C162">
        <v>0.60499999999999998</v>
      </c>
      <c r="D162">
        <v>6.25</v>
      </c>
      <c r="E162">
        <v>92.6</v>
      </c>
      <c r="F162">
        <v>1.7984</v>
      </c>
      <c r="G162">
        <v>14.7</v>
      </c>
      <c r="H162">
        <v>338.92</v>
      </c>
      <c r="I162">
        <v>5.5</v>
      </c>
      <c r="J162">
        <v>27</v>
      </c>
    </row>
    <row r="163" spans="1:10" x14ac:dyDescent="0.2">
      <c r="A163">
        <v>1.46336</v>
      </c>
      <c r="B163">
        <v>19.579999999999998</v>
      </c>
      <c r="C163">
        <v>0.60499999999999998</v>
      </c>
      <c r="D163">
        <v>7.4889999999999999</v>
      </c>
      <c r="E163">
        <v>90.8</v>
      </c>
      <c r="F163">
        <v>1.9709000000000001</v>
      </c>
      <c r="G163">
        <v>14.7</v>
      </c>
      <c r="H163">
        <v>374.43</v>
      </c>
      <c r="I163">
        <v>1.73</v>
      </c>
      <c r="J163">
        <v>50</v>
      </c>
    </row>
    <row r="164" spans="1:10" x14ac:dyDescent="0.2">
      <c r="A164">
        <v>1.8337699999999999</v>
      </c>
      <c r="B164">
        <v>19.579999999999998</v>
      </c>
      <c r="C164">
        <v>0.60499999999999998</v>
      </c>
      <c r="D164">
        <v>7.8019999999999996</v>
      </c>
      <c r="E164">
        <v>98.2</v>
      </c>
      <c r="F164">
        <v>2.0407000000000002</v>
      </c>
      <c r="G164">
        <v>14.7</v>
      </c>
      <c r="H164">
        <v>389.61</v>
      </c>
      <c r="I164">
        <v>1.92</v>
      </c>
      <c r="J164">
        <v>50</v>
      </c>
    </row>
    <row r="165" spans="1:10" x14ac:dyDescent="0.2">
      <c r="A165">
        <v>1.51902</v>
      </c>
      <c r="B165">
        <v>19.579999999999998</v>
      </c>
      <c r="C165">
        <v>0.60499999999999998</v>
      </c>
      <c r="D165">
        <v>8.375</v>
      </c>
      <c r="E165">
        <v>93.9</v>
      </c>
      <c r="F165">
        <v>2.1619999999999999</v>
      </c>
      <c r="G165">
        <v>14.7</v>
      </c>
      <c r="H165">
        <v>388.45</v>
      </c>
      <c r="I165">
        <v>3.32</v>
      </c>
      <c r="J165">
        <v>50</v>
      </c>
    </row>
    <row r="166" spans="1:10" x14ac:dyDescent="0.2">
      <c r="A166">
        <v>2.2423600000000001</v>
      </c>
      <c r="B166">
        <v>19.579999999999998</v>
      </c>
      <c r="C166">
        <v>0.60499999999999998</v>
      </c>
      <c r="D166">
        <v>5.8540000000000001</v>
      </c>
      <c r="E166">
        <v>91.8</v>
      </c>
      <c r="F166">
        <v>2.4220000000000002</v>
      </c>
      <c r="G166">
        <v>14.7</v>
      </c>
      <c r="H166">
        <v>395.11</v>
      </c>
      <c r="I166">
        <v>11.64</v>
      </c>
      <c r="J166">
        <v>22.7</v>
      </c>
    </row>
    <row r="167" spans="1:10" x14ac:dyDescent="0.2">
      <c r="A167">
        <v>2.9239999999999999</v>
      </c>
      <c r="B167">
        <v>19.579999999999998</v>
      </c>
      <c r="C167">
        <v>0.60499999999999998</v>
      </c>
      <c r="D167">
        <v>6.101</v>
      </c>
      <c r="E167">
        <v>93</v>
      </c>
      <c r="F167">
        <v>2.2833999999999999</v>
      </c>
      <c r="G167">
        <v>14.7</v>
      </c>
      <c r="H167">
        <v>240.16</v>
      </c>
      <c r="I167">
        <v>9.81</v>
      </c>
      <c r="J167">
        <v>25</v>
      </c>
    </row>
    <row r="168" spans="1:10" x14ac:dyDescent="0.2">
      <c r="A168">
        <v>2.0101900000000001</v>
      </c>
      <c r="B168">
        <v>19.579999999999998</v>
      </c>
      <c r="C168">
        <v>0.60499999999999998</v>
      </c>
      <c r="D168">
        <v>7.9290000000000003</v>
      </c>
      <c r="E168">
        <v>96.2</v>
      </c>
      <c r="F168">
        <v>2.0459000000000001</v>
      </c>
      <c r="G168">
        <v>14.7</v>
      </c>
      <c r="H168">
        <v>369.3</v>
      </c>
      <c r="I168">
        <v>3.7</v>
      </c>
      <c r="J168">
        <v>50</v>
      </c>
    </row>
    <row r="169" spans="1:10" x14ac:dyDescent="0.2">
      <c r="A169">
        <v>1.8002800000000001</v>
      </c>
      <c r="B169">
        <v>19.579999999999998</v>
      </c>
      <c r="C169">
        <v>0.60499999999999998</v>
      </c>
      <c r="D169">
        <v>5.8769999999999998</v>
      </c>
      <c r="E169">
        <v>79.2</v>
      </c>
      <c r="F169">
        <v>2.4258999999999999</v>
      </c>
      <c r="G169">
        <v>14.7</v>
      </c>
      <c r="H169">
        <v>227.61</v>
      </c>
      <c r="I169">
        <v>12.14</v>
      </c>
      <c r="J169">
        <v>23.8</v>
      </c>
    </row>
    <row r="170" spans="1:10" x14ac:dyDescent="0.2">
      <c r="A170">
        <v>2.3003999999999998</v>
      </c>
      <c r="B170">
        <v>19.579999999999998</v>
      </c>
      <c r="C170">
        <v>0.60499999999999998</v>
      </c>
      <c r="D170">
        <v>6.319</v>
      </c>
      <c r="E170">
        <v>96.1</v>
      </c>
      <c r="F170">
        <v>2.1</v>
      </c>
      <c r="G170">
        <v>14.7</v>
      </c>
      <c r="H170">
        <v>297.08999999999997</v>
      </c>
      <c r="I170">
        <v>11.1</v>
      </c>
      <c r="J170">
        <v>23.8</v>
      </c>
    </row>
    <row r="171" spans="1:10" x14ac:dyDescent="0.2">
      <c r="A171">
        <v>2.4495300000000002</v>
      </c>
      <c r="B171">
        <v>19.579999999999998</v>
      </c>
      <c r="C171">
        <v>0.60499999999999998</v>
      </c>
      <c r="D171">
        <v>6.4020000000000001</v>
      </c>
      <c r="E171">
        <v>95.2</v>
      </c>
      <c r="F171">
        <v>2.2625000000000002</v>
      </c>
      <c r="G171">
        <v>14.7</v>
      </c>
      <c r="H171">
        <v>330.04</v>
      </c>
      <c r="I171">
        <v>11.32</v>
      </c>
      <c r="J171">
        <v>22.3</v>
      </c>
    </row>
    <row r="172" spans="1:10" x14ac:dyDescent="0.2">
      <c r="A172">
        <v>1.2074199999999999</v>
      </c>
      <c r="B172">
        <v>19.579999999999998</v>
      </c>
      <c r="C172">
        <v>0.60499999999999998</v>
      </c>
      <c r="D172">
        <v>5.875</v>
      </c>
      <c r="E172">
        <v>94.6</v>
      </c>
      <c r="F172">
        <v>2.4258999999999999</v>
      </c>
      <c r="G172">
        <v>14.7</v>
      </c>
      <c r="H172">
        <v>292.29000000000002</v>
      </c>
      <c r="I172">
        <v>14.43</v>
      </c>
      <c r="J172">
        <v>17.399999999999999</v>
      </c>
    </row>
    <row r="173" spans="1:10" x14ac:dyDescent="0.2">
      <c r="A173">
        <v>2.3138999999999998</v>
      </c>
      <c r="B173">
        <v>19.579999999999998</v>
      </c>
      <c r="C173">
        <v>0.60499999999999998</v>
      </c>
      <c r="D173">
        <v>5.88</v>
      </c>
      <c r="E173">
        <v>97.3</v>
      </c>
      <c r="F173">
        <v>2.3887</v>
      </c>
      <c r="G173">
        <v>14.7</v>
      </c>
      <c r="H173">
        <v>348.13</v>
      </c>
      <c r="I173">
        <v>12.03</v>
      </c>
      <c r="J173">
        <v>19.100000000000001</v>
      </c>
    </row>
    <row r="174" spans="1:10" x14ac:dyDescent="0.2">
      <c r="A174">
        <v>0.13914000000000001</v>
      </c>
      <c r="B174">
        <v>4.05</v>
      </c>
      <c r="C174">
        <v>0.51</v>
      </c>
      <c r="D174">
        <v>5.5720000000000001</v>
      </c>
      <c r="E174">
        <v>88.5</v>
      </c>
      <c r="F174">
        <v>2.5960999999999999</v>
      </c>
      <c r="G174">
        <v>16.600000000000001</v>
      </c>
      <c r="H174">
        <v>396.9</v>
      </c>
      <c r="I174">
        <v>14.69</v>
      </c>
      <c r="J174">
        <v>23.1</v>
      </c>
    </row>
    <row r="175" spans="1:10" x14ac:dyDescent="0.2">
      <c r="A175">
        <v>9.178E-2</v>
      </c>
      <c r="B175">
        <v>4.05</v>
      </c>
      <c r="C175">
        <v>0.51</v>
      </c>
      <c r="D175">
        <v>6.4160000000000004</v>
      </c>
      <c r="E175">
        <v>84.1</v>
      </c>
      <c r="F175">
        <v>2.6463000000000001</v>
      </c>
      <c r="G175">
        <v>16.600000000000001</v>
      </c>
      <c r="H175">
        <v>395.5</v>
      </c>
      <c r="I175">
        <v>9.0399999999999991</v>
      </c>
      <c r="J175">
        <v>23.6</v>
      </c>
    </row>
    <row r="176" spans="1:10" x14ac:dyDescent="0.2">
      <c r="A176">
        <v>8.4470000000000003E-2</v>
      </c>
      <c r="B176">
        <v>4.05</v>
      </c>
      <c r="C176">
        <v>0.51</v>
      </c>
      <c r="D176">
        <v>5.859</v>
      </c>
      <c r="E176">
        <v>68.7</v>
      </c>
      <c r="F176">
        <v>2.7019000000000002</v>
      </c>
      <c r="G176">
        <v>16.600000000000001</v>
      </c>
      <c r="H176">
        <v>393.23</v>
      </c>
      <c r="I176">
        <v>9.64</v>
      </c>
      <c r="J176">
        <v>22.6</v>
      </c>
    </row>
    <row r="177" spans="1:10" x14ac:dyDescent="0.2">
      <c r="A177">
        <v>6.6640000000000005E-2</v>
      </c>
      <c r="B177">
        <v>4.05</v>
      </c>
      <c r="C177">
        <v>0.51</v>
      </c>
      <c r="D177">
        <v>6.5460000000000003</v>
      </c>
      <c r="E177">
        <v>33.1</v>
      </c>
      <c r="F177">
        <v>3.1322999999999999</v>
      </c>
      <c r="G177">
        <v>16.600000000000001</v>
      </c>
      <c r="H177">
        <v>390.96</v>
      </c>
      <c r="I177">
        <v>5.33</v>
      </c>
      <c r="J177">
        <v>29.4</v>
      </c>
    </row>
    <row r="178" spans="1:10" x14ac:dyDescent="0.2">
      <c r="A178">
        <v>7.0220000000000005E-2</v>
      </c>
      <c r="B178">
        <v>4.05</v>
      </c>
      <c r="C178">
        <v>0.51</v>
      </c>
      <c r="D178">
        <v>6.02</v>
      </c>
      <c r="E178">
        <v>47.2</v>
      </c>
      <c r="F178">
        <v>3.5548999999999999</v>
      </c>
      <c r="G178">
        <v>16.600000000000001</v>
      </c>
      <c r="H178">
        <v>393.23</v>
      </c>
      <c r="I178">
        <v>10.11</v>
      </c>
      <c r="J178">
        <v>23.2</v>
      </c>
    </row>
    <row r="179" spans="1:10" x14ac:dyDescent="0.2">
      <c r="A179">
        <v>5.425E-2</v>
      </c>
      <c r="B179">
        <v>4.05</v>
      </c>
      <c r="C179">
        <v>0.51</v>
      </c>
      <c r="D179">
        <v>6.3150000000000004</v>
      </c>
      <c r="E179">
        <v>73.400000000000006</v>
      </c>
      <c r="F179">
        <v>3.3174999999999999</v>
      </c>
      <c r="G179">
        <v>16.600000000000001</v>
      </c>
      <c r="H179">
        <v>395.6</v>
      </c>
      <c r="I179">
        <v>6.29</v>
      </c>
      <c r="J179">
        <v>24.6</v>
      </c>
    </row>
    <row r="180" spans="1:10" x14ac:dyDescent="0.2">
      <c r="A180">
        <v>6.6420000000000007E-2</v>
      </c>
      <c r="B180">
        <v>4.05</v>
      </c>
      <c r="C180">
        <v>0.51</v>
      </c>
      <c r="D180">
        <v>6.86</v>
      </c>
      <c r="E180">
        <v>74.400000000000006</v>
      </c>
      <c r="F180">
        <v>2.9152999999999998</v>
      </c>
      <c r="G180">
        <v>16.600000000000001</v>
      </c>
      <c r="H180">
        <v>391.27</v>
      </c>
      <c r="I180">
        <v>6.92</v>
      </c>
      <c r="J180">
        <v>29.9</v>
      </c>
    </row>
    <row r="181" spans="1:10" x14ac:dyDescent="0.2">
      <c r="A181">
        <v>5.7799999999999997E-2</v>
      </c>
      <c r="B181">
        <v>2.46</v>
      </c>
      <c r="C181">
        <v>0.48799999999999999</v>
      </c>
      <c r="D181">
        <v>6.98</v>
      </c>
      <c r="E181">
        <v>58.4</v>
      </c>
      <c r="F181">
        <v>2.8290000000000002</v>
      </c>
      <c r="G181">
        <v>17.8</v>
      </c>
      <c r="H181">
        <v>396.9</v>
      </c>
      <c r="I181">
        <v>5.04</v>
      </c>
      <c r="J181">
        <v>37.200000000000003</v>
      </c>
    </row>
    <row r="182" spans="1:10" x14ac:dyDescent="0.2">
      <c r="A182">
        <v>6.5879999999999994E-2</v>
      </c>
      <c r="B182">
        <v>2.46</v>
      </c>
      <c r="C182">
        <v>0.48799999999999999</v>
      </c>
      <c r="D182">
        <v>7.7649999999999997</v>
      </c>
      <c r="E182">
        <v>83.3</v>
      </c>
      <c r="F182">
        <v>2.7410000000000001</v>
      </c>
      <c r="G182">
        <v>17.8</v>
      </c>
      <c r="H182">
        <v>395.56</v>
      </c>
      <c r="I182">
        <v>7.56</v>
      </c>
      <c r="J182">
        <v>39.799999999999997</v>
      </c>
    </row>
    <row r="183" spans="1:10" x14ac:dyDescent="0.2">
      <c r="A183">
        <v>6.8879999999999997E-2</v>
      </c>
      <c r="B183">
        <v>2.46</v>
      </c>
      <c r="C183">
        <v>0.48799999999999999</v>
      </c>
      <c r="D183">
        <v>6.1440000000000001</v>
      </c>
      <c r="E183">
        <v>62.2</v>
      </c>
      <c r="F183">
        <v>2.5979000000000001</v>
      </c>
      <c r="G183">
        <v>17.8</v>
      </c>
      <c r="H183">
        <v>396.9</v>
      </c>
      <c r="I183">
        <v>9.4499999999999993</v>
      </c>
      <c r="J183">
        <v>36.200000000000003</v>
      </c>
    </row>
    <row r="184" spans="1:10" x14ac:dyDescent="0.2">
      <c r="A184">
        <v>9.103E-2</v>
      </c>
      <c r="B184">
        <v>2.46</v>
      </c>
      <c r="C184">
        <v>0.48799999999999999</v>
      </c>
      <c r="D184">
        <v>7.1550000000000002</v>
      </c>
      <c r="E184">
        <v>92.2</v>
      </c>
      <c r="F184">
        <v>2.7006000000000001</v>
      </c>
      <c r="G184">
        <v>17.8</v>
      </c>
      <c r="H184">
        <v>394.12</v>
      </c>
      <c r="I184">
        <v>4.82</v>
      </c>
      <c r="J184">
        <v>37.9</v>
      </c>
    </row>
    <row r="185" spans="1:10" x14ac:dyDescent="0.2">
      <c r="A185">
        <v>0.10008</v>
      </c>
      <c r="B185">
        <v>2.46</v>
      </c>
      <c r="C185">
        <v>0.48799999999999999</v>
      </c>
      <c r="D185">
        <v>6.5629999999999997</v>
      </c>
      <c r="E185">
        <v>95.6</v>
      </c>
      <c r="F185">
        <v>2.847</v>
      </c>
      <c r="G185">
        <v>17.8</v>
      </c>
      <c r="H185">
        <v>396.9</v>
      </c>
      <c r="I185">
        <v>5.68</v>
      </c>
      <c r="J185">
        <v>32.5</v>
      </c>
    </row>
    <row r="186" spans="1:10" x14ac:dyDescent="0.2">
      <c r="A186">
        <v>8.3080000000000001E-2</v>
      </c>
      <c r="B186">
        <v>2.46</v>
      </c>
      <c r="C186">
        <v>0.48799999999999999</v>
      </c>
      <c r="D186">
        <v>5.6040000000000001</v>
      </c>
      <c r="E186">
        <v>89.8</v>
      </c>
      <c r="F186">
        <v>2.9878999999999998</v>
      </c>
      <c r="G186">
        <v>17.8</v>
      </c>
      <c r="H186">
        <v>391</v>
      </c>
      <c r="I186">
        <v>13.98</v>
      </c>
      <c r="J186">
        <v>26.4</v>
      </c>
    </row>
    <row r="187" spans="1:10" x14ac:dyDescent="0.2">
      <c r="A187">
        <v>6.0470000000000003E-2</v>
      </c>
      <c r="B187">
        <v>2.46</v>
      </c>
      <c r="C187">
        <v>0.48799999999999999</v>
      </c>
      <c r="D187">
        <v>6.1529999999999996</v>
      </c>
      <c r="E187">
        <v>68.8</v>
      </c>
      <c r="F187">
        <v>3.2797000000000001</v>
      </c>
      <c r="G187">
        <v>17.8</v>
      </c>
      <c r="H187">
        <v>387.11</v>
      </c>
      <c r="I187">
        <v>13.15</v>
      </c>
      <c r="J187">
        <v>29.6</v>
      </c>
    </row>
    <row r="188" spans="1:10" x14ac:dyDescent="0.2">
      <c r="A188">
        <v>5.602E-2</v>
      </c>
      <c r="B188">
        <v>2.46</v>
      </c>
      <c r="C188">
        <v>0.48799999999999999</v>
      </c>
      <c r="D188">
        <v>7.8310000000000004</v>
      </c>
      <c r="E188">
        <v>53.6</v>
      </c>
      <c r="F188">
        <v>3.1991999999999998</v>
      </c>
      <c r="G188">
        <v>17.8</v>
      </c>
      <c r="H188">
        <v>392.63</v>
      </c>
      <c r="I188">
        <v>4.45</v>
      </c>
      <c r="J188">
        <v>50</v>
      </c>
    </row>
    <row r="189" spans="1:10" x14ac:dyDescent="0.2">
      <c r="A189">
        <v>7.8750000000000001E-2</v>
      </c>
      <c r="B189">
        <v>3.44</v>
      </c>
      <c r="C189">
        <v>0.437</v>
      </c>
      <c r="D189">
        <v>6.782</v>
      </c>
      <c r="E189">
        <v>41.1</v>
      </c>
      <c r="F189">
        <v>3.7886000000000002</v>
      </c>
      <c r="G189">
        <v>15.2</v>
      </c>
      <c r="H189">
        <v>393.87</v>
      </c>
      <c r="I189">
        <v>6.68</v>
      </c>
      <c r="J189">
        <v>32</v>
      </c>
    </row>
    <row r="190" spans="1:10" x14ac:dyDescent="0.2">
      <c r="A190">
        <v>0.12579000000000001</v>
      </c>
      <c r="B190">
        <v>3.44</v>
      </c>
      <c r="C190">
        <v>0.437</v>
      </c>
      <c r="D190">
        <v>6.556</v>
      </c>
      <c r="E190">
        <v>29.1</v>
      </c>
      <c r="F190">
        <v>4.5667</v>
      </c>
      <c r="G190">
        <v>15.2</v>
      </c>
      <c r="H190">
        <v>382.84</v>
      </c>
      <c r="I190">
        <v>4.5599999999999996</v>
      </c>
      <c r="J190">
        <v>29.8</v>
      </c>
    </row>
    <row r="191" spans="1:10" x14ac:dyDescent="0.2">
      <c r="A191">
        <v>8.3699999999999997E-2</v>
      </c>
      <c r="B191">
        <v>3.44</v>
      </c>
      <c r="C191">
        <v>0.437</v>
      </c>
      <c r="D191">
        <v>7.1849999999999996</v>
      </c>
      <c r="E191">
        <v>38.9</v>
      </c>
      <c r="F191">
        <v>4.5667</v>
      </c>
      <c r="G191">
        <v>15.2</v>
      </c>
      <c r="H191">
        <v>396.9</v>
      </c>
      <c r="I191">
        <v>5.39</v>
      </c>
      <c r="J191">
        <v>34.9</v>
      </c>
    </row>
    <row r="192" spans="1:10" x14ac:dyDescent="0.2">
      <c r="A192">
        <v>9.0679999999999997E-2</v>
      </c>
      <c r="B192">
        <v>3.44</v>
      </c>
      <c r="C192">
        <v>0.437</v>
      </c>
      <c r="D192">
        <v>6.9509999999999996</v>
      </c>
      <c r="E192">
        <v>21.5</v>
      </c>
      <c r="F192">
        <v>6.4798</v>
      </c>
      <c r="G192">
        <v>15.2</v>
      </c>
      <c r="H192">
        <v>377.68</v>
      </c>
      <c r="I192">
        <v>5.0999999999999996</v>
      </c>
      <c r="J192">
        <v>37</v>
      </c>
    </row>
    <row r="193" spans="1:11" x14ac:dyDescent="0.2">
      <c r="A193">
        <v>6.9110000000000005E-2</v>
      </c>
      <c r="B193">
        <v>3.44</v>
      </c>
      <c r="C193">
        <v>0.437</v>
      </c>
      <c r="D193">
        <v>6.7389999999999999</v>
      </c>
      <c r="E193">
        <v>30.8</v>
      </c>
      <c r="F193">
        <v>6.4798</v>
      </c>
      <c r="G193">
        <v>15.2</v>
      </c>
      <c r="H193">
        <v>389.71</v>
      </c>
      <c r="I193">
        <v>4.6900000000000004</v>
      </c>
      <c r="J193">
        <v>30.5</v>
      </c>
    </row>
    <row r="194" spans="1:11" x14ac:dyDescent="0.2">
      <c r="A194">
        <v>8.6639999999999995E-2</v>
      </c>
      <c r="B194">
        <v>3.44</v>
      </c>
      <c r="C194">
        <v>0.437</v>
      </c>
      <c r="D194">
        <v>7.1779999999999999</v>
      </c>
      <c r="E194">
        <v>26.3</v>
      </c>
      <c r="F194">
        <v>6.4798</v>
      </c>
      <c r="G194">
        <v>15.2</v>
      </c>
      <c r="H194">
        <v>390.49</v>
      </c>
      <c r="I194">
        <v>2.87</v>
      </c>
      <c r="J194">
        <v>36.4</v>
      </c>
    </row>
    <row r="195" spans="1:11" x14ac:dyDescent="0.2">
      <c r="A195">
        <v>2.1870000000000001E-2</v>
      </c>
      <c r="B195">
        <v>2.93</v>
      </c>
      <c r="C195">
        <v>0.40100000000000002</v>
      </c>
      <c r="D195">
        <v>6.8</v>
      </c>
      <c r="E195">
        <v>9.9</v>
      </c>
      <c r="F195">
        <v>6.2195999999999998</v>
      </c>
      <c r="G195">
        <v>15.6</v>
      </c>
      <c r="H195">
        <v>393.37</v>
      </c>
      <c r="I195">
        <v>5.03</v>
      </c>
      <c r="J195">
        <v>31.1</v>
      </c>
    </row>
    <row r="196" spans="1:11" x14ac:dyDescent="0.2">
      <c r="A196">
        <v>1.439E-2</v>
      </c>
      <c r="B196">
        <v>2.93</v>
      </c>
      <c r="C196">
        <v>0.40100000000000002</v>
      </c>
      <c r="D196">
        <v>6.6040000000000001</v>
      </c>
      <c r="E196">
        <v>18.8</v>
      </c>
      <c r="F196">
        <v>6.2195999999999998</v>
      </c>
      <c r="G196">
        <v>15.6</v>
      </c>
      <c r="H196">
        <v>376.7</v>
      </c>
      <c r="I196">
        <v>4.38</v>
      </c>
      <c r="J196">
        <v>29.1</v>
      </c>
    </row>
    <row r="197" spans="1:11" x14ac:dyDescent="0.2">
      <c r="A197">
        <v>1.3809999999999999E-2</v>
      </c>
      <c r="B197">
        <v>0.46</v>
      </c>
      <c r="C197">
        <v>0.42199999999999999</v>
      </c>
      <c r="D197">
        <v>7.875</v>
      </c>
      <c r="E197">
        <v>32</v>
      </c>
      <c r="F197">
        <v>5.6483999999999996</v>
      </c>
      <c r="G197">
        <v>14.4</v>
      </c>
      <c r="H197">
        <v>394.23</v>
      </c>
      <c r="I197">
        <v>2.97</v>
      </c>
      <c r="J197">
        <v>50</v>
      </c>
    </row>
    <row r="198" spans="1:11" x14ac:dyDescent="0.2">
      <c r="A198">
        <v>4.011E-2</v>
      </c>
      <c r="B198">
        <v>1.52</v>
      </c>
      <c r="C198">
        <v>0.40400000000000003</v>
      </c>
      <c r="D198">
        <v>7.2869999999999999</v>
      </c>
      <c r="E198">
        <v>34.1</v>
      </c>
      <c r="F198">
        <v>7.3090000000000002</v>
      </c>
      <c r="G198">
        <v>12.6</v>
      </c>
      <c r="H198">
        <v>396.9</v>
      </c>
      <c r="I198">
        <v>4.08</v>
      </c>
      <c r="J198">
        <v>33.299999999999997</v>
      </c>
    </row>
    <row r="199" spans="1:11" x14ac:dyDescent="0.2">
      <c r="A199">
        <v>4.666E-2</v>
      </c>
      <c r="B199">
        <v>1.52</v>
      </c>
      <c r="C199">
        <v>0.40400000000000003</v>
      </c>
      <c r="D199">
        <v>7.1070000000000002</v>
      </c>
      <c r="E199">
        <v>36.6</v>
      </c>
      <c r="F199">
        <v>7.3090000000000002</v>
      </c>
      <c r="G199">
        <v>12.6</v>
      </c>
      <c r="H199">
        <v>354.31</v>
      </c>
      <c r="I199">
        <v>8.61</v>
      </c>
      <c r="J199">
        <v>30.3</v>
      </c>
    </row>
    <row r="200" spans="1:11" x14ac:dyDescent="0.2">
      <c r="A200">
        <v>3.7679999999999998E-2</v>
      </c>
      <c r="B200">
        <v>1.52</v>
      </c>
      <c r="C200">
        <v>0.40400000000000003</v>
      </c>
      <c r="D200">
        <v>7.274</v>
      </c>
      <c r="E200">
        <v>38.299999999999997</v>
      </c>
      <c r="F200">
        <v>7.3090000000000002</v>
      </c>
      <c r="G200">
        <v>12.6</v>
      </c>
      <c r="H200">
        <v>392.2</v>
      </c>
      <c r="I200">
        <v>6.62</v>
      </c>
      <c r="J200">
        <v>34.6</v>
      </c>
    </row>
    <row r="201" spans="1:11" x14ac:dyDescent="0.2">
      <c r="A201">
        <v>3.15E-2</v>
      </c>
      <c r="B201">
        <v>1.47</v>
      </c>
      <c r="C201">
        <v>0.40300000000000002</v>
      </c>
      <c r="D201">
        <v>6.9749999999999996</v>
      </c>
      <c r="E201">
        <v>15.3</v>
      </c>
      <c r="F201">
        <v>7.6534000000000004</v>
      </c>
      <c r="G201">
        <v>17</v>
      </c>
      <c r="H201">
        <v>396.9</v>
      </c>
      <c r="I201">
        <v>4.5599999999999996</v>
      </c>
      <c r="J201">
        <v>34.9</v>
      </c>
    </row>
    <row r="202" spans="1:11" x14ac:dyDescent="0.2">
      <c r="A202">
        <f t="shared" ref="A202:I202" si="0">AVERAGE(A2:A201)</f>
        <v>0.53261055000000002</v>
      </c>
      <c r="B202">
        <f t="shared" si="0"/>
        <v>10.137199999999993</v>
      </c>
      <c r="C202">
        <f t="shared" si="0"/>
        <v>0.53271549999999968</v>
      </c>
      <c r="D202">
        <f t="shared" si="0"/>
        <v>6.2523899999999992</v>
      </c>
      <c r="E202">
        <f t="shared" si="0"/>
        <v>68.367000000000004</v>
      </c>
      <c r="F202">
        <f t="shared" si="0"/>
        <v>3.9555034999999972</v>
      </c>
      <c r="G202">
        <f t="shared" si="0"/>
        <v>18.009999999999966</v>
      </c>
      <c r="H202">
        <f t="shared" si="0"/>
        <v>374.18570000000005</v>
      </c>
      <c r="I202">
        <f t="shared" si="0"/>
        <v>11.780349999999991</v>
      </c>
      <c r="J202">
        <f>AVERAGE(J2:J201)</f>
        <v>23.261000000000017</v>
      </c>
      <c r="K202" t="s">
        <v>119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V50"/>
  <sheetViews>
    <sheetView topLeftCell="A16" workbookViewId="0">
      <selection activeCell="T59" sqref="T59"/>
    </sheetView>
  </sheetViews>
  <sheetFormatPr defaultRowHeight="14.25" x14ac:dyDescent="0.2"/>
  <sheetData>
    <row r="1" spans="2:22" ht="15" thickBot="1" x14ac:dyDescent="0.25"/>
    <row r="2" spans="2:22" ht="15" thickBot="1" x14ac:dyDescent="0.25">
      <c r="B2" s="54" t="s">
        <v>0</v>
      </c>
      <c r="C2" s="54"/>
      <c r="L2" s="54" t="s">
        <v>23</v>
      </c>
      <c r="M2" s="54"/>
      <c r="U2" s="54" t="s">
        <v>26</v>
      </c>
      <c r="V2" s="54"/>
    </row>
    <row r="3" spans="2:22" x14ac:dyDescent="0.2">
      <c r="B3" s="1" t="s">
        <v>15</v>
      </c>
      <c r="C3" s="1">
        <f>AVERAGE(dataset!A$2:A$201)</f>
        <v>0.53261055000000002</v>
      </c>
      <c r="L3" s="1" t="s">
        <v>15</v>
      </c>
      <c r="M3" s="1">
        <f>AVERAGE(dataset!D$2:D$201)</f>
        <v>6.2523899999999992</v>
      </c>
      <c r="U3" s="1" t="s">
        <v>15</v>
      </c>
      <c r="V3" s="1">
        <f>AVERAGE(dataset!G$2:G$201)</f>
        <v>18.009999999999966</v>
      </c>
    </row>
    <row r="4" spans="2:22" x14ac:dyDescent="0.2">
      <c r="B4" s="2" t="s">
        <v>16</v>
      </c>
      <c r="C4" s="3">
        <f>_xlfn.VAR.P(dataset!A$2:A$201)</f>
        <v>0.6208072200241973</v>
      </c>
      <c r="L4" s="2" t="s">
        <v>16</v>
      </c>
      <c r="M4" s="3">
        <f>_xlfn.VAR.P(dataset!D$2:D$201)</f>
        <v>0.3493153079000002</v>
      </c>
      <c r="U4" s="2" t="s">
        <v>16</v>
      </c>
      <c r="V4" s="3">
        <f>_xlfn.VAR.P(dataset!G$2:G$201)</f>
        <v>5.4451000000002328</v>
      </c>
    </row>
    <row r="5" spans="2:22" x14ac:dyDescent="0.2">
      <c r="B5" s="2" t="s">
        <v>17</v>
      </c>
      <c r="C5" s="3">
        <f>MAX(dataset!A$2:A$201)</f>
        <v>4.0974000000000004</v>
      </c>
      <c r="L5" s="2" t="s">
        <v>17</v>
      </c>
      <c r="M5" s="3">
        <f>MAX(dataset!D$2:D$201)</f>
        <v>8.375</v>
      </c>
      <c r="U5" s="2" t="s">
        <v>17</v>
      </c>
      <c r="V5" s="3">
        <f>MAX(dataset!G$2:G$201)</f>
        <v>21.2</v>
      </c>
    </row>
    <row r="6" spans="2:22" x14ac:dyDescent="0.2">
      <c r="B6" s="2" t="s">
        <v>18</v>
      </c>
      <c r="C6" s="3">
        <f>MIN(dataset!A$2:A$201)</f>
        <v>6.3200000000000001E-3</v>
      </c>
      <c r="L6" s="2" t="s">
        <v>18</v>
      </c>
      <c r="M6" s="3">
        <f>MIN(dataset!D$2:D$201)</f>
        <v>4.9029999999999996</v>
      </c>
      <c r="U6" s="2" t="s">
        <v>18</v>
      </c>
      <c r="V6" s="3">
        <f>MIN(dataset!G$2:G$201)</f>
        <v>12.6</v>
      </c>
    </row>
    <row r="7" spans="2:22" x14ac:dyDescent="0.2">
      <c r="B7" s="2" t="s">
        <v>19</v>
      </c>
      <c r="C7" s="3">
        <f>MEDIAN(dataset!A$2:A$201)</f>
        <v>0.13407999999999998</v>
      </c>
      <c r="D7" s="4"/>
      <c r="L7" s="2" t="s">
        <v>19</v>
      </c>
      <c r="M7" s="3">
        <f>MEDIAN(dataset!D$2:D$201)</f>
        <v>6.1430000000000007</v>
      </c>
      <c r="U7" s="2" t="s">
        <v>19</v>
      </c>
      <c r="V7" s="3">
        <f>MEDIAN(dataset!G$2:G$201)</f>
        <v>18</v>
      </c>
    </row>
    <row r="8" spans="2:22" x14ac:dyDescent="0.2">
      <c r="B8" s="3" t="s">
        <v>20</v>
      </c>
      <c r="C8" s="3" t="e">
        <f>MODE(dataset!A$2:A$201)</f>
        <v>#N/A</v>
      </c>
      <c r="D8" s="4"/>
      <c r="L8" s="3" t="s">
        <v>20</v>
      </c>
      <c r="M8" s="3">
        <f>MODE(dataset!D$2:D$201)</f>
        <v>7.1849999999999996</v>
      </c>
      <c r="U8" s="3" t="s">
        <v>20</v>
      </c>
      <c r="V8" s="3">
        <f>MODE(dataset!G$2:G$201)</f>
        <v>14.7</v>
      </c>
    </row>
    <row r="9" spans="2:22" x14ac:dyDescent="0.2">
      <c r="B9" s="43" t="s">
        <v>82</v>
      </c>
      <c r="C9" s="8">
        <v>3.1459999999999999</v>
      </c>
      <c r="L9" s="43" t="s">
        <v>82</v>
      </c>
      <c r="M9" s="8">
        <v>2.2890000000000001</v>
      </c>
      <c r="U9" s="43" t="s">
        <v>82</v>
      </c>
      <c r="V9" s="8">
        <v>1.5009999999999999</v>
      </c>
    </row>
    <row r="10" spans="2:22" x14ac:dyDescent="0.2">
      <c r="B10" s="43" t="s">
        <v>84</v>
      </c>
      <c r="C10" s="3">
        <f>_xlfn.STDEV.P(dataset!A$2:A$201)</f>
        <v>0.78791320589529235</v>
      </c>
      <c r="L10" s="43" t="s">
        <v>84</v>
      </c>
      <c r="M10" s="3">
        <f>_xlfn.STDEV.P(dataset!D$2:D$201)</f>
        <v>0.59102902458339579</v>
      </c>
      <c r="U10" s="43" t="s">
        <v>84</v>
      </c>
      <c r="V10" s="3">
        <f>_xlfn.STDEV.P(dataset!G$2:G$201)</f>
        <v>2.333473805295494</v>
      </c>
    </row>
    <row r="15" spans="2:22" ht="15" thickBot="1" x14ac:dyDescent="0.25"/>
    <row r="16" spans="2:22" ht="15" thickBot="1" x14ac:dyDescent="0.25">
      <c r="B16" s="54" t="s">
        <v>21</v>
      </c>
      <c r="C16" s="54"/>
      <c r="L16" s="54" t="s">
        <v>24</v>
      </c>
      <c r="M16" s="54"/>
      <c r="U16" s="54" t="s">
        <v>27</v>
      </c>
      <c r="V16" s="54"/>
    </row>
    <row r="17" spans="2:22" x14ac:dyDescent="0.2">
      <c r="B17" s="1" t="s">
        <v>15</v>
      </c>
      <c r="C17" s="1">
        <f>AVERAGE(dataset!B$2:B$201)</f>
        <v>10.137199999999993</v>
      </c>
      <c r="L17" s="1" t="s">
        <v>15</v>
      </c>
      <c r="M17" s="1">
        <f>AVERAGE(dataset!E$2:E$201)</f>
        <v>68.367000000000004</v>
      </c>
      <c r="U17" s="1" t="s">
        <v>15</v>
      </c>
      <c r="V17" s="1">
        <f>AVERAGE(dataset!H$2:H$201)</f>
        <v>374.18570000000005</v>
      </c>
    </row>
    <row r="18" spans="2:22" x14ac:dyDescent="0.2">
      <c r="B18" s="2" t="s">
        <v>16</v>
      </c>
      <c r="C18" s="3">
        <f>_xlfn.VAR.P(dataset!B$2:B$201)</f>
        <v>50.737422160000293</v>
      </c>
      <c r="L18" s="2" t="s">
        <v>16</v>
      </c>
      <c r="M18" s="3">
        <f>_xlfn.VAR.P(dataset!E$2:E$201)</f>
        <v>804.92461100000219</v>
      </c>
      <c r="U18" s="2" t="s">
        <v>16</v>
      </c>
      <c r="V18" s="3">
        <f>_xlfn.VAR.P(dataset!H$2:H$201)</f>
        <v>2693.9840815098287</v>
      </c>
    </row>
    <row r="19" spans="2:22" x14ac:dyDescent="0.2">
      <c r="B19" s="2" t="s">
        <v>17</v>
      </c>
      <c r="C19" s="3">
        <f>MAX(dataset!B$2:B$201)</f>
        <v>25.65</v>
      </c>
      <c r="L19" s="2" t="s">
        <v>17</v>
      </c>
      <c r="M19" s="3">
        <f>MAX(dataset!E$2:E$201)</f>
        <v>100</v>
      </c>
      <c r="U19" s="2" t="s">
        <v>17</v>
      </c>
      <c r="V19" s="3">
        <f>MAX(dataset!H$2:H$201)</f>
        <v>396.9</v>
      </c>
    </row>
    <row r="20" spans="2:22" x14ac:dyDescent="0.2">
      <c r="B20" s="2" t="s">
        <v>18</v>
      </c>
      <c r="C20" s="3">
        <f>MIN(dataset!B$2:B$201)</f>
        <v>0.46</v>
      </c>
      <c r="L20" s="2" t="s">
        <v>18</v>
      </c>
      <c r="M20" s="3">
        <f>MIN(dataset!E$2:E$201)</f>
        <v>2.9</v>
      </c>
      <c r="U20" s="2" t="s">
        <v>18</v>
      </c>
      <c r="V20" s="3">
        <f>MIN(dataset!H$2:H$201)</f>
        <v>70.8</v>
      </c>
    </row>
    <row r="21" spans="2:22" x14ac:dyDescent="0.2">
      <c r="B21" s="2" t="s">
        <v>19</v>
      </c>
      <c r="C21" s="3">
        <f>MEDIAN(dataset!B$2:B$201)</f>
        <v>8.14</v>
      </c>
      <c r="L21" s="2" t="s">
        <v>19</v>
      </c>
      <c r="M21" s="3">
        <f>MEDIAN(dataset!E$2:E$201)</f>
        <v>76.650000000000006</v>
      </c>
      <c r="U21" s="2" t="s">
        <v>19</v>
      </c>
      <c r="V21" s="3">
        <f>MEDIAN(dataset!H$2:H$201)</f>
        <v>392.71500000000003</v>
      </c>
    </row>
    <row r="22" spans="2:22" x14ac:dyDescent="0.2">
      <c r="B22" s="3" t="s">
        <v>20</v>
      </c>
      <c r="C22" s="3">
        <f>MODE(dataset!B$2:B$201)</f>
        <v>19.579999999999998</v>
      </c>
      <c r="L22" s="3" t="s">
        <v>20</v>
      </c>
      <c r="M22" s="3">
        <f>MODE(dataset!E$2:E$201)</f>
        <v>100</v>
      </c>
      <c r="U22" s="3" t="s">
        <v>20</v>
      </c>
      <c r="V22" s="3">
        <f>MODE(dataset!H$2:H$201)</f>
        <v>396.9</v>
      </c>
    </row>
    <row r="23" spans="2:22" x14ac:dyDescent="0.2">
      <c r="B23" s="43" t="s">
        <v>82</v>
      </c>
      <c r="C23" s="8">
        <v>2.5</v>
      </c>
      <c r="L23" s="43" t="s">
        <v>82</v>
      </c>
      <c r="M23" s="8">
        <v>2.8540000000000001</v>
      </c>
      <c r="U23" s="43" t="s">
        <v>82</v>
      </c>
      <c r="V23" s="8">
        <v>1.391</v>
      </c>
    </row>
    <row r="24" spans="2:22" x14ac:dyDescent="0.2">
      <c r="B24" s="43" t="s">
        <v>84</v>
      </c>
      <c r="C24" s="3">
        <f>_xlfn.STDEV.P(dataset!B$2:B$201)</f>
        <v>7.1230205783782692</v>
      </c>
      <c r="L24" s="43" t="s">
        <v>84</v>
      </c>
      <c r="M24" s="3">
        <f>_xlfn.STDEV.P(dataset!E$2:E$201)</f>
        <v>28.371193330559823</v>
      </c>
      <c r="U24" s="43" t="s">
        <v>84</v>
      </c>
      <c r="V24" s="3">
        <f>_xlfn.STDEV.P(dataset!H$2:H$201)</f>
        <v>51.903603742994846</v>
      </c>
    </row>
    <row r="25" spans="2:22" ht="15" thickBot="1" x14ac:dyDescent="0.25"/>
    <row r="26" spans="2:22" ht="15" thickBot="1" x14ac:dyDescent="0.25">
      <c r="B26" s="54" t="s">
        <v>22</v>
      </c>
      <c r="C26" s="54"/>
      <c r="L26" s="54" t="s">
        <v>25</v>
      </c>
      <c r="M26" s="54"/>
      <c r="U26" s="54" t="s">
        <v>28</v>
      </c>
      <c r="V26" s="54"/>
    </row>
    <row r="27" spans="2:22" x14ac:dyDescent="0.2">
      <c r="B27" s="1" t="s">
        <v>15</v>
      </c>
      <c r="C27" s="1">
        <f>AVERAGE(dataset!C$2:C$201)</f>
        <v>0.53271549999999968</v>
      </c>
      <c r="L27" s="1" t="s">
        <v>15</v>
      </c>
      <c r="M27" s="1">
        <f>AVERAGE(dataset!F$2:F$201)</f>
        <v>3.9555034999999972</v>
      </c>
      <c r="U27" s="1" t="s">
        <v>15</v>
      </c>
      <c r="V27" s="1">
        <f>AVERAGE(dataset!I$2:I$201)</f>
        <v>11.780349999999991</v>
      </c>
    </row>
    <row r="28" spans="2:22" x14ac:dyDescent="0.2">
      <c r="B28" s="2" t="s">
        <v>16</v>
      </c>
      <c r="C28" s="3">
        <f>_xlfn.VAR.P(dataset!C$2:C$201)</f>
        <v>1.4156107109750109E-2</v>
      </c>
      <c r="L28" s="2" t="s">
        <v>16</v>
      </c>
      <c r="M28" s="3">
        <f>_xlfn.VAR.P(dataset!F$2:F$201)</f>
        <v>3.5559296886377649</v>
      </c>
      <c r="U28" s="2" t="s">
        <v>16</v>
      </c>
      <c r="V28" s="3">
        <f>_xlfn.VAR.P(dataset!I$2:I$201)</f>
        <v>41.217366377500142</v>
      </c>
    </row>
    <row r="29" spans="2:22" x14ac:dyDescent="0.2">
      <c r="B29" s="2" t="s">
        <v>17</v>
      </c>
      <c r="C29" s="3">
        <f>MAX(dataset!C$2:C$201)</f>
        <v>0.871</v>
      </c>
      <c r="L29" s="2" t="s">
        <v>17</v>
      </c>
      <c r="M29" s="3">
        <f>MAX(dataset!F$2:F$201)</f>
        <v>9.2228999999999992</v>
      </c>
      <c r="U29" s="2" t="s">
        <v>17</v>
      </c>
      <c r="V29" s="3">
        <f>MAX(dataset!I$2:I$201)</f>
        <v>34.409999999999997</v>
      </c>
    </row>
    <row r="30" spans="2:22" x14ac:dyDescent="0.2">
      <c r="B30" s="2" t="s">
        <v>18</v>
      </c>
      <c r="C30" s="3">
        <f>MIN(dataset!C$2:C$201)</f>
        <v>0.39800000000000002</v>
      </c>
      <c r="L30" s="2" t="s">
        <v>18</v>
      </c>
      <c r="M30" s="3">
        <f>MIN(dataset!F$2:F$201)</f>
        <v>1.3216000000000001</v>
      </c>
      <c r="U30" s="2" t="s">
        <v>18</v>
      </c>
      <c r="V30" s="3">
        <f>MIN(dataset!I$2:I$201)</f>
        <v>1.73</v>
      </c>
    </row>
    <row r="31" spans="2:22" x14ac:dyDescent="0.2">
      <c r="B31" s="2" t="s">
        <v>19</v>
      </c>
      <c r="C31" s="3">
        <f>MEDIAN(dataset!C$2:C$201)</f>
        <v>0.52</v>
      </c>
      <c r="L31" s="2" t="s">
        <v>19</v>
      </c>
      <c r="M31" s="3">
        <f>MEDIAN(dataset!F$2:F$201)</f>
        <v>3.6659000000000002</v>
      </c>
      <c r="U31" s="2" t="s">
        <v>19</v>
      </c>
      <c r="V31" s="3">
        <f>MEDIAN(dataset!I$2:I$201)</f>
        <v>10.61</v>
      </c>
    </row>
    <row r="32" spans="2:22" x14ac:dyDescent="0.2">
      <c r="B32" s="3" t="s">
        <v>20</v>
      </c>
      <c r="C32" s="3">
        <f>MODE(dataset!C$2:C$201)</f>
        <v>0.53800000000000003</v>
      </c>
      <c r="L32" s="3" t="s">
        <v>20</v>
      </c>
      <c r="M32" s="3">
        <f>MODE(dataset!F$2:F$201)</f>
        <v>3.4952000000000001</v>
      </c>
      <c r="U32" s="3" t="s">
        <v>20</v>
      </c>
      <c r="V32" s="3">
        <f>MODE(dataset!I$2:I$201)</f>
        <v>5.33</v>
      </c>
    </row>
    <row r="33" spans="2:22" x14ac:dyDescent="0.2">
      <c r="B33" s="43" t="s">
        <v>82</v>
      </c>
      <c r="C33" s="8">
        <v>5.633</v>
      </c>
      <c r="L33" s="43" t="s">
        <v>82</v>
      </c>
      <c r="M33" s="8">
        <v>2.9529999999999998</v>
      </c>
      <c r="U33" s="43" t="s">
        <v>82</v>
      </c>
      <c r="V33" s="8">
        <v>3.1829999999999998</v>
      </c>
    </row>
    <row r="34" spans="2:22" x14ac:dyDescent="0.2">
      <c r="B34" s="43" t="s">
        <v>84</v>
      </c>
      <c r="C34" s="3">
        <f>_xlfn.STDEV.P(dataset!C$2:C$201)</f>
        <v>0.11897943986147401</v>
      </c>
      <c r="L34" s="43" t="s">
        <v>84</v>
      </c>
      <c r="M34" s="3">
        <f>_xlfn.STDEV.P(dataset!F$2:F$201)</f>
        <v>1.8857172875693125</v>
      </c>
      <c r="U34" s="43" t="s">
        <v>84</v>
      </c>
      <c r="V34" s="3">
        <f>_xlfn.STDEV.P(dataset!I$2:I$201)</f>
        <v>6.4200752626040254</v>
      </c>
    </row>
    <row r="40" spans="2:22" x14ac:dyDescent="0.2">
      <c r="F40" t="s">
        <v>82</v>
      </c>
      <c r="H40" t="s">
        <v>0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  <c r="O40" t="s">
        <v>27</v>
      </c>
      <c r="P40" t="s">
        <v>28</v>
      </c>
      <c r="Q40" t="s">
        <v>1</v>
      </c>
    </row>
    <row r="41" spans="2:22" x14ac:dyDescent="0.2">
      <c r="G41" t="s">
        <v>0</v>
      </c>
      <c r="H41">
        <v>1</v>
      </c>
    </row>
    <row r="42" spans="2:22" x14ac:dyDescent="0.2">
      <c r="G42" t="s">
        <v>21</v>
      </c>
      <c r="H42">
        <f>CORREL(dataset!$A$2:$A$201,dataset!B$2:B$201)</f>
        <v>0.56636592904183147</v>
      </c>
      <c r="I42">
        <v>1</v>
      </c>
    </row>
    <row r="43" spans="2:22" x14ac:dyDescent="0.2">
      <c r="G43" t="s">
        <v>22</v>
      </c>
      <c r="H43" s="6">
        <f>CORREL(dataset!$C$2:$C$201,dataset!A$2:A$201)</f>
        <v>0.79161709685676118</v>
      </c>
      <c r="I43">
        <f>ABS(CORREL(dataset!D$2:D$201,dataset!B$2:B$201))</f>
        <v>0.348392244603279</v>
      </c>
      <c r="J43">
        <v>1</v>
      </c>
    </row>
    <row r="44" spans="2:22" x14ac:dyDescent="0.2">
      <c r="G44" t="s">
        <v>23</v>
      </c>
      <c r="H44">
        <f>ABS(CORREL(dataset!$D$2:$D$201,dataset!A$2:A$201))</f>
        <v>0.28730467926346409</v>
      </c>
      <c r="I44">
        <f>ABS(CORREL(dataset!$D$2:$D$201,dataset!B$2:B$201))</f>
        <v>0.348392244603279</v>
      </c>
      <c r="J44">
        <f>ABS(CORREL(dataset!$D$2:$D$201,dataset!C$2:C$201))</f>
        <v>0.39024523718734228</v>
      </c>
      <c r="K44">
        <v>1</v>
      </c>
    </row>
    <row r="45" spans="2:22" x14ac:dyDescent="0.2">
      <c r="G45" t="s">
        <v>24</v>
      </c>
      <c r="H45">
        <f>ABS(CORREL(dataset!$E$2:$E$201,dataset!A$2:A$201))</f>
        <v>0.49855218604869589</v>
      </c>
      <c r="I45">
        <f>ABS(CORREL(dataset!$E$2:$E$201,dataset!B$2:B$201))</f>
        <v>0.56656004366834656</v>
      </c>
      <c r="J45">
        <f>ABS(CORREL(dataset!$E$2:$E$201,dataset!C$2:C$201))</f>
        <v>0.65141560865418235</v>
      </c>
      <c r="K45">
        <f>ABS(CORREL(dataset!$E$2:$E$201,dataset!D$2:D$201))</f>
        <v>0.26335661949307848</v>
      </c>
      <c r="L45">
        <v>1</v>
      </c>
    </row>
    <row r="46" spans="2:22" x14ac:dyDescent="0.2">
      <c r="G46" t="s">
        <v>25</v>
      </c>
      <c r="H46">
        <f>ABS(CORREL(dataset!$F$2:$F$201,dataset!A$2:A$201))</f>
        <v>0.4894010056748605</v>
      </c>
      <c r="I46">
        <f>ABS(CORREL(dataset!$F$2:$F$201,dataset!B$2:B$201))</f>
        <v>0.68274575280496408</v>
      </c>
      <c r="J46" s="6">
        <f>ABS(CORREL(dataset!$F$2:$F$201,dataset!C$2:C$201))</f>
        <v>0.705638158451659</v>
      </c>
      <c r="K46">
        <f>ABS(CORREL(dataset!$F$2:$F$201,dataset!D$2:D$201))</f>
        <v>0.21604961081169605</v>
      </c>
      <c r="L46">
        <f>ABS(CORREL(dataset!$F$2:$F$201,dataset!E$2:E$201))</f>
        <v>0.67569695664417773</v>
      </c>
      <c r="M46">
        <v>1</v>
      </c>
    </row>
    <row r="47" spans="2:22" x14ac:dyDescent="0.2">
      <c r="G47" t="s">
        <v>26</v>
      </c>
      <c r="H47">
        <f>ABS(CORREL(dataset!$G$2:$G$201,dataset!A$2:A$201))</f>
        <v>0.31362497032696379</v>
      </c>
      <c r="I47">
        <f>ABS(CORREL(dataset!$G$2:$G$201,dataset!B$2:B$201))</f>
        <v>5.3871573587766196E-3</v>
      </c>
      <c r="J47">
        <f>ABS(CORREL(dataset!$G$2:$G$201,dataset!C$2:C$201))</f>
        <v>0.23892073380509177</v>
      </c>
      <c r="K47">
        <f>ABS(CORREL(dataset!$G$2:$G$201,dataset!D$2:D$201))</f>
        <v>0.19337907808369215</v>
      </c>
      <c r="L47">
        <f>ABS(CORREL(dataset!$G$2:$G$201,dataset!E$2:E$201))</f>
        <v>8.623238165727462E-2</v>
      </c>
      <c r="M47">
        <f>ABS(CORREL(dataset!$G$2:$G$201,dataset!F$2:F$201))</f>
        <v>2.8011515640081128E-2</v>
      </c>
      <c r="N47">
        <f>ABS(CORREL(dataset!$G$2:$G$201,dataset!G$2:G$201))</f>
        <v>0.99999999999999989</v>
      </c>
    </row>
    <row r="48" spans="2:22" x14ac:dyDescent="0.2">
      <c r="G48" t="s">
        <v>27</v>
      </c>
      <c r="H48">
        <f>ABS(CORREL(dataset!$H$2:$H$201,dataset!A$2:A$201))</f>
        <v>0.52080328527289277</v>
      </c>
      <c r="I48">
        <f>ABS(CORREL(dataset!$H$2:$H$201,dataset!B$2:B$201))</f>
        <v>0.30616659564463811</v>
      </c>
      <c r="J48">
        <f>ABS(CORREL(dataset!$H$2:$H$201,dataset!C$2:C$201))</f>
        <v>0.45607029645881697</v>
      </c>
      <c r="K48">
        <f>ABS(CORREL(dataset!$H$2:$H$201,dataset!D$2:D$201))</f>
        <v>0.18363073240316838</v>
      </c>
      <c r="L48">
        <f>ABS(CORREL(dataset!$H$2:$H$201,dataset!E$2:E$201))</f>
        <v>0.25558260291667811</v>
      </c>
      <c r="M48">
        <f>ABS(CORREL(dataset!$H$2:$H$201,dataset!F$2:F$201))</f>
        <v>0.28482773949940315</v>
      </c>
      <c r="N48">
        <f>ABS(CORREL(dataset!$H$2:$H$201,dataset!G$2:G$201))</f>
        <v>0.16735074845288714</v>
      </c>
      <c r="O48">
        <f>ABS(CORREL(dataset!$H$2:$H$201,dataset!H$2:H$201))</f>
        <v>1</v>
      </c>
    </row>
    <row r="49" spans="7:17" x14ac:dyDescent="0.2">
      <c r="G49" t="s">
        <v>28</v>
      </c>
      <c r="H49">
        <f>ABS(CORREL(dataset!$I$2:$I$201,dataset!A$2:A$201))</f>
        <v>0.42249603279777631</v>
      </c>
      <c r="I49">
        <f>ABS(CORREL(dataset!$I$2:$I$201,dataset!B$2:B$201))</f>
        <v>0.4785737788579264</v>
      </c>
      <c r="J49">
        <f>ABS(CORREL(dataset!$I$2:$I$201,dataset!C$2:C$201))</f>
        <v>0.52872390572741856</v>
      </c>
      <c r="K49">
        <f>ABS(CORREL(dataset!$I$2:$I$201,dataset!D$2:D$201))</f>
        <v>0.69948266883952426</v>
      </c>
      <c r="L49">
        <f>ABS(CORREL(dataset!$I$2:$I$201,dataset!E$2:E$201))</f>
        <v>0.59160641420766746</v>
      </c>
      <c r="M49">
        <f>ABS(CORREL(dataset!$I$2:$I$201,dataset!F$2:F$201))</f>
        <v>0.36879085741230888</v>
      </c>
      <c r="N49">
        <f>ABS(CORREL(dataset!$I$2:$I$201,dataset!G$2:G$201))</f>
        <v>0.1782352776909068</v>
      </c>
      <c r="O49">
        <f>ABS(CORREL(dataset!$I$2:$I$201,dataset!H$2:H$201))</f>
        <v>0.21429629500283506</v>
      </c>
      <c r="P49">
        <f>ABS(CORREL(dataset!$I$2:$I$201,dataset!I$2:I$201))</f>
        <v>1</v>
      </c>
    </row>
    <row r="50" spans="7:17" x14ac:dyDescent="0.2">
      <c r="G50" t="s">
        <v>1</v>
      </c>
      <c r="H50">
        <f>ABS(CORREL(dataset!$J$2:$J$201,dataset!A$2:A$201))</f>
        <v>0.23279569691712612</v>
      </c>
      <c r="I50">
        <f>ABS(CORREL(dataset!$J$2:$J$201,dataset!B$2:B$201))</f>
        <v>0.34340744906934645</v>
      </c>
      <c r="J50">
        <f>ABS(CORREL(dataset!$J$2:$J$201,dataset!C$2:C$201))</f>
        <v>0.35228525686651818</v>
      </c>
      <c r="K50" s="5">
        <f>ABS(CORREL(dataset!$J$2:$J$201,dataset!D$2:D$201))</f>
        <v>0.85961979596320215</v>
      </c>
      <c r="L50">
        <f>ABS(CORREL(dataset!$J$2:$J$201,dataset!E$2:E$201))</f>
        <v>0.36027968010761657</v>
      </c>
      <c r="M50">
        <f>ABS(CORREL(dataset!$J$2:$J$201,dataset!F$2:F$201))</f>
        <v>0.18854482580774234</v>
      </c>
      <c r="N50">
        <f>ABS(CORREL(dataset!$J$2:$J$201,dataset!G$2:G$201))</f>
        <v>0.36527598465073752</v>
      </c>
      <c r="O50">
        <f>ABS(CORREL(dataset!$J$2:$J$201,dataset!H$2:H$201))</f>
        <v>0.23119126709943674</v>
      </c>
      <c r="P50" s="5">
        <f>ABS(CORREL(dataset!$J$2:$J$201,dataset!I$2:I$201))</f>
        <v>0.72642631053840534</v>
      </c>
      <c r="Q50">
        <f>ABS(CORREL(dataset!$J$2:$J$201,dataset!J$2:J$201))</f>
        <v>1</v>
      </c>
    </row>
  </sheetData>
  <mergeCells count="9">
    <mergeCell ref="U2:V2"/>
    <mergeCell ref="U16:V16"/>
    <mergeCell ref="U26:V26"/>
    <mergeCell ref="B2:C2"/>
    <mergeCell ref="B16:C16"/>
    <mergeCell ref="B26:C26"/>
    <mergeCell ref="L2:M2"/>
    <mergeCell ref="L16:M16"/>
    <mergeCell ref="L26:M26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05"/>
  <sheetViews>
    <sheetView workbookViewId="0">
      <selection activeCell="AF59" sqref="AF59"/>
    </sheetView>
  </sheetViews>
  <sheetFormatPr defaultRowHeight="14.25" x14ac:dyDescent="0.2"/>
  <cols>
    <col min="15" max="15" width="10.5" customWidth="1"/>
  </cols>
  <sheetData>
    <row r="1" spans="1:31" x14ac:dyDescent="0.2">
      <c r="A1" t="s">
        <v>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</v>
      </c>
      <c r="L1" t="s">
        <v>29</v>
      </c>
      <c r="M1" t="s">
        <v>46</v>
      </c>
      <c r="N1" t="s">
        <v>47</v>
      </c>
      <c r="O1" t="s">
        <v>48</v>
      </c>
      <c r="P1" t="s">
        <v>63</v>
      </c>
      <c r="Q1" t="s">
        <v>115</v>
      </c>
      <c r="R1" t="s">
        <v>116</v>
      </c>
      <c r="T1" s="10"/>
      <c r="U1" s="23" t="s">
        <v>30</v>
      </c>
      <c r="V1" s="23" t="s">
        <v>31</v>
      </c>
      <c r="W1" s="23" t="s">
        <v>32</v>
      </c>
      <c r="X1" s="23" t="s">
        <v>33</v>
      </c>
      <c r="Y1" s="23" t="s">
        <v>34</v>
      </c>
      <c r="Z1" s="23" t="s">
        <v>35</v>
      </c>
      <c r="AA1" s="23" t="s">
        <v>36</v>
      </c>
      <c r="AB1" s="23" t="s">
        <v>37</v>
      </c>
      <c r="AC1" s="23" t="s">
        <v>38</v>
      </c>
      <c r="AD1" s="24" t="s">
        <v>39</v>
      </c>
    </row>
    <row r="2" spans="1:31" x14ac:dyDescent="0.2">
      <c r="A2">
        <v>6.3200000000000001E-3</v>
      </c>
      <c r="B2">
        <v>2.31</v>
      </c>
      <c r="C2">
        <v>0.53800000000000003</v>
      </c>
      <c r="D2">
        <v>6.5750000000000002</v>
      </c>
      <c r="E2">
        <v>65.2</v>
      </c>
      <c r="F2">
        <v>4.09</v>
      </c>
      <c r="G2">
        <v>15.3</v>
      </c>
      <c r="H2">
        <v>396.9</v>
      </c>
      <c r="I2">
        <v>4.9800000000000004</v>
      </c>
      <c r="J2">
        <v>24</v>
      </c>
      <c r="L2">
        <f>$AD$2+$AC$2*A2+$AB$2*B2+$AA$2*C2+$Z$2*D2+$Y$2*E2+$X$2*F2+$W$2*G2+$V$2*H2+$U$2*I2</f>
        <v>29.641905060099365</v>
      </c>
      <c r="M2">
        <f>J2-L2</f>
        <v>-5.641905060099365</v>
      </c>
      <c r="N2">
        <f>M2^2</f>
        <v>31.831092707174818</v>
      </c>
      <c r="P2">
        <f>ABS(J2-L2)/J2</f>
        <v>0.23507937750414021</v>
      </c>
      <c r="Q2">
        <f>M2^3</f>
        <v>-179.5880030131016</v>
      </c>
      <c r="R2">
        <f>M2^4</f>
        <v>1013.2184629327579</v>
      </c>
      <c r="T2" s="13"/>
      <c r="U2" s="17">
        <f t="array" ref="U2:AD6">LINEST(J2:J201,A2:I201,1,1)</f>
        <v>-0.18953055946671576</v>
      </c>
      <c r="V2" s="17">
        <v>1.884894068735455E-2</v>
      </c>
      <c r="W2" s="17">
        <v>-0.74649890711131273</v>
      </c>
      <c r="X2" s="17">
        <v>-0.83692495670364486</v>
      </c>
      <c r="Y2" s="17">
        <v>-3.6933783474203619E-2</v>
      </c>
      <c r="Z2" s="17">
        <v>8.8996551299281688</v>
      </c>
      <c r="AA2" s="17">
        <v>-7.4398271610506663</v>
      </c>
      <c r="AB2" s="17">
        <v>-4.01406190007461E-2</v>
      </c>
      <c r="AC2" s="17">
        <v>0.96813073006203609</v>
      </c>
      <c r="AD2" s="25">
        <v>-14.068837501283069</v>
      </c>
    </row>
    <row r="3" spans="1:31" x14ac:dyDescent="0.2">
      <c r="A3">
        <v>2.7310000000000001E-2</v>
      </c>
      <c r="B3">
        <v>7.07</v>
      </c>
      <c r="C3">
        <v>0.46899999999999997</v>
      </c>
      <c r="D3">
        <v>6.4210000000000003</v>
      </c>
      <c r="E3">
        <v>78.900000000000006</v>
      </c>
      <c r="F3">
        <v>4.9671000000000003</v>
      </c>
      <c r="G3">
        <v>17.8</v>
      </c>
      <c r="H3">
        <v>396.9</v>
      </c>
      <c r="I3">
        <v>9.14</v>
      </c>
      <c r="J3">
        <v>21.6</v>
      </c>
      <c r="L3">
        <f>$AD$2+$AC$2*A3+$AB$2*B3+$AA$2*C3+$Z$2*D3+$Y$2*E3+$X$2*F3+$W$2*G3+$V$2*H3+$U$2*I3</f>
        <v>24.719203853502201</v>
      </c>
      <c r="M3">
        <f t="shared" ref="M3:M66" si="0">J3-L3</f>
        <v>-3.1192038535021993</v>
      </c>
      <c r="N3">
        <f t="shared" ref="N3:N66" si="1">M3^2</f>
        <v>9.7294326797029704</v>
      </c>
      <c r="O3">
        <f>(M3-M2)^2</f>
        <v>6.3640213777667958</v>
      </c>
      <c r="P3">
        <f t="shared" ref="P3:P66" si="2">ABS(J3-L3)/J3</f>
        <v>0.14440758581028701</v>
      </c>
      <c r="Q3">
        <f t="shared" ref="Q3:Q66" si="3">M3^3</f>
        <v>-30.348083906919733</v>
      </c>
      <c r="R3">
        <f t="shared" ref="R3:R66" si="4">M3^4</f>
        <v>94.661860268872118</v>
      </c>
      <c r="T3" s="13"/>
      <c r="U3" s="4">
        <v>6.5014124925656891E-2</v>
      </c>
      <c r="V3" s="4">
        <v>5.3153865379217723E-3</v>
      </c>
      <c r="W3" s="4">
        <v>0.1228335081483171</v>
      </c>
      <c r="X3" s="4">
        <v>0.2131812979780347</v>
      </c>
      <c r="Y3" s="4">
        <v>1.3930637210254202E-2</v>
      </c>
      <c r="Z3" s="4">
        <v>0.59880879709449986</v>
      </c>
      <c r="AA3" s="4">
        <v>4.6665467356297583</v>
      </c>
      <c r="AB3" s="4">
        <v>5.1938250329313408E-2</v>
      </c>
      <c r="AC3" s="4">
        <v>0.52660939323538036</v>
      </c>
      <c r="AD3" s="14">
        <v>6.4797694850031844</v>
      </c>
    </row>
    <row r="4" spans="1:31" x14ac:dyDescent="0.2">
      <c r="A4">
        <v>2.7289999999999998E-2</v>
      </c>
      <c r="B4">
        <v>7.07</v>
      </c>
      <c r="C4">
        <v>0.46899999999999997</v>
      </c>
      <c r="D4">
        <v>7.1849999999999996</v>
      </c>
      <c r="E4">
        <v>61.1</v>
      </c>
      <c r="F4">
        <v>4.9671000000000003</v>
      </c>
      <c r="G4">
        <v>17.8</v>
      </c>
      <c r="H4">
        <v>392.83</v>
      </c>
      <c r="I4">
        <v>4.03</v>
      </c>
      <c r="J4">
        <v>34.700000000000003</v>
      </c>
      <c r="L4">
        <f t="shared" ref="L4:L67" si="5">$AD$2+$AC$2*A4+$AB$2*B4+$AA$2*C4+$Z$2*D4+$Y$2*E4+$X$2*F4+$W$2*G4+$V$2*H4+$U$2*I4</f>
        <v>33.06772832627091</v>
      </c>
      <c r="M4">
        <f t="shared" si="0"/>
        <v>1.6322716737290932</v>
      </c>
      <c r="N4">
        <f t="shared" si="1"/>
        <v>2.6643108168583751</v>
      </c>
      <c r="O4">
        <f t="shared" ref="O4:O67" si="6">(M4-M3)^2</f>
        <v>22.576519685877891</v>
      </c>
      <c r="P4">
        <f t="shared" si="2"/>
        <v>4.703952950227934E-2</v>
      </c>
      <c r="Q4">
        <f t="shared" si="3"/>
        <v>4.3488790763679477</v>
      </c>
      <c r="R4">
        <f t="shared" si="4"/>
        <v>7.0985521288285423</v>
      </c>
      <c r="T4" s="26" t="s">
        <v>43</v>
      </c>
      <c r="U4" s="27">
        <v>0.83326531898704004</v>
      </c>
      <c r="V4" s="4">
        <v>3.3083925377836851</v>
      </c>
      <c r="W4" s="4" t="e">
        <v>#N/A</v>
      </c>
      <c r="X4" s="4" t="e">
        <v>#N/A</v>
      </c>
      <c r="Y4" s="4" t="e">
        <v>#N/A</v>
      </c>
      <c r="Z4" s="4" t="e">
        <v>#N/A</v>
      </c>
      <c r="AA4" s="4" t="e">
        <v>#N/A</v>
      </c>
      <c r="AB4" s="4" t="e">
        <v>#N/A</v>
      </c>
      <c r="AC4" s="4" t="e">
        <v>#N/A</v>
      </c>
      <c r="AD4" s="14" t="e">
        <v>#N/A</v>
      </c>
    </row>
    <row r="5" spans="1:31" x14ac:dyDescent="0.2">
      <c r="A5">
        <v>3.2370000000000003E-2</v>
      </c>
      <c r="B5">
        <v>2.1800000000000002</v>
      </c>
      <c r="C5">
        <v>0.45800000000000002</v>
      </c>
      <c r="D5">
        <v>6.9980000000000002</v>
      </c>
      <c r="E5">
        <v>45.8</v>
      </c>
      <c r="F5">
        <v>6.0621999999999998</v>
      </c>
      <c r="G5">
        <v>18.7</v>
      </c>
      <c r="H5">
        <v>394.63</v>
      </c>
      <c r="I5">
        <v>2.94</v>
      </c>
      <c r="J5">
        <v>33.4</v>
      </c>
      <c r="L5">
        <f t="shared" si="5"/>
        <v>30.903774400493209</v>
      </c>
      <c r="M5">
        <f t="shared" si="0"/>
        <v>2.4962255995067899</v>
      </c>
      <c r="N5">
        <f t="shared" si="1"/>
        <v>6.231142243633033</v>
      </c>
      <c r="O5">
        <f t="shared" si="6"/>
        <v>0.7464163858666939</v>
      </c>
      <c r="P5">
        <f t="shared" si="2"/>
        <v>7.4737293398406887E-2</v>
      </c>
      <c r="Q5">
        <f t="shared" si="3"/>
        <v>15.554336782724953</v>
      </c>
      <c r="R5">
        <f t="shared" si="4"/>
        <v>38.827133660388107</v>
      </c>
      <c r="T5" s="26" t="s">
        <v>44</v>
      </c>
      <c r="U5" s="4">
        <v>105.50388573810578</v>
      </c>
      <c r="V5" s="4">
        <v>190</v>
      </c>
      <c r="W5" s="4" t="e">
        <v>#N/A</v>
      </c>
      <c r="X5" s="4" t="e">
        <v>#N/A</v>
      </c>
      <c r="Y5" s="4" t="e">
        <v>#N/A</v>
      </c>
      <c r="Z5" s="4" t="e">
        <v>#N/A</v>
      </c>
      <c r="AA5" s="4" t="e">
        <v>#N/A</v>
      </c>
      <c r="AB5" s="4" t="e">
        <v>#N/A</v>
      </c>
      <c r="AC5" s="4" t="e">
        <v>#N/A</v>
      </c>
      <c r="AD5" s="14" t="e">
        <v>#N/A</v>
      </c>
    </row>
    <row r="6" spans="1:31" x14ac:dyDescent="0.2">
      <c r="A6">
        <v>6.905E-2</v>
      </c>
      <c r="B6">
        <v>2.1800000000000002</v>
      </c>
      <c r="C6">
        <v>0.45800000000000002</v>
      </c>
      <c r="D6">
        <v>7.1470000000000002</v>
      </c>
      <c r="E6">
        <v>54.2</v>
      </c>
      <c r="F6">
        <v>6.0621999999999998</v>
      </c>
      <c r="G6">
        <v>18.7</v>
      </c>
      <c r="H6">
        <v>396.9</v>
      </c>
      <c r="I6">
        <v>5.33</v>
      </c>
      <c r="J6">
        <v>36.200000000000003</v>
      </c>
      <c r="L6">
        <f t="shared" si="5"/>
        <v>31.544899327082724</v>
      </c>
      <c r="M6">
        <f t="shared" si="0"/>
        <v>4.6551006729172784</v>
      </c>
      <c r="N6">
        <f t="shared" si="1"/>
        <v>21.669962274994898</v>
      </c>
      <c r="O6">
        <f t="shared" si="6"/>
        <v>4.6607415825931415</v>
      </c>
      <c r="P6">
        <f t="shared" si="2"/>
        <v>0.12859394124080878</v>
      </c>
      <c r="Q6">
        <f t="shared" si="3"/>
        <v>100.87585596842078</v>
      </c>
      <c r="R6">
        <f t="shared" si="4"/>
        <v>469.58726499970203</v>
      </c>
      <c r="T6" s="26">
        <f>1-(1-U4)*(200/V5)</f>
        <v>0.82448980946004213</v>
      </c>
      <c r="U6" s="27">
        <v>10393.098175028077</v>
      </c>
      <c r="V6" s="27">
        <v>2079.6376249719269</v>
      </c>
      <c r="W6" s="4" t="e">
        <v>#N/A</v>
      </c>
      <c r="X6" s="4" t="e">
        <v>#N/A</v>
      </c>
      <c r="Y6" s="4" t="e">
        <v>#N/A</v>
      </c>
      <c r="Z6" s="4" t="e">
        <v>#N/A</v>
      </c>
      <c r="AA6" s="4" t="e">
        <v>#N/A</v>
      </c>
      <c r="AB6" s="4" t="e">
        <v>#N/A</v>
      </c>
      <c r="AC6" s="4" t="e">
        <v>#N/A</v>
      </c>
      <c r="AD6" s="14" t="e">
        <v>#N/A</v>
      </c>
    </row>
    <row r="7" spans="1:31" x14ac:dyDescent="0.2">
      <c r="A7">
        <v>2.9850000000000002E-2</v>
      </c>
      <c r="B7">
        <v>2.1800000000000002</v>
      </c>
      <c r="C7">
        <v>0.45800000000000002</v>
      </c>
      <c r="D7">
        <v>6.43</v>
      </c>
      <c r="E7">
        <v>58.7</v>
      </c>
      <c r="F7">
        <v>6.0621999999999998</v>
      </c>
      <c r="G7">
        <v>18.7</v>
      </c>
      <c r="H7">
        <v>394.12</v>
      </c>
      <c r="I7">
        <v>5.21</v>
      </c>
      <c r="J7">
        <v>28.7</v>
      </c>
      <c r="L7">
        <f t="shared" si="5"/>
        <v>24.930037460697015</v>
      </c>
      <c r="M7">
        <f t="shared" si="0"/>
        <v>3.7699625393029841</v>
      </c>
      <c r="N7">
        <f t="shared" si="1"/>
        <v>14.212617547747804</v>
      </c>
      <c r="O7">
        <f t="shared" si="6"/>
        <v>0.78346951557819622</v>
      </c>
      <c r="P7">
        <f t="shared" si="2"/>
        <v>0.13135757976665449</v>
      </c>
      <c r="Q7">
        <f t="shared" si="3"/>
        <v>53.581035740449465</v>
      </c>
      <c r="R7">
        <f t="shared" si="4"/>
        <v>201.99849755854882</v>
      </c>
      <c r="T7" s="13"/>
      <c r="U7" s="28" t="s">
        <v>41</v>
      </c>
      <c r="V7" s="28" t="s">
        <v>42</v>
      </c>
      <c r="W7" s="4"/>
      <c r="X7" s="4"/>
      <c r="Y7" s="4"/>
      <c r="Z7" s="4"/>
      <c r="AA7" s="4"/>
      <c r="AB7" s="4"/>
      <c r="AC7" s="4"/>
      <c r="AD7" s="14"/>
    </row>
    <row r="8" spans="1:31" x14ac:dyDescent="0.2">
      <c r="A8">
        <v>8.8289999999999993E-2</v>
      </c>
      <c r="B8">
        <v>7.87</v>
      </c>
      <c r="C8">
        <v>0.52400000000000002</v>
      </c>
      <c r="D8">
        <v>6.0119999999999996</v>
      </c>
      <c r="E8">
        <v>66.599999999999994</v>
      </c>
      <c r="F8">
        <v>5.5605000000000002</v>
      </c>
      <c r="G8">
        <v>15.2</v>
      </c>
      <c r="H8">
        <v>395.6</v>
      </c>
      <c r="I8">
        <v>12.43</v>
      </c>
      <c r="J8">
        <v>22.9</v>
      </c>
      <c r="L8">
        <f t="shared" si="5"/>
        <v>21.947470790597485</v>
      </c>
      <c r="M8">
        <f t="shared" si="0"/>
        <v>0.95252920940251329</v>
      </c>
      <c r="N8">
        <f t="shared" si="1"/>
        <v>0.90731189476497698</v>
      </c>
      <c r="O8">
        <f t="shared" si="6"/>
        <v>7.9379305684340551</v>
      </c>
      <c r="P8">
        <f t="shared" si="2"/>
        <v>4.1595161982642508E-2</v>
      </c>
      <c r="Q8">
        <f t="shared" si="3"/>
        <v>0.86424108180197989</v>
      </c>
      <c r="R8">
        <f t="shared" si="4"/>
        <v>0.82321487438201268</v>
      </c>
      <c r="T8" s="13"/>
      <c r="U8" s="4"/>
      <c r="V8" s="4"/>
      <c r="W8" s="4"/>
      <c r="X8" s="4"/>
      <c r="Y8" s="4"/>
      <c r="Z8" s="4"/>
      <c r="AA8" s="4"/>
      <c r="AB8" s="4"/>
      <c r="AC8" s="4"/>
      <c r="AD8" s="14"/>
    </row>
    <row r="9" spans="1:31" x14ac:dyDescent="0.2">
      <c r="A9">
        <v>0.14455000000000001</v>
      </c>
      <c r="B9">
        <v>7.87</v>
      </c>
      <c r="C9">
        <v>0.52400000000000002</v>
      </c>
      <c r="D9">
        <v>6.1719999999999997</v>
      </c>
      <c r="E9">
        <v>96.1</v>
      </c>
      <c r="F9">
        <v>5.9504999999999999</v>
      </c>
      <c r="G9">
        <v>15.2</v>
      </c>
      <c r="H9">
        <v>396.9</v>
      </c>
      <c r="I9">
        <v>19.149999999999999</v>
      </c>
      <c r="J9">
        <v>27.1</v>
      </c>
      <c r="L9">
        <f t="shared" si="5"/>
        <v>20.760793563933088</v>
      </c>
      <c r="M9">
        <f t="shared" si="0"/>
        <v>6.3392064360669131</v>
      </c>
      <c r="N9">
        <f t="shared" si="1"/>
        <v>40.185538239072173</v>
      </c>
      <c r="O9">
        <f t="shared" si="6"/>
        <v>29.01629154426487</v>
      </c>
      <c r="P9">
        <f t="shared" si="2"/>
        <v>0.23391905668143589</v>
      </c>
      <c r="Q9">
        <f t="shared" si="3"/>
        <v>254.74442264193937</v>
      </c>
      <c r="R9">
        <f t="shared" si="4"/>
        <v>1614.8774835639319</v>
      </c>
      <c r="T9" s="19"/>
      <c r="U9" s="21" t="s">
        <v>40</v>
      </c>
      <c r="V9" s="21"/>
      <c r="W9" s="21"/>
      <c r="X9" s="21"/>
      <c r="Y9" s="21"/>
      <c r="Z9" s="21"/>
      <c r="AA9" s="21"/>
      <c r="AB9" s="21"/>
      <c r="AC9" s="21"/>
      <c r="AD9" s="29"/>
    </row>
    <row r="10" spans="1:31" x14ac:dyDescent="0.2">
      <c r="A10">
        <v>0.21124000000000001</v>
      </c>
      <c r="B10">
        <v>7.87</v>
      </c>
      <c r="C10">
        <v>0.52400000000000002</v>
      </c>
      <c r="D10">
        <v>5.6310000000000002</v>
      </c>
      <c r="E10">
        <v>100</v>
      </c>
      <c r="F10">
        <v>6.0820999999999996</v>
      </c>
      <c r="G10">
        <v>15.2</v>
      </c>
      <c r="H10">
        <v>386.63</v>
      </c>
      <c r="I10">
        <v>29.93</v>
      </c>
      <c r="J10">
        <v>16.5</v>
      </c>
      <c r="L10">
        <f t="shared" si="5"/>
        <v>13.519745645267861</v>
      </c>
      <c r="M10">
        <f t="shared" si="0"/>
        <v>2.9802543547321392</v>
      </c>
      <c r="N10">
        <f t="shared" si="1"/>
        <v>8.8819160188998794</v>
      </c>
      <c r="O10">
        <f t="shared" si="6"/>
        <v>11.282559084703211</v>
      </c>
      <c r="P10">
        <f t="shared" si="2"/>
        <v>0.18062147604437206</v>
      </c>
      <c r="Q10">
        <f t="shared" si="3"/>
        <v>26.470368893691511</v>
      </c>
      <c r="R10">
        <f t="shared" si="4"/>
        <v>78.888432166790281</v>
      </c>
    </row>
    <row r="11" spans="1:31" x14ac:dyDescent="0.2">
      <c r="A11">
        <v>0.17004</v>
      </c>
      <c r="B11">
        <v>7.87</v>
      </c>
      <c r="C11">
        <v>0.52400000000000002</v>
      </c>
      <c r="D11">
        <v>6.0039999999999996</v>
      </c>
      <c r="E11">
        <v>85.9</v>
      </c>
      <c r="F11">
        <v>6.5921000000000003</v>
      </c>
      <c r="G11">
        <v>15.2</v>
      </c>
      <c r="H11">
        <v>386.71</v>
      </c>
      <c r="I11">
        <v>17.100000000000001</v>
      </c>
      <c r="J11">
        <v>18.899999999999999</v>
      </c>
      <c r="L11">
        <f t="shared" si="5"/>
        <v>19.326549634932878</v>
      </c>
      <c r="M11">
        <f t="shared" si="0"/>
        <v>-0.42654963493287923</v>
      </c>
      <c r="N11">
        <f t="shared" si="1"/>
        <v>0.18194459106137253</v>
      </c>
      <c r="O11">
        <f t="shared" si="6"/>
        <v>11.606313423997486</v>
      </c>
      <c r="P11">
        <f t="shared" si="2"/>
        <v>2.2568763753062396E-2</v>
      </c>
      <c r="Q11">
        <f t="shared" si="3"/>
        <v>-7.760839889524046E-2</v>
      </c>
      <c r="R11">
        <f t="shared" si="4"/>
        <v>3.3103834216490081E-2</v>
      </c>
    </row>
    <row r="12" spans="1:31" x14ac:dyDescent="0.2">
      <c r="A12">
        <v>0.22489000000000001</v>
      </c>
      <c r="B12">
        <v>7.87</v>
      </c>
      <c r="C12">
        <v>0.52400000000000002</v>
      </c>
      <c r="D12">
        <v>6.3769999999999998</v>
      </c>
      <c r="E12">
        <v>94.3</v>
      </c>
      <c r="F12">
        <v>6.3467000000000002</v>
      </c>
      <c r="G12">
        <v>15.2</v>
      </c>
      <c r="H12">
        <v>392.52</v>
      </c>
      <c r="I12">
        <v>20.45</v>
      </c>
      <c r="J12">
        <v>15</v>
      </c>
      <c r="L12">
        <f t="shared" si="5"/>
        <v>22.068945543311777</v>
      </c>
      <c r="M12">
        <f t="shared" si="0"/>
        <v>-7.0689455433117772</v>
      </c>
      <c r="N12">
        <f t="shared" si="1"/>
        <v>49.969991094307439</v>
      </c>
      <c r="O12">
        <f t="shared" si="6"/>
        <v>44.121423403648727</v>
      </c>
      <c r="P12">
        <f t="shared" si="2"/>
        <v>0.47126303622078514</v>
      </c>
      <c r="Q12">
        <f t="shared" si="3"/>
        <v>-353.23514584543375</v>
      </c>
      <c r="R12">
        <f t="shared" si="4"/>
        <v>2497.0000099651647</v>
      </c>
      <c r="T12" s="10" t="s">
        <v>45</v>
      </c>
      <c r="U12" s="11"/>
      <c r="V12" s="11" t="s">
        <v>49</v>
      </c>
      <c r="W12" s="11" t="s">
        <v>50</v>
      </c>
      <c r="X12" s="11" t="s">
        <v>51</v>
      </c>
      <c r="Y12" s="11" t="s">
        <v>52</v>
      </c>
      <c r="Z12" s="11" t="s">
        <v>53</v>
      </c>
      <c r="AA12" s="11" t="s">
        <v>54</v>
      </c>
      <c r="AB12" s="11" t="s">
        <v>55</v>
      </c>
      <c r="AC12" s="11" t="s">
        <v>56</v>
      </c>
      <c r="AD12" s="11" t="s">
        <v>57</v>
      </c>
      <c r="AE12" s="12" t="s">
        <v>39</v>
      </c>
    </row>
    <row r="13" spans="1:31" x14ac:dyDescent="0.2">
      <c r="A13">
        <v>0.11747</v>
      </c>
      <c r="B13">
        <v>7.87</v>
      </c>
      <c r="C13">
        <v>0.52400000000000002</v>
      </c>
      <c r="D13">
        <v>6.0090000000000003</v>
      </c>
      <c r="E13">
        <v>82.9</v>
      </c>
      <c r="F13">
        <v>6.2267000000000001</v>
      </c>
      <c r="G13">
        <v>15.2</v>
      </c>
      <c r="H13">
        <v>396.9</v>
      </c>
      <c r="I13">
        <v>13.27</v>
      </c>
      <c r="J13">
        <v>18.899999999999999</v>
      </c>
      <c r="L13">
        <f t="shared" si="5"/>
        <v>20.654739756066949</v>
      </c>
      <c r="M13">
        <f t="shared" si="0"/>
        <v>-1.7547397560669502</v>
      </c>
      <c r="N13">
        <f t="shared" si="1"/>
        <v>3.0791116115218999</v>
      </c>
      <c r="O13">
        <f t="shared" si="6"/>
        <v>28.240783149186409</v>
      </c>
      <c r="P13">
        <f t="shared" si="2"/>
        <v>9.2843373336875673E-2</v>
      </c>
      <c r="Q13">
        <f t="shared" si="3"/>
        <v>-5.4030395581048527</v>
      </c>
      <c r="R13">
        <f t="shared" si="4"/>
        <v>9.4809283162089919</v>
      </c>
      <c r="T13" s="13"/>
      <c r="U13" s="4"/>
      <c r="V13" s="4">
        <f t="shared" ref="V13:AE13" si="7">U2/U3</f>
        <v>-2.9152212643551287</v>
      </c>
      <c r="W13" s="4">
        <f t="shared" si="7"/>
        <v>3.5461091216753111</v>
      </c>
      <c r="X13" s="4">
        <f t="shared" si="7"/>
        <v>-6.0773230233719433</v>
      </c>
      <c r="Y13" s="4">
        <f t="shared" si="7"/>
        <v>-3.9258835772257945</v>
      </c>
      <c r="Z13" s="4">
        <f t="shared" si="7"/>
        <v>-2.6512630338989109</v>
      </c>
      <c r="AA13" s="4">
        <f t="shared" si="7"/>
        <v>14.862265172306223</v>
      </c>
      <c r="AB13" s="4">
        <f t="shared" si="7"/>
        <v>-1.5942896498274648</v>
      </c>
      <c r="AC13" s="4">
        <f t="shared" si="7"/>
        <v>-0.7728527385161289</v>
      </c>
      <c r="AD13" s="4">
        <f t="shared" si="7"/>
        <v>1.838422828187775</v>
      </c>
      <c r="AE13" s="14">
        <f t="shared" si="7"/>
        <v>-2.1711941348907651</v>
      </c>
    </row>
    <row r="14" spans="1:31" x14ac:dyDescent="0.2">
      <c r="A14">
        <v>9.3780000000000002E-2</v>
      </c>
      <c r="B14">
        <v>7.87</v>
      </c>
      <c r="C14">
        <v>0.52400000000000002</v>
      </c>
      <c r="D14">
        <v>5.8890000000000002</v>
      </c>
      <c r="E14">
        <v>39</v>
      </c>
      <c r="F14">
        <v>5.4508999999999999</v>
      </c>
      <c r="G14">
        <v>15.2</v>
      </c>
      <c r="H14">
        <v>390.5</v>
      </c>
      <c r="I14">
        <v>15.71</v>
      </c>
      <c r="J14">
        <v>21.7</v>
      </c>
      <c r="L14">
        <f t="shared" si="5"/>
        <v>21.251437813910762</v>
      </c>
      <c r="M14">
        <f t="shared" si="0"/>
        <v>0.44856218608923726</v>
      </c>
      <c r="N14">
        <f t="shared" si="1"/>
        <v>0.20120803478915553</v>
      </c>
      <c r="O14">
        <f t="shared" si="6"/>
        <v>4.8545394483092279</v>
      </c>
      <c r="P14">
        <f t="shared" si="2"/>
        <v>2.067106848337499E-2</v>
      </c>
      <c r="Q14">
        <f t="shared" si="3"/>
        <v>9.0254315943742905E-2</v>
      </c>
      <c r="R14">
        <f t="shared" si="4"/>
        <v>4.0484673263714022E-2</v>
      </c>
      <c r="T14" s="13"/>
      <c r="U14" s="4"/>
      <c r="V14" s="15" t="s">
        <v>60</v>
      </c>
      <c r="W14" s="4" t="s">
        <v>61</v>
      </c>
      <c r="X14" s="15" t="s">
        <v>60</v>
      </c>
      <c r="Y14" s="15" t="s">
        <v>60</v>
      </c>
      <c r="Z14" s="15" t="s">
        <v>60</v>
      </c>
      <c r="AA14" s="4" t="s">
        <v>61</v>
      </c>
      <c r="AB14" s="15" t="s">
        <v>60</v>
      </c>
      <c r="AC14" s="15" t="s">
        <v>60</v>
      </c>
      <c r="AD14" s="15" t="s">
        <v>60</v>
      </c>
      <c r="AE14" s="16" t="s">
        <v>60</v>
      </c>
    </row>
    <row r="15" spans="1:31" x14ac:dyDescent="0.2">
      <c r="A15">
        <v>0.62975999999999999</v>
      </c>
      <c r="B15">
        <v>8.14</v>
      </c>
      <c r="C15">
        <v>0.53800000000000003</v>
      </c>
      <c r="D15">
        <v>5.9489999999999998</v>
      </c>
      <c r="E15">
        <v>61.8</v>
      </c>
      <c r="F15">
        <v>4.7074999999999996</v>
      </c>
      <c r="G15">
        <v>21</v>
      </c>
      <c r="H15">
        <v>396.9</v>
      </c>
      <c r="I15">
        <v>8.26</v>
      </c>
      <c r="J15">
        <v>20.399999999999999</v>
      </c>
      <c r="L15">
        <f t="shared" si="5"/>
        <v>19.172342259802338</v>
      </c>
      <c r="M15">
        <f t="shared" si="0"/>
        <v>1.2276577401976603</v>
      </c>
      <c r="N15">
        <f t="shared" si="1"/>
        <v>1.507143527067226</v>
      </c>
      <c r="O15">
        <f t="shared" si="6"/>
        <v>0.60698988243151064</v>
      </c>
      <c r="P15">
        <f t="shared" si="2"/>
        <v>6.017930099008139E-2</v>
      </c>
      <c r="Q15">
        <f t="shared" si="3"/>
        <v>1.8502564165928819</v>
      </c>
      <c r="R15">
        <f t="shared" si="4"/>
        <v>2.2714816111806382</v>
      </c>
      <c r="T15" s="13" t="s">
        <v>58</v>
      </c>
      <c r="U15" s="4">
        <f>_xlfn.T.INV(0.975,V5)</f>
        <v>1.9725281820013127</v>
      </c>
      <c r="V15" s="4"/>
      <c r="W15" s="4"/>
      <c r="X15" s="4"/>
      <c r="Y15" s="4"/>
      <c r="Z15" s="4"/>
      <c r="AA15" s="4"/>
      <c r="AB15" s="4"/>
      <c r="AC15" s="4"/>
      <c r="AD15" s="4"/>
      <c r="AE15" s="14"/>
    </row>
    <row r="16" spans="1:31" x14ac:dyDescent="0.2">
      <c r="A16">
        <v>0.63795999999999997</v>
      </c>
      <c r="B16">
        <v>8.14</v>
      </c>
      <c r="C16">
        <v>0.53800000000000003</v>
      </c>
      <c r="D16">
        <v>6.0960000000000001</v>
      </c>
      <c r="E16">
        <v>84.5</v>
      </c>
      <c r="F16">
        <v>4.4619</v>
      </c>
      <c r="G16">
        <v>21</v>
      </c>
      <c r="H16">
        <v>380.02</v>
      </c>
      <c r="I16">
        <v>10.26</v>
      </c>
      <c r="J16">
        <v>18.2</v>
      </c>
      <c r="L16">
        <f t="shared" si="5"/>
        <v>19.158450882654304</v>
      </c>
      <c r="M16">
        <f t="shared" si="0"/>
        <v>-0.95845088265430434</v>
      </c>
      <c r="N16">
        <f t="shared" si="1"/>
        <v>0.91862809446081506</v>
      </c>
      <c r="O16">
        <f t="shared" si="6"/>
        <v>4.7790709109077136</v>
      </c>
      <c r="P16">
        <f t="shared" si="2"/>
        <v>5.2662136409577162E-2</v>
      </c>
      <c r="Q16">
        <f t="shared" si="3"/>
        <v>-0.8804599079670099</v>
      </c>
      <c r="R16">
        <f t="shared" si="4"/>
        <v>0.84387757593270818</v>
      </c>
      <c r="T16" s="13"/>
      <c r="U16" s="4"/>
      <c r="V16" s="4"/>
      <c r="W16" s="4"/>
      <c r="X16" s="4"/>
      <c r="Y16" s="4"/>
      <c r="Z16" s="4"/>
      <c r="AA16" s="4"/>
      <c r="AB16" s="4"/>
      <c r="AC16" s="4"/>
      <c r="AD16" s="4"/>
      <c r="AE16" s="14"/>
    </row>
    <row r="17" spans="1:32" x14ac:dyDescent="0.2">
      <c r="A17">
        <v>0.62739</v>
      </c>
      <c r="B17">
        <v>8.14</v>
      </c>
      <c r="C17">
        <v>0.53800000000000003</v>
      </c>
      <c r="D17">
        <v>5.8339999999999996</v>
      </c>
      <c r="E17">
        <v>56.5</v>
      </c>
      <c r="F17">
        <v>4.4985999999999997</v>
      </c>
      <c r="G17">
        <v>21</v>
      </c>
      <c r="H17">
        <v>395.62</v>
      </c>
      <c r="I17">
        <v>8.4700000000000006</v>
      </c>
      <c r="J17">
        <v>19.899999999999999</v>
      </c>
      <c r="L17">
        <f t="shared" si="5"/>
        <v>18.453242064331192</v>
      </c>
      <c r="M17">
        <f t="shared" si="0"/>
        <v>1.4467579356688063</v>
      </c>
      <c r="N17">
        <f t="shared" si="1"/>
        <v>2.093108524420666</v>
      </c>
      <c r="O17">
        <f t="shared" si="6"/>
        <v>5.7850294597392544</v>
      </c>
      <c r="P17">
        <f t="shared" si="2"/>
        <v>7.2701403802452588E-2</v>
      </c>
      <c r="Q17">
        <f t="shared" si="3"/>
        <v>3.0282213679216241</v>
      </c>
      <c r="R17">
        <f t="shared" si="4"/>
        <v>4.3811032950024575</v>
      </c>
      <c r="T17" s="13"/>
      <c r="U17" s="17" t="s">
        <v>59</v>
      </c>
      <c r="V17" s="4">
        <f>U2-U3*$U$15</f>
        <v>-0.31777275311072795</v>
      </c>
      <c r="W17" s="4">
        <f t="shared" ref="W17:AE17" si="8">V2-V3*$U$15</f>
        <v>8.3641909430734653E-3</v>
      </c>
      <c r="X17" s="4">
        <f t="shared" si="8"/>
        <v>-0.98879146362795611</v>
      </c>
      <c r="Y17" s="4">
        <f t="shared" si="8"/>
        <v>-1.2574310748409379</v>
      </c>
      <c r="Z17" s="4">
        <f t="shared" si="8"/>
        <v>-6.4412357964666184E-2</v>
      </c>
      <c r="AA17" s="4">
        <f t="shared" si="8"/>
        <v>7.7184879020289623</v>
      </c>
      <c r="AB17" s="4">
        <f t="shared" si="8"/>
        <v>-16.644722109706596</v>
      </c>
      <c r="AC17" s="4">
        <f t="shared" si="8"/>
        <v>-0.14259028149915576</v>
      </c>
      <c r="AD17" s="4">
        <f t="shared" si="8"/>
        <v>-7.0621139001363131E-2</v>
      </c>
      <c r="AE17" s="14">
        <f t="shared" si="8"/>
        <v>-26.850365423323982</v>
      </c>
    </row>
    <row r="18" spans="1:32" x14ac:dyDescent="0.2">
      <c r="A18">
        <v>1.05393</v>
      </c>
      <c r="B18">
        <v>8.14</v>
      </c>
      <c r="C18">
        <v>0.53800000000000003</v>
      </c>
      <c r="D18">
        <v>5.9349999999999996</v>
      </c>
      <c r="E18">
        <v>29.3</v>
      </c>
      <c r="F18">
        <v>4.4985999999999997</v>
      </c>
      <c r="G18">
        <v>21</v>
      </c>
      <c r="H18">
        <v>386.85</v>
      </c>
      <c r="I18">
        <v>6.58</v>
      </c>
      <c r="J18">
        <v>23.1</v>
      </c>
      <c r="L18">
        <f t="shared" si="5"/>
        <v>20.962560172116923</v>
      </c>
      <c r="M18">
        <f t="shared" si="0"/>
        <v>2.1374398278830782</v>
      </c>
      <c r="N18">
        <f t="shared" si="1"/>
        <v>4.5686490178208432</v>
      </c>
      <c r="O18">
        <f t="shared" si="6"/>
        <v>0.47704147623268711</v>
      </c>
      <c r="P18">
        <f t="shared" si="2"/>
        <v>9.2529862678921132E-2</v>
      </c>
      <c r="Q18">
        <f t="shared" si="3"/>
        <v>9.7652123703091771</v>
      </c>
      <c r="R18">
        <f t="shared" si="4"/>
        <v>20.872553848035356</v>
      </c>
      <c r="T18" s="13"/>
      <c r="U18" s="18"/>
      <c r="V18" s="4">
        <f>U2+U3*$U$15</f>
        <v>-6.1288365822703555E-2</v>
      </c>
      <c r="W18" s="4">
        <f t="shared" ref="W18:AE18" si="9">V2+V3*$U$15</f>
        <v>2.9333690431635633E-2</v>
      </c>
      <c r="X18" s="4">
        <f t="shared" si="9"/>
        <v>-0.50420635059466934</v>
      </c>
      <c r="Y18" s="4">
        <f t="shared" si="9"/>
        <v>-0.41641883856635192</v>
      </c>
      <c r="Z18" s="4">
        <f t="shared" si="9"/>
        <v>-9.455208983741057E-3</v>
      </c>
      <c r="AA18" s="4">
        <f t="shared" si="9"/>
        <v>10.080822357827376</v>
      </c>
      <c r="AB18" s="4">
        <f t="shared" si="9"/>
        <v>1.7650677876052621</v>
      </c>
      <c r="AC18" s="4">
        <f t="shared" si="9"/>
        <v>6.2309043497663558E-2</v>
      </c>
      <c r="AD18" s="4">
        <f t="shared" si="9"/>
        <v>2.0068825991254355</v>
      </c>
      <c r="AE18" s="14">
        <f t="shared" si="9"/>
        <v>-1.2873095792421552</v>
      </c>
    </row>
    <row r="19" spans="1:32" x14ac:dyDescent="0.2">
      <c r="A19">
        <v>0.78420000000000001</v>
      </c>
      <c r="B19">
        <v>8.14</v>
      </c>
      <c r="C19">
        <v>0.53800000000000003</v>
      </c>
      <c r="D19">
        <v>5.99</v>
      </c>
      <c r="E19">
        <v>81.7</v>
      </c>
      <c r="F19">
        <v>4.2579000000000002</v>
      </c>
      <c r="G19">
        <v>21</v>
      </c>
      <c r="H19">
        <v>386.75</v>
      </c>
      <c r="I19">
        <v>14.67</v>
      </c>
      <c r="J19">
        <v>17.5</v>
      </c>
      <c r="L19">
        <f t="shared" si="5"/>
        <v>17.921837765319182</v>
      </c>
      <c r="M19">
        <f t="shared" si="0"/>
        <v>-0.42183776531918227</v>
      </c>
      <c r="N19">
        <f t="shared" si="1"/>
        <v>0.17794710024948149</v>
      </c>
      <c r="O19">
        <f t="shared" si="6"/>
        <v>6.5499017990671549</v>
      </c>
      <c r="P19">
        <f t="shared" si="2"/>
        <v>2.410501516109613E-2</v>
      </c>
      <c r="Q19">
        <f t="shared" si="3"/>
        <v>-7.5064807114269771E-2</v>
      </c>
      <c r="R19">
        <f t="shared" si="4"/>
        <v>3.1665170487199017E-2</v>
      </c>
      <c r="T19" s="13"/>
      <c r="U19" s="4"/>
      <c r="V19" s="4"/>
      <c r="W19" s="4"/>
      <c r="X19" s="4"/>
      <c r="Y19" s="4"/>
      <c r="Z19" s="4"/>
      <c r="AA19" s="4"/>
      <c r="AB19" s="4"/>
      <c r="AC19" s="4"/>
      <c r="AD19" s="4"/>
      <c r="AE19" s="14"/>
    </row>
    <row r="20" spans="1:32" x14ac:dyDescent="0.2">
      <c r="A20">
        <v>0.80271000000000003</v>
      </c>
      <c r="B20">
        <v>8.14</v>
      </c>
      <c r="C20">
        <v>0.53800000000000003</v>
      </c>
      <c r="D20">
        <v>5.4560000000000004</v>
      </c>
      <c r="E20">
        <v>36.6</v>
      </c>
      <c r="F20">
        <v>3.7965</v>
      </c>
      <c r="G20">
        <v>21</v>
      </c>
      <c r="H20">
        <v>288.99</v>
      </c>
      <c r="I20">
        <v>11.69</v>
      </c>
      <c r="J20">
        <v>20.2</v>
      </c>
      <c r="L20">
        <f t="shared" si="5"/>
        <v>13.961341461075669</v>
      </c>
      <c r="M20">
        <f t="shared" si="0"/>
        <v>6.2386585389243301</v>
      </c>
      <c r="N20">
        <f t="shared" si="1"/>
        <v>38.920860365293457</v>
      </c>
      <c r="O20">
        <f t="shared" si="6"/>
        <v>44.362211018841485</v>
      </c>
      <c r="P20">
        <f t="shared" si="2"/>
        <v>0.30884448212496685</v>
      </c>
      <c r="Q20">
        <f t="shared" si="3"/>
        <v>242.81395786021955</v>
      </c>
      <c r="R20">
        <f t="shared" si="4"/>
        <v>1514.8333715746712</v>
      </c>
      <c r="T20" s="19"/>
      <c r="U20" s="20"/>
      <c r="V20" s="20"/>
      <c r="W20" s="21" t="s">
        <v>62</v>
      </c>
      <c r="X20" s="21"/>
      <c r="Y20" s="20"/>
      <c r="Z20" s="20"/>
      <c r="AA20" s="20"/>
      <c r="AB20" s="20"/>
      <c r="AC20" s="20"/>
      <c r="AD20" s="20"/>
      <c r="AE20" s="22"/>
    </row>
    <row r="21" spans="1:32" x14ac:dyDescent="0.2">
      <c r="A21">
        <v>0.7258</v>
      </c>
      <c r="B21">
        <v>8.14</v>
      </c>
      <c r="C21">
        <v>0.53800000000000003</v>
      </c>
      <c r="D21">
        <v>5.7270000000000003</v>
      </c>
      <c r="E21">
        <v>69.5</v>
      </c>
      <c r="F21">
        <v>3.7965</v>
      </c>
      <c r="G21">
        <v>21</v>
      </c>
      <c r="H21">
        <v>390.95</v>
      </c>
      <c r="I21">
        <v>11.28</v>
      </c>
      <c r="J21">
        <v>18.2</v>
      </c>
      <c r="L21">
        <f t="shared" si="5"/>
        <v>17.083113112399857</v>
      </c>
      <c r="M21">
        <f t="shared" si="0"/>
        <v>1.1168868876001419</v>
      </c>
      <c r="N21">
        <f t="shared" si="1"/>
        <v>1.247436319693132</v>
      </c>
      <c r="O21">
        <f t="shared" si="6"/>
        <v>26.232544848308102</v>
      </c>
      <c r="P21">
        <f t="shared" si="2"/>
        <v>6.1367411406601208E-2</v>
      </c>
      <c r="Q21">
        <f t="shared" si="3"/>
        <v>1.3932452685814378</v>
      </c>
      <c r="R21">
        <f t="shared" si="4"/>
        <v>1.5560973716895456</v>
      </c>
    </row>
    <row r="22" spans="1:32" x14ac:dyDescent="0.2">
      <c r="A22">
        <v>1.25179</v>
      </c>
      <c r="B22">
        <v>8.14</v>
      </c>
      <c r="C22">
        <v>0.53800000000000003</v>
      </c>
      <c r="D22">
        <v>5.57</v>
      </c>
      <c r="E22">
        <v>98.1</v>
      </c>
      <c r="F22">
        <v>3.7978999999999998</v>
      </c>
      <c r="G22">
        <v>21</v>
      </c>
      <c r="H22">
        <v>376.57</v>
      </c>
      <c r="I22">
        <v>21.02</v>
      </c>
      <c r="J22">
        <v>13.6</v>
      </c>
      <c r="L22">
        <f t="shared" si="5"/>
        <v>13.020541021114884</v>
      </c>
      <c r="M22">
        <f t="shared" si="0"/>
        <v>0.57945897888511588</v>
      </c>
      <c r="N22">
        <f t="shared" si="1"/>
        <v>0.33577270821058119</v>
      </c>
      <c r="O22">
        <f t="shared" si="6"/>
        <v>0.2888287570658063</v>
      </c>
      <c r="P22">
        <f t="shared" si="2"/>
        <v>4.2607277859199696E-2</v>
      </c>
      <c r="Q22">
        <f t="shared" si="3"/>
        <v>0.19456651063719335</v>
      </c>
      <c r="R22">
        <f t="shared" si="4"/>
        <v>0.1127433115790681</v>
      </c>
      <c r="V22" s="4"/>
    </row>
    <row r="23" spans="1:32" x14ac:dyDescent="0.2">
      <c r="A23">
        <v>0.85204000000000002</v>
      </c>
      <c r="B23">
        <v>8.14</v>
      </c>
      <c r="C23">
        <v>0.53800000000000003</v>
      </c>
      <c r="D23">
        <v>5.9649999999999999</v>
      </c>
      <c r="E23">
        <v>89.2</v>
      </c>
      <c r="F23">
        <v>4.0122999999999998</v>
      </c>
      <c r="G23">
        <v>21</v>
      </c>
      <c r="H23">
        <v>392.53</v>
      </c>
      <c r="I23">
        <v>13.83</v>
      </c>
      <c r="J23">
        <v>19.600000000000001</v>
      </c>
      <c r="L23">
        <f t="shared" si="5"/>
        <v>17.961722316233232</v>
      </c>
      <c r="M23">
        <f t="shared" si="0"/>
        <v>1.6382776837667699</v>
      </c>
      <c r="N23">
        <f t="shared" si="1"/>
        <v>2.6839537691282125</v>
      </c>
      <c r="O23">
        <f t="shared" si="6"/>
        <v>1.121097049807263</v>
      </c>
      <c r="P23">
        <f t="shared" si="2"/>
        <v>8.358559611054947E-2</v>
      </c>
      <c r="Q23">
        <f t="shared" si="3"/>
        <v>4.3970615642244599</v>
      </c>
      <c r="R23">
        <f t="shared" si="4"/>
        <v>7.2036078348175385</v>
      </c>
      <c r="T23" s="10" t="s">
        <v>65</v>
      </c>
      <c r="U23" s="12"/>
      <c r="V23" s="4"/>
      <c r="W23" s="49"/>
      <c r="X23" s="4"/>
      <c r="Y23" s="4"/>
      <c r="Z23" s="10" t="s">
        <v>110</v>
      </c>
      <c r="AA23" s="11"/>
      <c r="AB23" s="11"/>
      <c r="AC23" s="11"/>
      <c r="AD23" s="11"/>
      <c r="AE23" s="11"/>
      <c r="AF23" s="12"/>
    </row>
    <row r="24" spans="1:32" x14ac:dyDescent="0.2">
      <c r="A24">
        <v>1.23247</v>
      </c>
      <c r="B24">
        <v>8.14</v>
      </c>
      <c r="C24">
        <v>0.53800000000000003</v>
      </c>
      <c r="D24">
        <v>6.1420000000000003</v>
      </c>
      <c r="E24">
        <v>91.7</v>
      </c>
      <c r="F24">
        <v>3.9769000000000001</v>
      </c>
      <c r="G24">
        <v>21</v>
      </c>
      <c r="H24">
        <v>396.9</v>
      </c>
      <c r="I24">
        <v>18.72</v>
      </c>
      <c r="J24">
        <v>15.2</v>
      </c>
      <c r="L24">
        <f t="shared" si="5"/>
        <v>18.998125367661309</v>
      </c>
      <c r="M24">
        <f t="shared" si="0"/>
        <v>-3.79812536766131</v>
      </c>
      <c r="N24">
        <f t="shared" si="1"/>
        <v>14.425756308472362</v>
      </c>
      <c r="O24">
        <f t="shared" si="6"/>
        <v>29.554478137576538</v>
      </c>
      <c r="P24">
        <f t="shared" si="2"/>
        <v>0.2498766689250862</v>
      </c>
      <c r="Q24">
        <f t="shared" si="3"/>
        <v>-54.79083098290905</v>
      </c>
      <c r="R24">
        <f t="shared" si="4"/>
        <v>208.10244507143014</v>
      </c>
      <c r="T24" s="13" t="s">
        <v>66</v>
      </c>
      <c r="U24" s="14" t="s">
        <v>67</v>
      </c>
      <c r="V24" s="4"/>
      <c r="W24" s="4"/>
      <c r="X24" s="4"/>
      <c r="Y24" s="4"/>
      <c r="Z24" s="13" t="s">
        <v>111</v>
      </c>
      <c r="AA24" s="4">
        <f>Q202/(((N202/200)^(3/2))*200)</f>
        <v>0.70114780515484221</v>
      </c>
      <c r="AB24" s="4" t="s">
        <v>114</v>
      </c>
      <c r="AC24" s="4">
        <f>CHIINV(0.05,2)</f>
        <v>5.9914645471079817</v>
      </c>
      <c r="AD24" s="4"/>
      <c r="AE24" s="4"/>
      <c r="AF24" s="14"/>
    </row>
    <row r="25" spans="1:32" x14ac:dyDescent="0.2">
      <c r="A25">
        <v>0.98843000000000003</v>
      </c>
      <c r="B25">
        <v>8.14</v>
      </c>
      <c r="C25">
        <v>0.53800000000000003</v>
      </c>
      <c r="D25">
        <v>5.8129999999999997</v>
      </c>
      <c r="E25">
        <v>100</v>
      </c>
      <c r="F25">
        <v>4.0952000000000002</v>
      </c>
      <c r="G25">
        <v>21</v>
      </c>
      <c r="H25">
        <v>394.54</v>
      </c>
      <c r="I25">
        <v>19.88</v>
      </c>
      <c r="J25">
        <v>14.5</v>
      </c>
      <c r="L25">
        <f t="shared" si="5"/>
        <v>15.163978632333119</v>
      </c>
      <c r="M25">
        <f t="shared" si="0"/>
        <v>-0.66397863233311938</v>
      </c>
      <c r="N25">
        <f t="shared" si="1"/>
        <v>0.44086762419495973</v>
      </c>
      <c r="O25">
        <f t="shared" si="6"/>
        <v>9.8228757585683564</v>
      </c>
      <c r="P25">
        <f t="shared" si="2"/>
        <v>4.5791629816077199E-2</v>
      </c>
      <c r="Q25">
        <f t="shared" si="3"/>
        <v>-0.29272668215292103</v>
      </c>
      <c r="R25">
        <f t="shared" si="4"/>
        <v>0.19436426206330823</v>
      </c>
      <c r="T25" s="13" t="s">
        <v>68</v>
      </c>
      <c r="U25" s="14">
        <v>1.5820000000000001</v>
      </c>
      <c r="V25" s="4"/>
      <c r="W25" s="4"/>
      <c r="X25" s="4"/>
      <c r="Y25" s="4"/>
      <c r="Z25" s="13" t="s">
        <v>112</v>
      </c>
      <c r="AA25" s="4">
        <f>R202/(((N202/200)^(2))*200)</f>
        <v>3.9502594469757724</v>
      </c>
      <c r="AB25" s="4"/>
      <c r="AC25" s="4"/>
      <c r="AD25" s="4"/>
      <c r="AE25" s="4"/>
      <c r="AF25" s="14"/>
    </row>
    <row r="26" spans="1:32" x14ac:dyDescent="0.2">
      <c r="A26">
        <v>0.75026000000000004</v>
      </c>
      <c r="B26">
        <v>8.14</v>
      </c>
      <c r="C26">
        <v>0.53800000000000003</v>
      </c>
      <c r="D26">
        <v>5.9240000000000004</v>
      </c>
      <c r="E26">
        <v>94.1</v>
      </c>
      <c r="F26">
        <v>4.3996000000000004</v>
      </c>
      <c r="G26">
        <v>21</v>
      </c>
      <c r="H26">
        <v>394.33</v>
      </c>
      <c r="I26">
        <v>16.3</v>
      </c>
      <c r="J26">
        <v>15.6</v>
      </c>
      <c r="L26">
        <f t="shared" si="5"/>
        <v>16.55897114679999</v>
      </c>
      <c r="M26">
        <f t="shared" si="0"/>
        <v>-0.95897114679999085</v>
      </c>
      <c r="N26">
        <f t="shared" si="1"/>
        <v>0.91962566039488958</v>
      </c>
      <c r="O26">
        <f t="shared" si="6"/>
        <v>8.7020583591487372E-2</v>
      </c>
      <c r="P26">
        <f t="shared" si="2"/>
        <v>6.1472509410255824E-2</v>
      </c>
      <c r="Q26">
        <f t="shared" si="3"/>
        <v>-0.8818944741755862</v>
      </c>
      <c r="R26">
        <f t="shared" si="4"/>
        <v>0.8457113552567368</v>
      </c>
      <c r="T26" s="13" t="s">
        <v>69</v>
      </c>
      <c r="U26" s="14">
        <v>1.768</v>
      </c>
      <c r="V26" s="4"/>
      <c r="W26" s="4"/>
      <c r="X26" s="4"/>
      <c r="Y26" s="4"/>
      <c r="Z26" s="50" t="s">
        <v>113</v>
      </c>
      <c r="AA26" s="20">
        <f>200/6*(AA24^2+1/4*(AA25-3)^2)</f>
        <v>23.911883293837594</v>
      </c>
      <c r="AB26" s="20"/>
      <c r="AC26" s="21" t="s">
        <v>117</v>
      </c>
      <c r="AD26" s="21"/>
      <c r="AE26" s="29"/>
      <c r="AF26" s="29"/>
    </row>
    <row r="27" spans="1:32" x14ac:dyDescent="0.2">
      <c r="A27">
        <v>0.84053999999999995</v>
      </c>
      <c r="B27">
        <v>8.14</v>
      </c>
      <c r="C27">
        <v>0.53800000000000003</v>
      </c>
      <c r="D27">
        <v>5.5990000000000002</v>
      </c>
      <c r="E27">
        <v>85.7</v>
      </c>
      <c r="F27">
        <v>4.4546000000000001</v>
      </c>
      <c r="G27">
        <v>21</v>
      </c>
      <c r="H27">
        <v>303.42</v>
      </c>
      <c r="I27">
        <v>16.510000000000002</v>
      </c>
      <c r="J27">
        <v>13.9</v>
      </c>
      <c r="L27">
        <f t="shared" si="5"/>
        <v>12.264840365072537</v>
      </c>
      <c r="M27">
        <f t="shared" si="0"/>
        <v>1.6351596349274633</v>
      </c>
      <c r="N27">
        <f t="shared" si="1"/>
        <v>2.6737470316961152</v>
      </c>
      <c r="O27">
        <f t="shared" si="6"/>
        <v>6.729514512705892</v>
      </c>
      <c r="P27">
        <f t="shared" si="2"/>
        <v>0.11763738380773117</v>
      </c>
      <c r="Q27">
        <f t="shared" si="3"/>
        <v>4.3720032202366079</v>
      </c>
      <c r="R27">
        <f t="shared" si="4"/>
        <v>7.1489231895037868</v>
      </c>
      <c r="T27" s="13" t="s">
        <v>70</v>
      </c>
      <c r="U27" s="14">
        <f>4-U25</f>
        <v>2.4180000000000001</v>
      </c>
      <c r="V27" s="4"/>
      <c r="W27" s="4"/>
      <c r="X27" s="4"/>
      <c r="Y27" s="4"/>
      <c r="Z27" s="4"/>
      <c r="AA27" s="4"/>
    </row>
    <row r="28" spans="1:32" x14ac:dyDescent="0.2">
      <c r="A28">
        <v>0.67191000000000001</v>
      </c>
      <c r="B28">
        <v>8.14</v>
      </c>
      <c r="C28">
        <v>0.53800000000000003</v>
      </c>
      <c r="D28">
        <v>5.8129999999999997</v>
      </c>
      <c r="E28">
        <v>90.3</v>
      </c>
      <c r="F28">
        <v>4.6820000000000004</v>
      </c>
      <c r="G28">
        <v>21</v>
      </c>
      <c r="H28">
        <v>376.88</v>
      </c>
      <c r="I28">
        <v>14.81</v>
      </c>
      <c r="J28">
        <v>16.600000000000001</v>
      </c>
      <c r="L28">
        <f t="shared" si="5"/>
        <v>15.352743672717528</v>
      </c>
      <c r="M28">
        <f t="shared" si="0"/>
        <v>1.2472563272824733</v>
      </c>
      <c r="N28">
        <f t="shared" si="1"/>
        <v>1.5556483459461641</v>
      </c>
      <c r="O28">
        <f t="shared" si="6"/>
        <v>0.15046897608192378</v>
      </c>
      <c r="P28">
        <f t="shared" si="2"/>
        <v>7.5135923330269472E-2</v>
      </c>
      <c r="Q28">
        <f t="shared" si="3"/>
        <v>1.940292242507867</v>
      </c>
      <c r="R28">
        <f t="shared" si="4"/>
        <v>2.4200417762450361</v>
      </c>
      <c r="T28" s="13" t="s">
        <v>71</v>
      </c>
      <c r="U28" s="14">
        <f>4-U26</f>
        <v>2.2320000000000002</v>
      </c>
      <c r="V28" s="4"/>
      <c r="W28" s="4"/>
      <c r="X28" s="4"/>
      <c r="Y28" s="4"/>
      <c r="Z28" s="4"/>
      <c r="AA28" s="4"/>
    </row>
    <row r="29" spans="1:32" x14ac:dyDescent="0.2">
      <c r="A29">
        <v>0.95577000000000001</v>
      </c>
      <c r="B29">
        <v>8.14</v>
      </c>
      <c r="C29">
        <v>0.53800000000000003</v>
      </c>
      <c r="D29">
        <v>6.0469999999999997</v>
      </c>
      <c r="E29">
        <v>88.8</v>
      </c>
      <c r="F29">
        <v>4.4534000000000002</v>
      </c>
      <c r="G29">
        <v>21</v>
      </c>
      <c r="H29">
        <v>306.38</v>
      </c>
      <c r="I29">
        <v>17.28</v>
      </c>
      <c r="J29">
        <v>14.8</v>
      </c>
      <c r="L29">
        <f t="shared" si="5"/>
        <v>16.159807482128596</v>
      </c>
      <c r="M29">
        <f t="shared" si="0"/>
        <v>-1.3598074821285948</v>
      </c>
      <c r="N29">
        <f t="shared" si="1"/>
        <v>1.8490763884529087</v>
      </c>
      <c r="O29">
        <f t="shared" si="6"/>
        <v>6.7967817063409495</v>
      </c>
      <c r="P29">
        <f t="shared" si="2"/>
        <v>9.1878883927607749E-2</v>
      </c>
      <c r="Q29">
        <f t="shared" si="3"/>
        <v>-2.5143879080455851</v>
      </c>
      <c r="R29">
        <f t="shared" si="4"/>
        <v>3.4190834903340521</v>
      </c>
      <c r="S29" s="4"/>
      <c r="T29" s="13" t="s">
        <v>72</v>
      </c>
      <c r="U29" s="14">
        <f>O203</f>
        <v>1.3523335050633147</v>
      </c>
      <c r="V29" s="4"/>
      <c r="W29" s="4"/>
      <c r="X29" s="4"/>
    </row>
    <row r="30" spans="1:32" x14ac:dyDescent="0.2">
      <c r="A30">
        <v>0.77298999999999995</v>
      </c>
      <c r="B30">
        <v>8.14</v>
      </c>
      <c r="C30">
        <v>0.53800000000000003</v>
      </c>
      <c r="D30">
        <v>6.4950000000000001</v>
      </c>
      <c r="E30">
        <v>94.4</v>
      </c>
      <c r="F30">
        <v>4.4546999999999999</v>
      </c>
      <c r="G30">
        <v>21</v>
      </c>
      <c r="H30">
        <v>387.94</v>
      </c>
      <c r="I30">
        <v>12.8</v>
      </c>
      <c r="J30">
        <v>18.399999999999999</v>
      </c>
      <c r="L30">
        <f t="shared" si="5"/>
        <v>22.148397364467964</v>
      </c>
      <c r="M30">
        <f t="shared" si="0"/>
        <v>-3.7483973644679658</v>
      </c>
      <c r="N30">
        <f t="shared" si="1"/>
        <v>14.050482801950391</v>
      </c>
      <c r="O30">
        <f t="shared" si="6"/>
        <v>5.7053616260140103</v>
      </c>
      <c r="P30">
        <f t="shared" si="2"/>
        <v>0.2037172480689112</v>
      </c>
      <c r="Q30">
        <f t="shared" si="3"/>
        <v>-52.666792704333325</v>
      </c>
      <c r="R30">
        <f t="shared" si="4"/>
        <v>197.4160669679037</v>
      </c>
      <c r="S30" s="4"/>
      <c r="T30" s="30" t="s">
        <v>73</v>
      </c>
      <c r="U30" s="31" t="s">
        <v>74</v>
      </c>
      <c r="V30" s="31"/>
      <c r="W30" s="32"/>
      <c r="X30" s="4"/>
    </row>
    <row r="31" spans="1:32" x14ac:dyDescent="0.2">
      <c r="A31">
        <v>1.0024500000000001</v>
      </c>
      <c r="B31">
        <v>8.14</v>
      </c>
      <c r="C31">
        <v>0.53800000000000003</v>
      </c>
      <c r="D31">
        <v>6.6740000000000004</v>
      </c>
      <c r="E31">
        <v>87.3</v>
      </c>
      <c r="F31">
        <v>4.2389999999999999</v>
      </c>
      <c r="G31">
        <v>21</v>
      </c>
      <c r="H31">
        <v>380.23</v>
      </c>
      <c r="I31">
        <v>11.98</v>
      </c>
      <c r="J31">
        <v>21</v>
      </c>
      <c r="L31">
        <f t="shared" si="5"/>
        <v>24.41642721193616</v>
      </c>
      <c r="M31">
        <f t="shared" si="0"/>
        <v>-3.4164272119361598</v>
      </c>
      <c r="N31">
        <f t="shared" si="1"/>
        <v>11.671974894457882</v>
      </c>
      <c r="O31">
        <f t="shared" si="6"/>
        <v>0.1102041821719905</v>
      </c>
      <c r="P31">
        <f t="shared" si="2"/>
        <v>0.16268701009219808</v>
      </c>
      <c r="Q31">
        <f t="shared" si="3"/>
        <v>-39.876452646461594</v>
      </c>
      <c r="R31">
        <f t="shared" si="4"/>
        <v>136.23499793685511</v>
      </c>
      <c r="S31" s="4"/>
      <c r="T31" s="4"/>
      <c r="U31" s="4"/>
      <c r="V31" s="4"/>
      <c r="W31" s="4"/>
      <c r="X31" s="4"/>
    </row>
    <row r="32" spans="1:32" x14ac:dyDescent="0.2">
      <c r="A32">
        <v>1.1308100000000001</v>
      </c>
      <c r="B32">
        <v>8.14</v>
      </c>
      <c r="C32">
        <v>0.53800000000000003</v>
      </c>
      <c r="D32">
        <v>5.7130000000000001</v>
      </c>
      <c r="E32">
        <v>94.1</v>
      </c>
      <c r="F32">
        <v>4.2329999999999997</v>
      </c>
      <c r="G32">
        <v>21</v>
      </c>
      <c r="H32">
        <v>360.17</v>
      </c>
      <c r="I32">
        <v>22.6</v>
      </c>
      <c r="J32">
        <v>12.7</v>
      </c>
      <c r="L32">
        <f t="shared" si="5"/>
        <v>13.351075422976738</v>
      </c>
      <c r="M32">
        <f t="shared" si="0"/>
        <v>-0.65107542297673859</v>
      </c>
      <c r="N32">
        <f t="shared" si="1"/>
        <v>0.42389920640433909</v>
      </c>
      <c r="O32">
        <f t="shared" si="6"/>
        <v>7.6471705167010713</v>
      </c>
      <c r="P32">
        <f t="shared" si="2"/>
        <v>5.1265781336751075E-2</v>
      </c>
      <c r="Q32">
        <f t="shared" si="3"/>
        <v>-0.27599035510920888</v>
      </c>
      <c r="R32">
        <f t="shared" si="4"/>
        <v>0.17969053719022848</v>
      </c>
      <c r="V32" s="4"/>
      <c r="W32" s="4"/>
      <c r="X32" s="4"/>
    </row>
    <row r="33" spans="1:24" x14ac:dyDescent="0.2">
      <c r="A33">
        <v>1.3547199999999999</v>
      </c>
      <c r="B33">
        <v>8.14</v>
      </c>
      <c r="C33">
        <v>0.53800000000000003</v>
      </c>
      <c r="D33">
        <v>6.0720000000000001</v>
      </c>
      <c r="E33">
        <v>100</v>
      </c>
      <c r="F33">
        <v>4.1749999999999998</v>
      </c>
      <c r="G33">
        <v>21</v>
      </c>
      <c r="H33">
        <v>376.73</v>
      </c>
      <c r="I33">
        <v>13.04</v>
      </c>
      <c r="J33">
        <v>14.5</v>
      </c>
      <c r="L33">
        <f t="shared" si="5"/>
        <v>18.717508697664542</v>
      </c>
      <c r="M33">
        <f t="shared" si="0"/>
        <v>-4.2175086976645417</v>
      </c>
      <c r="N33">
        <f t="shared" si="1"/>
        <v>17.787379614876059</v>
      </c>
      <c r="O33">
        <f t="shared" si="6"/>
        <v>12.719446302800367</v>
      </c>
      <c r="P33">
        <f t="shared" si="2"/>
        <v>0.29086266880445116</v>
      </c>
      <c r="Q33">
        <f t="shared" si="3"/>
        <v>-75.018428234400744</v>
      </c>
      <c r="R33">
        <f t="shared" si="4"/>
        <v>316.3908735637084</v>
      </c>
      <c r="V33" s="4"/>
      <c r="W33" s="4"/>
      <c r="X33" s="4"/>
    </row>
    <row r="34" spans="1:24" x14ac:dyDescent="0.2">
      <c r="A34">
        <v>1.3879900000000001</v>
      </c>
      <c r="B34">
        <v>8.14</v>
      </c>
      <c r="C34">
        <v>0.53800000000000003</v>
      </c>
      <c r="D34">
        <v>5.95</v>
      </c>
      <c r="E34">
        <v>82</v>
      </c>
      <c r="F34">
        <v>3.99</v>
      </c>
      <c r="G34">
        <v>21</v>
      </c>
      <c r="H34">
        <v>232.6</v>
      </c>
      <c r="I34">
        <v>27.71</v>
      </c>
      <c r="J34">
        <v>13.2</v>
      </c>
      <c r="L34">
        <f t="shared" si="5"/>
        <v>12.986488572083179</v>
      </c>
      <c r="M34">
        <f t="shared" si="0"/>
        <v>0.21351142791682065</v>
      </c>
      <c r="N34">
        <f t="shared" si="1"/>
        <v>4.5587129851079704E-2</v>
      </c>
      <c r="O34">
        <f t="shared" si="6"/>
        <v>19.633939353307074</v>
      </c>
      <c r="P34">
        <f t="shared" si="2"/>
        <v>1.6175108175516716E-2</v>
      </c>
      <c r="Q34">
        <f t="shared" si="3"/>
        <v>9.7333731891335474E-3</v>
      </c>
      <c r="R34">
        <f t="shared" si="4"/>
        <v>2.0781864080592024E-3</v>
      </c>
      <c r="V34" s="4"/>
      <c r="W34" s="4"/>
      <c r="X34" s="4"/>
    </row>
    <row r="35" spans="1:24" x14ac:dyDescent="0.2">
      <c r="A35">
        <v>1.1517200000000001</v>
      </c>
      <c r="B35">
        <v>8.14</v>
      </c>
      <c r="C35">
        <v>0.53800000000000003</v>
      </c>
      <c r="D35">
        <v>5.7009999999999996</v>
      </c>
      <c r="E35">
        <v>95</v>
      </c>
      <c r="F35">
        <v>3.7871999999999999</v>
      </c>
      <c r="G35">
        <v>21</v>
      </c>
      <c r="H35">
        <v>358.77</v>
      </c>
      <c r="I35">
        <v>18.350000000000001</v>
      </c>
      <c r="J35">
        <v>13.1</v>
      </c>
      <c r="L35">
        <f t="shared" si="5"/>
        <v>14.383500276326147</v>
      </c>
      <c r="M35">
        <f t="shared" si="0"/>
        <v>-1.2835002763261478</v>
      </c>
      <c r="N35">
        <f t="shared" si="1"/>
        <v>1.6473729593292978</v>
      </c>
      <c r="O35">
        <f t="shared" si="6"/>
        <v>2.241044042640437</v>
      </c>
      <c r="P35">
        <f t="shared" si="2"/>
        <v>9.7977120330240294E-2</v>
      </c>
      <c r="Q35">
        <f t="shared" si="3"/>
        <v>-2.1144036485113777</v>
      </c>
      <c r="R35">
        <f t="shared" si="4"/>
        <v>2.7138376671293685</v>
      </c>
      <c r="V35" s="4"/>
      <c r="W35" s="4"/>
      <c r="X35" s="4"/>
    </row>
    <row r="36" spans="1:24" x14ac:dyDescent="0.2">
      <c r="A36">
        <v>1.6128199999999999</v>
      </c>
      <c r="B36">
        <v>8.14</v>
      </c>
      <c r="C36">
        <v>0.53800000000000003</v>
      </c>
      <c r="D36">
        <v>6.0960000000000001</v>
      </c>
      <c r="E36">
        <v>96.9</v>
      </c>
      <c r="F36">
        <v>3.7597999999999998</v>
      </c>
      <c r="G36">
        <v>21</v>
      </c>
      <c r="H36">
        <v>248.31</v>
      </c>
      <c r="I36">
        <v>20.34</v>
      </c>
      <c r="J36">
        <v>13.5</v>
      </c>
      <c r="L36">
        <f t="shared" si="5"/>
        <v>15.838806885828117</v>
      </c>
      <c r="M36">
        <f t="shared" si="0"/>
        <v>-2.3388068858281166</v>
      </c>
      <c r="N36">
        <f t="shared" si="1"/>
        <v>5.4700176491970129</v>
      </c>
      <c r="O36">
        <f t="shared" si="6"/>
        <v>1.1136720400585407</v>
      </c>
      <c r="P36">
        <f t="shared" si="2"/>
        <v>0.17324495450578642</v>
      </c>
      <c r="Q36">
        <f t="shared" si="3"/>
        <v>-12.793314943543301</v>
      </c>
      <c r="R36">
        <f t="shared" si="4"/>
        <v>29.921093082526816</v>
      </c>
      <c r="V36" s="4"/>
      <c r="W36" s="4"/>
      <c r="X36" s="4"/>
    </row>
    <row r="37" spans="1:24" x14ac:dyDescent="0.2">
      <c r="A37">
        <v>6.4170000000000005E-2</v>
      </c>
      <c r="B37">
        <v>5.96</v>
      </c>
      <c r="C37">
        <v>0.499</v>
      </c>
      <c r="D37">
        <v>5.9329999999999998</v>
      </c>
      <c r="E37">
        <v>68.2</v>
      </c>
      <c r="F37">
        <v>3.3603000000000001</v>
      </c>
      <c r="G37">
        <v>19.2</v>
      </c>
      <c r="H37">
        <v>396.9</v>
      </c>
      <c r="I37">
        <v>9.68</v>
      </c>
      <c r="J37">
        <v>18.899999999999999</v>
      </c>
      <c r="L37">
        <f t="shared" si="5"/>
        <v>20.825736252604166</v>
      </c>
      <c r="M37">
        <f t="shared" si="0"/>
        <v>-1.9257362526041675</v>
      </c>
      <c r="N37">
        <f t="shared" si="1"/>
        <v>3.708460114593942</v>
      </c>
      <c r="O37">
        <f t="shared" si="6"/>
        <v>0.17062734803203428</v>
      </c>
      <c r="P37">
        <f t="shared" si="2"/>
        <v>0.10189080701609353</v>
      </c>
      <c r="Q37">
        <f t="shared" si="3"/>
        <v>-7.141516084010159</v>
      </c>
      <c r="R37">
        <f t="shared" si="4"/>
        <v>13.752676421534114</v>
      </c>
    </row>
    <row r="38" spans="1:24" x14ac:dyDescent="0.2">
      <c r="A38">
        <v>9.7439999999999999E-2</v>
      </c>
      <c r="B38">
        <v>5.96</v>
      </c>
      <c r="C38">
        <v>0.499</v>
      </c>
      <c r="D38">
        <v>5.8410000000000002</v>
      </c>
      <c r="E38">
        <v>61.4</v>
      </c>
      <c r="F38">
        <v>3.3778999999999999</v>
      </c>
      <c r="G38">
        <v>19.2</v>
      </c>
      <c r="H38">
        <v>377.56</v>
      </c>
      <c r="I38">
        <v>11.41</v>
      </c>
      <c r="J38">
        <v>20</v>
      </c>
      <c r="L38">
        <f t="shared" si="5"/>
        <v>19.583171157655684</v>
      </c>
      <c r="M38">
        <f t="shared" si="0"/>
        <v>0.41682884234431583</v>
      </c>
      <c r="N38">
        <f t="shared" si="1"/>
        <v>0.17374628381010251</v>
      </c>
      <c r="O38">
        <f t="shared" si="6"/>
        <v>5.4876112240709967</v>
      </c>
      <c r="P38">
        <f t="shared" si="2"/>
        <v>2.0841442117215791E-2</v>
      </c>
      <c r="Q38">
        <f t="shared" si="3"/>
        <v>7.2422462342191976E-2</v>
      </c>
      <c r="R38">
        <f t="shared" si="4"/>
        <v>3.0187771137820691E-2</v>
      </c>
    </row>
    <row r="39" spans="1:24" x14ac:dyDescent="0.2">
      <c r="A39">
        <v>8.0140000000000003E-2</v>
      </c>
      <c r="B39">
        <v>5.96</v>
      </c>
      <c r="C39">
        <v>0.499</v>
      </c>
      <c r="D39">
        <v>5.85</v>
      </c>
      <c r="E39">
        <v>41.5</v>
      </c>
      <c r="F39">
        <v>3.9342000000000001</v>
      </c>
      <c r="G39">
        <v>19.2</v>
      </c>
      <c r="H39">
        <v>396.9</v>
      </c>
      <c r="I39">
        <v>8.77</v>
      </c>
      <c r="J39">
        <v>21</v>
      </c>
      <c r="L39">
        <f t="shared" si="5"/>
        <v>20.78081951980295</v>
      </c>
      <c r="M39">
        <f t="shared" si="0"/>
        <v>0.21918048019704983</v>
      </c>
      <c r="N39">
        <f t="shared" si="1"/>
        <v>4.804008289940935E-2</v>
      </c>
      <c r="O39">
        <f t="shared" si="6"/>
        <v>3.9064875059496809E-2</v>
      </c>
      <c r="P39">
        <f t="shared" si="2"/>
        <v>1.043716572366904E-2</v>
      </c>
      <c r="Q39">
        <f t="shared" si="3"/>
        <v>1.0529448438598623E-2</v>
      </c>
      <c r="R39">
        <f t="shared" si="4"/>
        <v>2.3078495649821226E-3</v>
      </c>
    </row>
    <row r="40" spans="1:24" x14ac:dyDescent="0.2">
      <c r="A40">
        <v>0.17505000000000001</v>
      </c>
      <c r="B40">
        <v>5.96</v>
      </c>
      <c r="C40">
        <v>0.499</v>
      </c>
      <c r="D40">
        <v>5.9660000000000002</v>
      </c>
      <c r="E40">
        <v>30.2</v>
      </c>
      <c r="F40">
        <v>3.8473000000000002</v>
      </c>
      <c r="G40">
        <v>19.2</v>
      </c>
      <c r="H40">
        <v>393.43</v>
      </c>
      <c r="I40">
        <v>10.130000000000001</v>
      </c>
      <c r="J40">
        <v>24.7</v>
      </c>
      <c r="L40">
        <f t="shared" si="5"/>
        <v>22.071977949401003</v>
      </c>
      <c r="M40">
        <f t="shared" si="0"/>
        <v>2.6280220505989966</v>
      </c>
      <c r="N40">
        <f t="shared" si="1"/>
        <v>6.9064998984345554</v>
      </c>
      <c r="O40">
        <f t="shared" si="6"/>
        <v>5.8025177112965176</v>
      </c>
      <c r="P40">
        <f t="shared" si="2"/>
        <v>0.10639765387040473</v>
      </c>
      <c r="Q40">
        <f t="shared" si="3"/>
        <v>18.150434025545742</v>
      </c>
      <c r="R40">
        <f t="shared" si="4"/>
        <v>47.699740847076527</v>
      </c>
    </row>
    <row r="41" spans="1:24" x14ac:dyDescent="0.2">
      <c r="A41">
        <v>2.7629999999999998E-2</v>
      </c>
      <c r="B41">
        <v>2.95</v>
      </c>
      <c r="C41">
        <v>0.42799999999999999</v>
      </c>
      <c r="D41">
        <v>6.5949999999999998</v>
      </c>
      <c r="E41">
        <v>21.8</v>
      </c>
      <c r="F41">
        <v>5.4010999999999996</v>
      </c>
      <c r="G41">
        <v>18.3</v>
      </c>
      <c r="H41">
        <v>395.63</v>
      </c>
      <c r="I41">
        <v>4.32</v>
      </c>
      <c r="J41">
        <v>30.8</v>
      </c>
      <c r="L41">
        <f t="shared" si="5"/>
        <v>29.000509205398078</v>
      </c>
      <c r="M41">
        <f t="shared" si="0"/>
        <v>1.7994907946019225</v>
      </c>
      <c r="N41">
        <f t="shared" si="1"/>
        <v>3.2381671198570583</v>
      </c>
      <c r="O41">
        <f t="shared" si="6"/>
        <v>0.68646404216408918</v>
      </c>
      <c r="P41">
        <f t="shared" si="2"/>
        <v>5.8425025798763713E-2</v>
      </c>
      <c r="Q41">
        <f t="shared" si="3"/>
        <v>5.8270519235653966</v>
      </c>
      <c r="R41">
        <f t="shared" si="4"/>
        <v>10.485726296123357</v>
      </c>
    </row>
    <row r="42" spans="1:24" x14ac:dyDescent="0.2">
      <c r="A42">
        <v>3.3590000000000002E-2</v>
      </c>
      <c r="B42">
        <v>2.95</v>
      </c>
      <c r="C42">
        <v>0.42799999999999999</v>
      </c>
      <c r="D42">
        <v>7.024</v>
      </c>
      <c r="E42">
        <v>15.8</v>
      </c>
      <c r="F42">
        <v>5.4010999999999996</v>
      </c>
      <c r="G42">
        <v>18.3</v>
      </c>
      <c r="H42">
        <v>395.62</v>
      </c>
      <c r="I42">
        <v>1.98</v>
      </c>
      <c r="J42">
        <v>34.9</v>
      </c>
      <c r="L42">
        <f t="shared" si="5"/>
        <v>33.489147035878908</v>
      </c>
      <c r="M42">
        <f t="shared" si="0"/>
        <v>1.4108529641210907</v>
      </c>
      <c r="N42">
        <f t="shared" si="1"/>
        <v>1.9905060863692678</v>
      </c>
      <c r="O42">
        <f t="shared" si="6"/>
        <v>0.15103936328084774</v>
      </c>
      <c r="P42">
        <f t="shared" si="2"/>
        <v>4.0425586364501172E-2</v>
      </c>
      <c r="Q42">
        <f t="shared" si="3"/>
        <v>2.8083114120551533</v>
      </c>
      <c r="R42">
        <f t="shared" si="4"/>
        <v>3.9621144798730992</v>
      </c>
    </row>
    <row r="43" spans="1:24" x14ac:dyDescent="0.2">
      <c r="A43">
        <v>0.12744</v>
      </c>
      <c r="B43">
        <v>6.91</v>
      </c>
      <c r="C43">
        <v>0.44800000000000001</v>
      </c>
      <c r="D43">
        <v>6.77</v>
      </c>
      <c r="E43">
        <v>2.9</v>
      </c>
      <c r="F43">
        <v>5.7209000000000003</v>
      </c>
      <c r="G43">
        <v>17.899999999999999</v>
      </c>
      <c r="H43">
        <v>385.41</v>
      </c>
      <c r="I43">
        <v>4.84</v>
      </c>
      <c r="J43">
        <v>26.6</v>
      </c>
      <c r="L43">
        <f t="shared" si="5"/>
        <v>30.784631991444723</v>
      </c>
      <c r="M43">
        <f t="shared" si="0"/>
        <v>-4.1846319914447214</v>
      </c>
      <c r="N43">
        <f t="shared" si="1"/>
        <v>17.511144903822615</v>
      </c>
      <c r="O43">
        <f t="shared" si="6"/>
        <v>31.309451887963338</v>
      </c>
      <c r="P43">
        <f t="shared" si="2"/>
        <v>0.15731699215957598</v>
      </c>
      <c r="Q43">
        <f t="shared" si="3"/>
        <v>-73.277697171360316</v>
      </c>
      <c r="R43">
        <f t="shared" si="4"/>
        <v>306.64019584267271</v>
      </c>
    </row>
    <row r="44" spans="1:24" x14ac:dyDescent="0.2">
      <c r="A44">
        <v>0.14149999999999999</v>
      </c>
      <c r="B44">
        <v>6.91</v>
      </c>
      <c r="C44">
        <v>0.44800000000000001</v>
      </c>
      <c r="D44">
        <v>6.1689999999999996</v>
      </c>
      <c r="E44">
        <v>6.6</v>
      </c>
      <c r="F44">
        <v>5.7209000000000003</v>
      </c>
      <c r="G44">
        <v>17.899999999999999</v>
      </c>
      <c r="H44">
        <v>383.37</v>
      </c>
      <c r="I44">
        <v>5.81</v>
      </c>
      <c r="J44">
        <v>25.3</v>
      </c>
      <c r="L44">
        <f t="shared" si="5"/>
        <v>25.090599695883085</v>
      </c>
      <c r="M44">
        <f t="shared" si="0"/>
        <v>0.20940030411691524</v>
      </c>
      <c r="N44">
        <f t="shared" si="1"/>
        <v>4.3848487364256589E-2</v>
      </c>
      <c r="O44">
        <f t="shared" si="6"/>
        <v>19.307519814438667</v>
      </c>
      <c r="P44">
        <f t="shared" si="2"/>
        <v>8.276691862328666E-3</v>
      </c>
      <c r="Q44">
        <f t="shared" si="3"/>
        <v>9.1818865891420444E-3</v>
      </c>
      <c r="R44">
        <f t="shared" si="4"/>
        <v>1.9226898441333698E-3</v>
      </c>
    </row>
    <row r="45" spans="1:24" x14ac:dyDescent="0.2">
      <c r="A45">
        <v>0.15936</v>
      </c>
      <c r="B45">
        <v>6.91</v>
      </c>
      <c r="C45">
        <v>0.44800000000000001</v>
      </c>
      <c r="D45">
        <v>6.2110000000000003</v>
      </c>
      <c r="E45">
        <v>6.5</v>
      </c>
      <c r="F45">
        <v>5.7209000000000003</v>
      </c>
      <c r="G45">
        <v>17.899999999999999</v>
      </c>
      <c r="H45">
        <v>394.46</v>
      </c>
      <c r="I45">
        <v>7.44</v>
      </c>
      <c r="J45">
        <v>24.7</v>
      </c>
      <c r="L45">
        <f t="shared" si="5"/>
        <v>25.385469344818421</v>
      </c>
      <c r="M45">
        <f t="shared" si="0"/>
        <v>-0.68546934481842214</v>
      </c>
      <c r="N45">
        <f t="shared" si="1"/>
        <v>0.46986822268579692</v>
      </c>
      <c r="O45">
        <f t="shared" si="6"/>
        <v>0.80079168858565397</v>
      </c>
      <c r="P45">
        <f t="shared" si="2"/>
        <v>2.7751795336778226E-2</v>
      </c>
      <c r="Q45">
        <f t="shared" si="3"/>
        <v>-0.32208026275542967</v>
      </c>
      <c r="R45">
        <f t="shared" si="4"/>
        <v>0.22077614668990964</v>
      </c>
    </row>
    <row r="46" spans="1:24" x14ac:dyDescent="0.2">
      <c r="A46">
        <v>0.12268999999999999</v>
      </c>
      <c r="B46">
        <v>6.91</v>
      </c>
      <c r="C46">
        <v>0.44800000000000001</v>
      </c>
      <c r="D46">
        <v>6.069</v>
      </c>
      <c r="E46">
        <v>40</v>
      </c>
      <c r="F46">
        <v>5.7209000000000003</v>
      </c>
      <c r="G46">
        <v>17.899999999999999</v>
      </c>
      <c r="H46">
        <v>389.39</v>
      </c>
      <c r="I46">
        <v>9.5500000000000007</v>
      </c>
      <c r="J46">
        <v>21.2</v>
      </c>
      <c r="L46">
        <f t="shared" si="5"/>
        <v>22.353461606351768</v>
      </c>
      <c r="M46">
        <f t="shared" si="0"/>
        <v>-1.1534616063517689</v>
      </c>
      <c r="N46">
        <f t="shared" si="1"/>
        <v>1.3304736773276029</v>
      </c>
      <c r="O46">
        <f t="shared" si="6"/>
        <v>0.21901675685509639</v>
      </c>
      <c r="P46">
        <f t="shared" si="2"/>
        <v>5.4408566337347593E-2</v>
      </c>
      <c r="Q46">
        <f t="shared" si="3"/>
        <v>-1.5346503050590419</v>
      </c>
      <c r="R46">
        <f t="shared" si="4"/>
        <v>1.7701602060616344</v>
      </c>
    </row>
    <row r="47" spans="1:24" x14ac:dyDescent="0.2">
      <c r="A47">
        <v>0.17141999999999999</v>
      </c>
      <c r="B47">
        <v>6.91</v>
      </c>
      <c r="C47">
        <v>0.44800000000000001</v>
      </c>
      <c r="D47">
        <v>5.6820000000000004</v>
      </c>
      <c r="E47">
        <v>33.799999999999997</v>
      </c>
      <c r="F47">
        <v>5.1003999999999996</v>
      </c>
      <c r="G47">
        <v>17.899999999999999</v>
      </c>
      <c r="H47">
        <v>396.9</v>
      </c>
      <c r="I47">
        <v>10.210000000000001</v>
      </c>
      <c r="J47">
        <v>19.3</v>
      </c>
      <c r="L47">
        <f t="shared" si="5"/>
        <v>19.721238850034172</v>
      </c>
      <c r="M47">
        <f t="shared" si="0"/>
        <v>-0.42123885003417172</v>
      </c>
      <c r="N47">
        <f t="shared" si="1"/>
        <v>0.17744216877811142</v>
      </c>
      <c r="O47">
        <f t="shared" si="6"/>
        <v>0.5361501648693392</v>
      </c>
      <c r="P47">
        <f t="shared" si="2"/>
        <v>2.182584715202962E-2</v>
      </c>
      <c r="Q47">
        <f t="shared" si="3"/>
        <v>-7.4745535123661069E-2</v>
      </c>
      <c r="R47">
        <f t="shared" si="4"/>
        <v>3.1485723260679777E-2</v>
      </c>
    </row>
    <row r="48" spans="1:24" x14ac:dyDescent="0.2">
      <c r="A48">
        <v>0.18836</v>
      </c>
      <c r="B48">
        <v>6.91</v>
      </c>
      <c r="C48">
        <v>0.44800000000000001</v>
      </c>
      <c r="D48">
        <v>5.7859999999999996</v>
      </c>
      <c r="E48">
        <v>33.299999999999997</v>
      </c>
      <c r="F48">
        <v>5.1003999999999996</v>
      </c>
      <c r="G48">
        <v>17.899999999999999</v>
      </c>
      <c r="H48">
        <v>396.9</v>
      </c>
      <c r="I48">
        <v>14.15</v>
      </c>
      <c r="J48">
        <v>20</v>
      </c>
      <c r="L48">
        <f t="shared" si="5"/>
        <v>19.934919605552182</v>
      </c>
      <c r="M48">
        <f t="shared" si="0"/>
        <v>6.5080394447818435E-2</v>
      </c>
      <c r="N48">
        <f t="shared" si="1"/>
        <v>4.2354577414836364E-3</v>
      </c>
      <c r="O48">
        <f t="shared" si="6"/>
        <v>0.23650640755353372</v>
      </c>
      <c r="P48">
        <f t="shared" si="2"/>
        <v>3.2540197223909217E-3</v>
      </c>
      <c r="Q48">
        <f t="shared" si="3"/>
        <v>2.7564526048282127E-4</v>
      </c>
      <c r="R48">
        <f t="shared" si="4"/>
        <v>1.7939102279893667E-5</v>
      </c>
    </row>
    <row r="49" spans="1:18" x14ac:dyDescent="0.2">
      <c r="A49">
        <v>0.22927</v>
      </c>
      <c r="B49">
        <v>6.91</v>
      </c>
      <c r="C49">
        <v>0.44800000000000001</v>
      </c>
      <c r="D49">
        <v>6.03</v>
      </c>
      <c r="E49">
        <v>85.5</v>
      </c>
      <c r="F49">
        <v>5.6894</v>
      </c>
      <c r="G49">
        <v>17.899999999999999</v>
      </c>
      <c r="H49">
        <v>392.74</v>
      </c>
      <c r="I49">
        <v>18.8</v>
      </c>
      <c r="J49">
        <v>16.600000000000001</v>
      </c>
      <c r="L49">
        <f t="shared" si="5"/>
        <v>18.765420693790009</v>
      </c>
      <c r="M49">
        <f t="shared" si="0"/>
        <v>-2.1654206937900078</v>
      </c>
      <c r="N49">
        <f t="shared" si="1"/>
        <v>4.6890467810939986</v>
      </c>
      <c r="O49">
        <f t="shared" si="6"/>
        <v>4.9751351046301266</v>
      </c>
      <c r="P49">
        <f t="shared" si="2"/>
        <v>0.130447029746386</v>
      </c>
      <c r="Q49">
        <f t="shared" si="3"/>
        <v>-10.153758933930369</v>
      </c>
      <c r="R49">
        <f t="shared" si="4"/>
        <v>21.987159715287991</v>
      </c>
    </row>
    <row r="50" spans="1:18" x14ac:dyDescent="0.2">
      <c r="A50">
        <v>0.25386999999999998</v>
      </c>
      <c r="B50">
        <v>6.91</v>
      </c>
      <c r="C50">
        <v>0.44800000000000001</v>
      </c>
      <c r="D50">
        <v>5.399</v>
      </c>
      <c r="E50">
        <v>95.3</v>
      </c>
      <c r="F50">
        <v>5.87</v>
      </c>
      <c r="G50">
        <v>17.899999999999999</v>
      </c>
      <c r="H50">
        <v>396.9</v>
      </c>
      <c r="I50">
        <v>30.81</v>
      </c>
      <c r="J50">
        <v>14.4</v>
      </c>
      <c r="L50">
        <f t="shared" si="5"/>
        <v>10.462604171601114</v>
      </c>
      <c r="M50">
        <f t="shared" si="0"/>
        <v>3.9373958283988859</v>
      </c>
      <c r="N50">
        <f t="shared" si="1"/>
        <v>15.503085909492949</v>
      </c>
      <c r="O50">
        <f t="shared" si="6"/>
        <v>37.244369503501744</v>
      </c>
      <c r="P50">
        <f t="shared" si="2"/>
        <v>0.27343026586103375</v>
      </c>
      <c r="Q50">
        <f t="shared" si="3"/>
        <v>61.041785787347088</v>
      </c>
      <c r="R50">
        <f t="shared" si="4"/>
        <v>240.34567271711882</v>
      </c>
    </row>
    <row r="51" spans="1:18" x14ac:dyDescent="0.2">
      <c r="A51">
        <v>0.21976999999999999</v>
      </c>
      <c r="B51">
        <v>6.91</v>
      </c>
      <c r="C51">
        <v>0.44800000000000001</v>
      </c>
      <c r="D51">
        <v>5.6020000000000003</v>
      </c>
      <c r="E51">
        <v>62</v>
      </c>
      <c r="F51">
        <v>6.0876999999999999</v>
      </c>
      <c r="G51">
        <v>17.899999999999999</v>
      </c>
      <c r="H51">
        <v>396.9</v>
      </c>
      <c r="I51">
        <v>16.2</v>
      </c>
      <c r="J51">
        <v>19.399999999999999</v>
      </c>
      <c r="L51">
        <f t="shared" si="5"/>
        <v>16.052958805506741</v>
      </c>
      <c r="M51">
        <f t="shared" si="0"/>
        <v>3.3470411944932579</v>
      </c>
      <c r="N51">
        <f t="shared" si="1"/>
        <v>11.202684757634854</v>
      </c>
      <c r="O51">
        <f t="shared" si="6"/>
        <v>0.34851859377384808</v>
      </c>
      <c r="P51">
        <f t="shared" si="2"/>
        <v>0.17252789662336382</v>
      </c>
      <c r="Q51">
        <f t="shared" si="3"/>
        <v>37.495847372725578</v>
      </c>
      <c r="R51">
        <f t="shared" si="4"/>
        <v>125.50014577894429</v>
      </c>
    </row>
    <row r="52" spans="1:18" x14ac:dyDescent="0.2">
      <c r="A52">
        <v>8.8730000000000003E-2</v>
      </c>
      <c r="B52">
        <v>5.64</v>
      </c>
      <c r="C52">
        <v>0.439</v>
      </c>
      <c r="D52">
        <v>5.9630000000000001</v>
      </c>
      <c r="E52">
        <v>45.7</v>
      </c>
      <c r="F52">
        <v>6.8147000000000002</v>
      </c>
      <c r="G52">
        <v>16.8</v>
      </c>
      <c r="H52">
        <v>395.56</v>
      </c>
      <c r="I52">
        <v>13.45</v>
      </c>
      <c r="J52">
        <v>19.7</v>
      </c>
      <c r="L52">
        <f t="shared" si="5"/>
        <v>20.567483970064707</v>
      </c>
      <c r="M52">
        <f t="shared" si="0"/>
        <v>-0.86748397006470768</v>
      </c>
      <c r="N52">
        <f t="shared" si="1"/>
        <v>0.75252843831922667</v>
      </c>
      <c r="O52">
        <f t="shared" si="6"/>
        <v>17.762222362692345</v>
      </c>
      <c r="P52">
        <f t="shared" si="2"/>
        <v>4.4034719292624758E-2</v>
      </c>
      <c r="Q52">
        <f t="shared" si="3"/>
        <v>-0.65280635725975722</v>
      </c>
      <c r="R52">
        <f t="shared" si="4"/>
        <v>0.56629905047917417</v>
      </c>
    </row>
    <row r="53" spans="1:18" x14ac:dyDescent="0.2">
      <c r="A53">
        <v>4.3369999999999999E-2</v>
      </c>
      <c r="B53">
        <v>5.64</v>
      </c>
      <c r="C53">
        <v>0.439</v>
      </c>
      <c r="D53">
        <v>6.1150000000000002</v>
      </c>
      <c r="E53">
        <v>63</v>
      </c>
      <c r="F53">
        <v>6.8147000000000002</v>
      </c>
      <c r="G53">
        <v>16.8</v>
      </c>
      <c r="H53">
        <v>393.97</v>
      </c>
      <c r="I53">
        <v>9.43</v>
      </c>
      <c r="J53">
        <v>20.5</v>
      </c>
      <c r="L53">
        <f t="shared" si="5"/>
        <v>21.969305719157756</v>
      </c>
      <c r="M53">
        <f t="shared" si="0"/>
        <v>-1.4693057191577559</v>
      </c>
      <c r="N53">
        <f t="shared" si="1"/>
        <v>2.1588592963496902</v>
      </c>
      <c r="O53">
        <f t="shared" si="6"/>
        <v>0.36218941768141588</v>
      </c>
      <c r="P53">
        <f t="shared" si="2"/>
        <v>7.167344971501248E-2</v>
      </c>
      <c r="Q53">
        <f t="shared" si="3"/>
        <v>-3.1720243109834882</v>
      </c>
      <c r="R53">
        <f t="shared" si="4"/>
        <v>4.6606734614354792</v>
      </c>
    </row>
    <row r="54" spans="1:18" x14ac:dyDescent="0.2">
      <c r="A54">
        <v>5.3600000000000002E-2</v>
      </c>
      <c r="B54">
        <v>5.64</v>
      </c>
      <c r="C54">
        <v>0.439</v>
      </c>
      <c r="D54">
        <v>6.5110000000000001</v>
      </c>
      <c r="E54">
        <v>21.1</v>
      </c>
      <c r="F54">
        <v>6.8147000000000002</v>
      </c>
      <c r="G54">
        <v>16.8</v>
      </c>
      <c r="H54">
        <v>396.9</v>
      </c>
      <c r="I54">
        <v>5.28</v>
      </c>
      <c r="J54">
        <v>25</v>
      </c>
      <c r="L54">
        <f t="shared" si="5"/>
        <v>27.892777873547793</v>
      </c>
      <c r="M54">
        <f t="shared" si="0"/>
        <v>-2.8927778735477929</v>
      </c>
      <c r="N54">
        <f t="shared" si="1"/>
        <v>8.3681638256876898</v>
      </c>
      <c r="O54">
        <f t="shared" si="6"/>
        <v>2.0262729743238133</v>
      </c>
      <c r="P54">
        <f t="shared" si="2"/>
        <v>0.11571111494191172</v>
      </c>
      <c r="Q54">
        <f t="shared" si="3"/>
        <v>-24.207239157172399</v>
      </c>
      <c r="R54">
        <f t="shared" si="4"/>
        <v>70.026165813548033</v>
      </c>
    </row>
    <row r="55" spans="1:18" x14ac:dyDescent="0.2">
      <c r="A55">
        <v>4.981E-2</v>
      </c>
      <c r="B55">
        <v>5.64</v>
      </c>
      <c r="C55">
        <v>0.439</v>
      </c>
      <c r="D55">
        <v>5.9980000000000002</v>
      </c>
      <c r="E55">
        <v>21.4</v>
      </c>
      <c r="F55">
        <v>6.8147000000000002</v>
      </c>
      <c r="G55">
        <v>16.8</v>
      </c>
      <c r="H55">
        <v>396.9</v>
      </c>
      <c r="I55">
        <v>8.43</v>
      </c>
      <c r="J55">
        <v>23.4</v>
      </c>
      <c r="L55">
        <f t="shared" si="5"/>
        <v>22.715484179065292</v>
      </c>
      <c r="M55">
        <f t="shared" si="0"/>
        <v>0.6845158209347062</v>
      </c>
      <c r="N55">
        <f t="shared" si="1"/>
        <v>0.46856190910991474</v>
      </c>
      <c r="O55">
        <f t="shared" si="6"/>
        <v>12.797030176584247</v>
      </c>
      <c r="P55">
        <f t="shared" si="2"/>
        <v>2.9252812860457531E-2</v>
      </c>
      <c r="Q55">
        <f t="shared" si="3"/>
        <v>0.32073803987310651</v>
      </c>
      <c r="R55">
        <f t="shared" si="4"/>
        <v>0.21955026266872801</v>
      </c>
    </row>
    <row r="56" spans="1:18" x14ac:dyDescent="0.2">
      <c r="A56">
        <v>1.3599999999999999E-2</v>
      </c>
      <c r="B56">
        <v>4</v>
      </c>
      <c r="C56">
        <v>0.41</v>
      </c>
      <c r="D56">
        <v>5.8879999999999999</v>
      </c>
      <c r="E56">
        <v>47.6</v>
      </c>
      <c r="F56">
        <v>7.3197000000000001</v>
      </c>
      <c r="G56">
        <v>21.1</v>
      </c>
      <c r="H56">
        <v>396.9</v>
      </c>
      <c r="I56">
        <v>14.8</v>
      </c>
      <c r="J56">
        <v>18.899999999999999</v>
      </c>
      <c r="L56">
        <f t="shared" si="5"/>
        <v>16.175484509328243</v>
      </c>
      <c r="M56">
        <f t="shared" si="0"/>
        <v>2.7245154906717559</v>
      </c>
      <c r="N56">
        <f t="shared" si="1"/>
        <v>7.4229846589103587</v>
      </c>
      <c r="O56">
        <f t="shared" si="6"/>
        <v>4.1615986525272719</v>
      </c>
      <c r="P56">
        <f t="shared" si="2"/>
        <v>0.14415425876570137</v>
      </c>
      <c r="Q56">
        <f t="shared" si="3"/>
        <v>20.224036690220071</v>
      </c>
      <c r="R56">
        <f t="shared" si="4"/>
        <v>55.100701246418538</v>
      </c>
    </row>
    <row r="57" spans="1:18" x14ac:dyDescent="0.2">
      <c r="A57">
        <v>1.311E-2</v>
      </c>
      <c r="B57">
        <v>1.22</v>
      </c>
      <c r="C57">
        <v>0.40300000000000002</v>
      </c>
      <c r="D57">
        <v>7.2489999999999997</v>
      </c>
      <c r="E57">
        <v>21.9</v>
      </c>
      <c r="F57">
        <v>8.6966000000000001</v>
      </c>
      <c r="G57">
        <v>17.899999999999999</v>
      </c>
      <c r="H57">
        <v>395.93</v>
      </c>
      <c r="I57">
        <v>4.8099999999999996</v>
      </c>
      <c r="J57">
        <v>35.4</v>
      </c>
      <c r="L57">
        <f t="shared" si="5"/>
        <v>32.511870049815919</v>
      </c>
      <c r="M57">
        <f t="shared" si="0"/>
        <v>2.88812995018408</v>
      </c>
      <c r="N57">
        <f t="shared" si="1"/>
        <v>8.341294609150296</v>
      </c>
      <c r="O57">
        <f t="shared" si="6"/>
        <v>2.6769691361509949E-2</v>
      </c>
      <c r="P57">
        <f t="shared" si="2"/>
        <v>8.1585591813109606E-2</v>
      </c>
      <c r="Q57">
        <f t="shared" si="3"/>
        <v>24.090742783995978</v>
      </c>
      <c r="R57">
        <f t="shared" si="4"/>
        <v>69.577195756639796</v>
      </c>
    </row>
    <row r="58" spans="1:18" x14ac:dyDescent="0.2">
      <c r="A58">
        <v>2.0549999999999999E-2</v>
      </c>
      <c r="B58">
        <v>0.74</v>
      </c>
      <c r="C58">
        <v>0.41</v>
      </c>
      <c r="D58">
        <v>6.383</v>
      </c>
      <c r="E58">
        <v>35.700000000000003</v>
      </c>
      <c r="F58">
        <v>9.1875999999999998</v>
      </c>
      <c r="G58">
        <v>17.3</v>
      </c>
      <c r="H58">
        <v>396.9</v>
      </c>
      <c r="I58">
        <v>5.77</v>
      </c>
      <c r="J58">
        <v>24.7</v>
      </c>
      <c r="L58">
        <f t="shared" si="5"/>
        <v>24.142777420882766</v>
      </c>
      <c r="M58">
        <f t="shared" si="0"/>
        <v>0.55722257911723361</v>
      </c>
      <c r="N58">
        <f t="shared" si="1"/>
        <v>0.31049700267806168</v>
      </c>
      <c r="O58">
        <f t="shared" si="6"/>
        <v>5.4331291724937572</v>
      </c>
      <c r="P58">
        <f t="shared" si="2"/>
        <v>2.2559618587742251E-2</v>
      </c>
      <c r="Q58">
        <f t="shared" si="3"/>
        <v>0.17301594064044012</v>
      </c>
      <c r="R58">
        <f t="shared" si="4"/>
        <v>9.6408388672060238E-2</v>
      </c>
    </row>
    <row r="59" spans="1:18" x14ac:dyDescent="0.2">
      <c r="A59">
        <v>1.4319999999999999E-2</v>
      </c>
      <c r="B59">
        <v>1.32</v>
      </c>
      <c r="C59">
        <v>0.41099999999999998</v>
      </c>
      <c r="D59">
        <v>6.8159999999999998</v>
      </c>
      <c r="E59">
        <v>40.5</v>
      </c>
      <c r="F59">
        <v>8.3247999999999998</v>
      </c>
      <c r="G59">
        <v>15.1</v>
      </c>
      <c r="H59">
        <v>392.9</v>
      </c>
      <c r="I59">
        <v>3.95</v>
      </c>
      <c r="J59">
        <v>31.6</v>
      </c>
      <c r="L59">
        <f t="shared" si="5"/>
        <v>30.416239394604514</v>
      </c>
      <c r="M59">
        <f t="shared" si="0"/>
        <v>1.1837606053954879</v>
      </c>
      <c r="N59">
        <f t="shared" si="1"/>
        <v>1.401289170886292</v>
      </c>
      <c r="O59">
        <f t="shared" si="6"/>
        <v>0.39254989837265047</v>
      </c>
      <c r="P59">
        <f t="shared" si="2"/>
        <v>3.7460778651755941E-2</v>
      </c>
      <c r="Q59">
        <f t="shared" si="3"/>
        <v>1.6587909172624984</v>
      </c>
      <c r="R59">
        <f t="shared" si="4"/>
        <v>1.9636113404431916</v>
      </c>
    </row>
    <row r="60" spans="1:18" x14ac:dyDescent="0.2">
      <c r="A60">
        <v>0.15445</v>
      </c>
      <c r="B60">
        <v>5.13</v>
      </c>
      <c r="C60">
        <v>0.45300000000000001</v>
      </c>
      <c r="D60">
        <v>6.1449999999999996</v>
      </c>
      <c r="E60">
        <v>29.2</v>
      </c>
      <c r="F60">
        <v>7.8148</v>
      </c>
      <c r="G60">
        <v>19.7</v>
      </c>
      <c r="H60">
        <v>390.68</v>
      </c>
      <c r="I60">
        <v>6.86</v>
      </c>
      <c r="J60">
        <v>23.3</v>
      </c>
      <c r="L60">
        <f t="shared" si="5"/>
        <v>20.931736394560584</v>
      </c>
      <c r="M60">
        <f t="shared" si="0"/>
        <v>2.3682636054394166</v>
      </c>
      <c r="N60">
        <f t="shared" si="1"/>
        <v>5.6086725048489043</v>
      </c>
      <c r="O60">
        <f t="shared" si="6"/>
        <v>1.4030473571130675</v>
      </c>
      <c r="P60">
        <f t="shared" si="2"/>
        <v>0.10164221482572604</v>
      </c>
      <c r="Q60">
        <f t="shared" si="3"/>
        <v>13.282814968062389</v>
      </c>
      <c r="R60">
        <f t="shared" si="4"/>
        <v>31.457207266648084</v>
      </c>
    </row>
    <row r="61" spans="1:18" x14ac:dyDescent="0.2">
      <c r="A61">
        <v>0.10328</v>
      </c>
      <c r="B61">
        <v>5.13</v>
      </c>
      <c r="C61">
        <v>0.45300000000000001</v>
      </c>
      <c r="D61">
        <v>5.9269999999999996</v>
      </c>
      <c r="E61">
        <v>47.2</v>
      </c>
      <c r="F61">
        <v>6.9320000000000004</v>
      </c>
      <c r="G61">
        <v>19.7</v>
      </c>
      <c r="H61">
        <v>396.9</v>
      </c>
      <c r="I61">
        <v>9.2200000000000006</v>
      </c>
      <c r="J61">
        <v>19.600000000000001</v>
      </c>
      <c r="L61">
        <f t="shared" si="5"/>
        <v>18.686049866755177</v>
      </c>
      <c r="M61">
        <f t="shared" si="0"/>
        <v>0.91395013324482477</v>
      </c>
      <c r="N61">
        <f t="shared" si="1"/>
        <v>0.83530484605823296</v>
      </c>
      <c r="O61">
        <f t="shared" si="6"/>
        <v>2.1150276754066897</v>
      </c>
      <c r="P61">
        <f t="shared" si="2"/>
        <v>4.6630108839021668E-2</v>
      </c>
      <c r="Q61">
        <f t="shared" si="3"/>
        <v>0.76342697535496984</v>
      </c>
      <c r="R61">
        <f t="shared" si="4"/>
        <v>0.69773418584836822</v>
      </c>
    </row>
    <row r="62" spans="1:18" x14ac:dyDescent="0.2">
      <c r="A62">
        <v>0.14932000000000001</v>
      </c>
      <c r="B62">
        <v>5.13</v>
      </c>
      <c r="C62">
        <v>0.45300000000000001</v>
      </c>
      <c r="D62">
        <v>5.7409999999999997</v>
      </c>
      <c r="E62">
        <v>66.2</v>
      </c>
      <c r="F62">
        <v>7.2253999999999996</v>
      </c>
      <c r="G62">
        <v>19.7</v>
      </c>
      <c r="H62">
        <v>395.11</v>
      </c>
      <c r="I62">
        <v>13.15</v>
      </c>
      <c r="J62">
        <v>18.7</v>
      </c>
      <c r="L62">
        <f t="shared" si="5"/>
        <v>15.349396380559323</v>
      </c>
      <c r="M62">
        <f t="shared" si="0"/>
        <v>3.3506036194406761</v>
      </c>
      <c r="N62">
        <f t="shared" si="1"/>
        <v>11.22654461460896</v>
      </c>
      <c r="O62">
        <f t="shared" si="6"/>
        <v>5.9372802117903953</v>
      </c>
      <c r="P62">
        <f t="shared" si="2"/>
        <v>0.17917666414121264</v>
      </c>
      <c r="Q62">
        <f t="shared" si="3"/>
        <v>37.615701019521012</v>
      </c>
      <c r="R62">
        <f t="shared" si="4"/>
        <v>126.03530398380543</v>
      </c>
    </row>
    <row r="63" spans="1:18" x14ac:dyDescent="0.2">
      <c r="A63">
        <v>0.17171</v>
      </c>
      <c r="B63">
        <v>5.13</v>
      </c>
      <c r="C63">
        <v>0.45300000000000001</v>
      </c>
      <c r="D63">
        <v>5.9660000000000002</v>
      </c>
      <c r="E63">
        <v>93.4</v>
      </c>
      <c r="F63">
        <v>6.8185000000000002</v>
      </c>
      <c r="G63">
        <v>19.7</v>
      </c>
      <c r="H63">
        <v>378.08</v>
      </c>
      <c r="I63">
        <v>14.44</v>
      </c>
      <c r="J63">
        <v>16</v>
      </c>
      <c r="L63">
        <f t="shared" si="5"/>
        <v>16.143949204605903</v>
      </c>
      <c r="M63">
        <f t="shared" si="0"/>
        <v>-0.14394920460590299</v>
      </c>
      <c r="N63">
        <f t="shared" si="1"/>
        <v>2.0721373506672122E-2</v>
      </c>
      <c r="O63">
        <f t="shared" si="6"/>
        <v>12.211899440051921</v>
      </c>
      <c r="P63">
        <f t="shared" si="2"/>
        <v>8.996825287868937E-3</v>
      </c>
      <c r="Q63">
        <f t="shared" si="3"/>
        <v>-2.982825234627283E-3</v>
      </c>
      <c r="R63">
        <f t="shared" si="4"/>
        <v>4.2937532000301331E-4</v>
      </c>
    </row>
    <row r="64" spans="1:18" x14ac:dyDescent="0.2">
      <c r="A64">
        <v>0.11027000000000001</v>
      </c>
      <c r="B64">
        <v>5.13</v>
      </c>
      <c r="C64">
        <v>0.45300000000000001</v>
      </c>
      <c r="D64">
        <v>6.4560000000000004</v>
      </c>
      <c r="E64">
        <v>67.8</v>
      </c>
      <c r="F64">
        <v>7.2255000000000003</v>
      </c>
      <c r="G64">
        <v>19.7</v>
      </c>
      <c r="H64">
        <v>396.9</v>
      </c>
      <c r="I64">
        <v>6.73</v>
      </c>
      <c r="J64">
        <v>22.2</v>
      </c>
      <c r="L64">
        <f t="shared" si="5"/>
        <v>22.866192343001327</v>
      </c>
      <c r="M64">
        <f t="shared" si="0"/>
        <v>-0.66619234300132746</v>
      </c>
      <c r="N64">
        <f t="shared" si="1"/>
        <v>0.44381223787359836</v>
      </c>
      <c r="O64">
        <f t="shared" si="6"/>
        <v>0.27273789560110245</v>
      </c>
      <c r="P64">
        <f t="shared" si="2"/>
        <v>3.0008664099158894E-2</v>
      </c>
      <c r="Q64">
        <f t="shared" si="3"/>
        <v>-0.29566431460167497</v>
      </c>
      <c r="R64">
        <f t="shared" si="4"/>
        <v>0.19696930248637146</v>
      </c>
    </row>
    <row r="65" spans="1:32" x14ac:dyDescent="0.2">
      <c r="A65">
        <v>0.1265</v>
      </c>
      <c r="B65">
        <v>5.13</v>
      </c>
      <c r="C65">
        <v>0.45300000000000001</v>
      </c>
      <c r="D65">
        <v>6.7619999999999996</v>
      </c>
      <c r="E65">
        <v>43.4</v>
      </c>
      <c r="F65">
        <v>7.9809000000000001</v>
      </c>
      <c r="G65">
        <v>19.7</v>
      </c>
      <c r="H65">
        <v>395.58</v>
      </c>
      <c r="I65">
        <v>9.5</v>
      </c>
      <c r="J65">
        <v>25</v>
      </c>
      <c r="L65">
        <f t="shared" si="5"/>
        <v>25.324290527554766</v>
      </c>
      <c r="M65">
        <f t="shared" si="0"/>
        <v>-0.32429052755476562</v>
      </c>
      <c r="N65">
        <f t="shared" si="1"/>
        <v>0.1051643462617482</v>
      </c>
      <c r="O65">
        <f t="shared" si="6"/>
        <v>0.11689685140565484</v>
      </c>
      <c r="P65">
        <f t="shared" si="2"/>
        <v>1.2971621102190625E-2</v>
      </c>
      <c r="Q65">
        <f t="shared" si="3"/>
        <v>-3.4103801329174364E-2</v>
      </c>
      <c r="R65">
        <f t="shared" si="4"/>
        <v>1.1059539724660871E-2</v>
      </c>
    </row>
    <row r="66" spans="1:32" x14ac:dyDescent="0.2">
      <c r="A66">
        <v>1.951E-2</v>
      </c>
      <c r="B66">
        <v>1.38</v>
      </c>
      <c r="C66">
        <v>0.41610000000000003</v>
      </c>
      <c r="D66">
        <v>7.1040000000000001</v>
      </c>
      <c r="E66">
        <v>59.5</v>
      </c>
      <c r="F66">
        <v>9.2228999999999992</v>
      </c>
      <c r="G66">
        <v>18.600000000000001</v>
      </c>
      <c r="H66">
        <v>393.24</v>
      </c>
      <c r="I66">
        <v>8.0500000000000007</v>
      </c>
      <c r="J66">
        <v>33</v>
      </c>
      <c r="L66">
        <f t="shared" si="5"/>
        <v>28.107216096356598</v>
      </c>
      <c r="M66">
        <f t="shared" si="0"/>
        <v>4.8927839036434015</v>
      </c>
      <c r="N66">
        <f t="shared" si="1"/>
        <v>23.939334327751961</v>
      </c>
      <c r="O66">
        <f t="shared" si="6"/>
        <v>27.21786562066168</v>
      </c>
      <c r="P66">
        <f t="shared" si="2"/>
        <v>0.14826617889828489</v>
      </c>
      <c r="Q66">
        <f t="shared" si="3"/>
        <v>117.12998966276272</v>
      </c>
      <c r="R66">
        <f t="shared" si="4"/>
        <v>573.09172805588344</v>
      </c>
    </row>
    <row r="67" spans="1:32" x14ac:dyDescent="0.2">
      <c r="A67">
        <v>3.5839999999999997E-2</v>
      </c>
      <c r="B67">
        <v>3.37</v>
      </c>
      <c r="C67">
        <v>0.39800000000000002</v>
      </c>
      <c r="D67">
        <v>6.29</v>
      </c>
      <c r="E67">
        <v>17.8</v>
      </c>
      <c r="F67">
        <v>6.6115000000000004</v>
      </c>
      <c r="G67">
        <v>16.100000000000001</v>
      </c>
      <c r="H67">
        <v>396.9</v>
      </c>
      <c r="I67">
        <v>4.67</v>
      </c>
      <c r="J67">
        <v>23.5</v>
      </c>
      <c r="L67">
        <f t="shared" si="5"/>
        <v>27.235019719722207</v>
      </c>
      <c r="M67">
        <f t="shared" ref="M67:M130" si="10">J67-L67</f>
        <v>-3.7350197197222066</v>
      </c>
      <c r="N67">
        <f t="shared" ref="N67:N130" si="11">M67^2</f>
        <v>13.950372306713751</v>
      </c>
      <c r="O67">
        <f t="shared" si="6"/>
        <v>74.438995363360718</v>
      </c>
      <c r="P67">
        <f t="shared" ref="P67:P130" si="12">ABS(J67-L67)/J67</f>
        <v>0.15893700934988114</v>
      </c>
      <c r="Q67">
        <f t="shared" ref="Q67:Q130" si="13">M67^3</f>
        <v>-52.104915663042426</v>
      </c>
      <c r="R67">
        <f t="shared" ref="R67:R130" si="14">M67^4</f>
        <v>194.61288749592595</v>
      </c>
    </row>
    <row r="68" spans="1:32" x14ac:dyDescent="0.2">
      <c r="A68">
        <v>4.3790000000000003E-2</v>
      </c>
      <c r="B68">
        <v>3.37</v>
      </c>
      <c r="C68">
        <v>0.39800000000000002</v>
      </c>
      <c r="D68">
        <v>5.7869999999999999</v>
      </c>
      <c r="E68">
        <v>31.1</v>
      </c>
      <c r="F68">
        <v>6.6115000000000004</v>
      </c>
      <c r="G68">
        <v>16.100000000000001</v>
      </c>
      <c r="H68">
        <v>396.9</v>
      </c>
      <c r="I68">
        <v>10.24</v>
      </c>
      <c r="J68">
        <v>19.399999999999999</v>
      </c>
      <c r="L68">
        <f t="shared" ref="L68:L131" si="15">$AD$2+$AC$2*A68+$AB$2*B68+$AA$2*C68+$Z$2*D68+$Y$2*E68+$X$2*F68+$W$2*G68+$V$2*H68+$U$2*I68</f>
        <v>21.219285292235806</v>
      </c>
      <c r="M68">
        <f t="shared" si="10"/>
        <v>-1.8192852922358078</v>
      </c>
      <c r="N68">
        <f t="shared" si="11"/>
        <v>3.3097989745455285</v>
      </c>
      <c r="O68">
        <f t="shared" ref="O68:O131" si="16">(M68-M67)^2</f>
        <v>3.6700383966566399</v>
      </c>
      <c r="P68">
        <f t="shared" si="12"/>
        <v>9.3777592383289074E-2</v>
      </c>
      <c r="Q68">
        <f t="shared" si="13"/>
        <v>-6.021468594647839</v>
      </c>
      <c r="R68">
        <f t="shared" si="14"/>
        <v>10.954769251902633</v>
      </c>
    </row>
    <row r="69" spans="1:32" x14ac:dyDescent="0.2">
      <c r="A69">
        <v>5.7889999999999997E-2</v>
      </c>
      <c r="B69">
        <v>6.07</v>
      </c>
      <c r="C69">
        <v>0.40899999999999997</v>
      </c>
      <c r="D69">
        <v>5.8780000000000001</v>
      </c>
      <c r="E69">
        <v>21.4</v>
      </c>
      <c r="F69">
        <v>6.4980000000000002</v>
      </c>
      <c r="G69">
        <v>18.899999999999999</v>
      </c>
      <c r="H69">
        <v>396.21</v>
      </c>
      <c r="I69">
        <v>8.1</v>
      </c>
      <c r="J69">
        <v>22</v>
      </c>
      <c r="L69">
        <f t="shared" si="15"/>
        <v>20.608228152838045</v>
      </c>
      <c r="M69">
        <f t="shared" si="10"/>
        <v>1.3917718471619551</v>
      </c>
      <c r="N69">
        <f t="shared" si="11"/>
        <v>1.9370288745526005</v>
      </c>
      <c r="O69">
        <f t="shared" si="16"/>
        <v>10.310887952477344</v>
      </c>
      <c r="P69">
        <f t="shared" si="12"/>
        <v>6.3262356689179775E-2</v>
      </c>
      <c r="Q69">
        <f t="shared" si="13"/>
        <v>2.6959022547421161</v>
      </c>
      <c r="R69">
        <f t="shared" si="14"/>
        <v>3.7520808608505143</v>
      </c>
      <c r="T69" t="s">
        <v>109</v>
      </c>
    </row>
    <row r="70" spans="1:32" x14ac:dyDescent="0.2">
      <c r="A70">
        <v>0.13553999999999999</v>
      </c>
      <c r="B70">
        <v>6.07</v>
      </c>
      <c r="C70">
        <v>0.40899999999999997</v>
      </c>
      <c r="D70">
        <v>5.5940000000000003</v>
      </c>
      <c r="E70">
        <v>36.799999999999997</v>
      </c>
      <c r="F70">
        <v>6.4980000000000002</v>
      </c>
      <c r="G70">
        <v>18.899999999999999</v>
      </c>
      <c r="H70">
        <v>396.9</v>
      </c>
      <c r="I70">
        <v>13.09</v>
      </c>
      <c r="J70">
        <v>17.399999999999999</v>
      </c>
      <c r="L70">
        <f t="shared" si="15"/>
        <v>16.654369458960389</v>
      </c>
      <c r="M70">
        <f t="shared" si="10"/>
        <v>0.7456305410396098</v>
      </c>
      <c r="N70">
        <f t="shared" si="11"/>
        <v>0.55596490373102125</v>
      </c>
      <c r="O70">
        <f t="shared" si="16"/>
        <v>0.41749858747749036</v>
      </c>
      <c r="P70">
        <f t="shared" si="12"/>
        <v>4.2852329944805166E-2</v>
      </c>
      <c r="Q70">
        <f t="shared" si="13"/>
        <v>0.41454441196799596</v>
      </c>
      <c r="R70">
        <f t="shared" si="14"/>
        <v>0.30909697418064375</v>
      </c>
    </row>
    <row r="71" spans="1:32" x14ac:dyDescent="0.2">
      <c r="A71">
        <v>0.12816</v>
      </c>
      <c r="B71">
        <v>6.07</v>
      </c>
      <c r="C71">
        <v>0.40899999999999997</v>
      </c>
      <c r="D71">
        <v>5.8849999999999998</v>
      </c>
      <c r="E71">
        <v>33</v>
      </c>
      <c r="F71">
        <v>6.4980000000000002</v>
      </c>
      <c r="G71">
        <v>18.899999999999999</v>
      </c>
      <c r="H71">
        <v>396.9</v>
      </c>
      <c r="I71">
        <v>8.7899999999999991</v>
      </c>
      <c r="J71">
        <v>20.9</v>
      </c>
      <c r="L71">
        <f t="shared" si="15"/>
        <v>20.192354079890482</v>
      </c>
      <c r="M71">
        <f t="shared" si="10"/>
        <v>0.70764592010951688</v>
      </c>
      <c r="N71">
        <f t="shared" si="11"/>
        <v>0.50076274824764477</v>
      </c>
      <c r="O71">
        <f t="shared" si="16"/>
        <v>1.4428314272028528E-3</v>
      </c>
      <c r="P71">
        <f t="shared" si="12"/>
        <v>3.3858656464570189E-2</v>
      </c>
      <c r="Q71">
        <f t="shared" si="13"/>
        <v>0.35436271574027495</v>
      </c>
      <c r="R71">
        <f t="shared" si="14"/>
        <v>0.25076333003253404</v>
      </c>
    </row>
    <row r="72" spans="1:32" x14ac:dyDescent="0.2">
      <c r="A72">
        <v>8.8260000000000005E-2</v>
      </c>
      <c r="B72">
        <v>10.81</v>
      </c>
      <c r="C72">
        <v>0.41299999999999998</v>
      </c>
      <c r="D72">
        <v>6.4169999999999998</v>
      </c>
      <c r="E72">
        <v>6.6</v>
      </c>
      <c r="F72">
        <v>5.2873000000000001</v>
      </c>
      <c r="G72">
        <v>19.2</v>
      </c>
      <c r="H72">
        <v>383.73</v>
      </c>
      <c r="I72">
        <v>6.72</v>
      </c>
      <c r="J72">
        <v>24.2</v>
      </c>
      <c r="L72">
        <f t="shared" si="15"/>
        <v>26.57677131608537</v>
      </c>
      <c r="M72">
        <f t="shared" si="10"/>
        <v>-2.376771316085371</v>
      </c>
      <c r="N72">
        <f t="shared" si="11"/>
        <v>5.6490418889661864</v>
      </c>
      <c r="O72">
        <f t="shared" si="16"/>
        <v>9.5136296869361097</v>
      </c>
      <c r="P72">
        <f t="shared" si="12"/>
        <v>9.8213690747329385E-2</v>
      </c>
      <c r="Q72">
        <f t="shared" si="13"/>
        <v>-13.426480725059553</v>
      </c>
      <c r="R72">
        <f t="shared" si="14"/>
        <v>31.91167426329466</v>
      </c>
    </row>
    <row r="73" spans="1:32" x14ac:dyDescent="0.2">
      <c r="A73">
        <v>0.15876000000000001</v>
      </c>
      <c r="B73">
        <v>10.81</v>
      </c>
      <c r="C73">
        <v>0.41299999999999998</v>
      </c>
      <c r="D73">
        <v>5.9610000000000003</v>
      </c>
      <c r="E73">
        <v>17.5</v>
      </c>
      <c r="F73">
        <v>5.2873000000000001</v>
      </c>
      <c r="G73">
        <v>19.2</v>
      </c>
      <c r="H73">
        <v>376.94</v>
      </c>
      <c r="I73">
        <v>9.8800000000000008</v>
      </c>
      <c r="J73">
        <v>21.7</v>
      </c>
      <c r="L73">
        <f t="shared" si="15"/>
        <v>21.457302678256738</v>
      </c>
      <c r="M73">
        <f t="shared" si="10"/>
        <v>0.24269732174326109</v>
      </c>
      <c r="N73">
        <f t="shared" si="11"/>
        <v>5.8901989981351988E-2</v>
      </c>
      <c r="O73">
        <f t="shared" si="16"/>
        <v>6.8616159445677889</v>
      </c>
      <c r="P73">
        <f t="shared" si="12"/>
        <v>1.1184208375265488E-2</v>
      </c>
      <c r="Q73">
        <f t="shared" si="13"/>
        <v>1.4295355213822525E-2</v>
      </c>
      <c r="R73">
        <f t="shared" si="14"/>
        <v>3.46944442376329E-3</v>
      </c>
    </row>
    <row r="74" spans="1:32" x14ac:dyDescent="0.2">
      <c r="A74">
        <v>9.1639999999999999E-2</v>
      </c>
      <c r="B74">
        <v>10.81</v>
      </c>
      <c r="C74">
        <v>0.41299999999999998</v>
      </c>
      <c r="D74">
        <v>6.0650000000000004</v>
      </c>
      <c r="E74">
        <v>7.8</v>
      </c>
      <c r="F74">
        <v>5.2873000000000001</v>
      </c>
      <c r="G74">
        <v>19.2</v>
      </c>
      <c r="H74">
        <v>390.91</v>
      </c>
      <c r="I74">
        <v>5.52</v>
      </c>
      <c r="J74">
        <v>22.8</v>
      </c>
      <c r="L74">
        <f t="shared" si="15"/>
        <v>23.765816517544497</v>
      </c>
      <c r="M74">
        <f t="shared" si="10"/>
        <v>-0.96581651754449638</v>
      </c>
      <c r="N74">
        <f t="shared" si="11"/>
        <v>0.93280154556177852</v>
      </c>
      <c r="O74">
        <f t="shared" si="16"/>
        <v>1.4605056997500356</v>
      </c>
      <c r="P74">
        <f t="shared" si="12"/>
        <v>4.2360373576512997E-2</v>
      </c>
      <c r="Q74">
        <f t="shared" si="13"/>
        <v>-0.90091514029460085</v>
      </c>
      <c r="R74">
        <f t="shared" si="14"/>
        <v>0.87011872340244278</v>
      </c>
    </row>
    <row r="75" spans="1:32" x14ac:dyDescent="0.2">
      <c r="A75">
        <v>0.19539000000000001</v>
      </c>
      <c r="B75">
        <v>10.81</v>
      </c>
      <c r="C75">
        <v>0.41299999999999998</v>
      </c>
      <c r="D75">
        <v>6.2450000000000001</v>
      </c>
      <c r="E75">
        <v>6.2</v>
      </c>
      <c r="F75">
        <v>5.2873000000000001</v>
      </c>
      <c r="G75">
        <v>19.2</v>
      </c>
      <c r="H75">
        <v>377.17</v>
      </c>
      <c r="I75">
        <v>7.54</v>
      </c>
      <c r="J75">
        <v>23.4</v>
      </c>
      <c r="L75">
        <f t="shared" si="15"/>
        <v>24.885455882567207</v>
      </c>
      <c r="M75">
        <f t="shared" si="10"/>
        <v>-1.4854558825672086</v>
      </c>
      <c r="N75">
        <f t="shared" si="11"/>
        <v>2.2065791790535245</v>
      </c>
      <c r="O75">
        <f t="shared" si="16"/>
        <v>0.2700250696812076</v>
      </c>
      <c r="P75">
        <f t="shared" si="12"/>
        <v>6.348102062253029E-2</v>
      </c>
      <c r="Q75">
        <f t="shared" si="13"/>
        <v>-3.27777602187538</v>
      </c>
      <c r="R75">
        <f t="shared" si="14"/>
        <v>4.868991673432526</v>
      </c>
      <c r="W75" s="23" t="s">
        <v>30</v>
      </c>
      <c r="X75" s="23" t="s">
        <v>31</v>
      </c>
      <c r="Y75" s="23" t="s">
        <v>32</v>
      </c>
      <c r="Z75" s="23" t="s">
        <v>33</v>
      </c>
      <c r="AA75" s="23" t="s">
        <v>34</v>
      </c>
      <c r="AB75" s="23" t="s">
        <v>35</v>
      </c>
      <c r="AC75" s="23" t="s">
        <v>36</v>
      </c>
      <c r="AD75" s="23" t="s">
        <v>37</v>
      </c>
      <c r="AE75" s="23" t="s">
        <v>38</v>
      </c>
      <c r="AF75" s="24" t="s">
        <v>39</v>
      </c>
    </row>
    <row r="76" spans="1:32" x14ac:dyDescent="0.2">
      <c r="A76">
        <v>7.8960000000000002E-2</v>
      </c>
      <c r="B76">
        <v>12.83</v>
      </c>
      <c r="C76">
        <v>0.437</v>
      </c>
      <c r="D76">
        <v>6.2729999999999997</v>
      </c>
      <c r="E76">
        <v>6</v>
      </c>
      <c r="F76">
        <v>4.2515000000000001</v>
      </c>
      <c r="G76">
        <v>18.7</v>
      </c>
      <c r="H76">
        <v>394.92</v>
      </c>
      <c r="I76">
        <v>6.78</v>
      </c>
      <c r="J76">
        <v>24.1</v>
      </c>
      <c r="L76">
        <f t="shared" si="15"/>
        <v>26.488421865856711</v>
      </c>
      <c r="M76">
        <f t="shared" si="10"/>
        <v>-2.38842186585671</v>
      </c>
      <c r="N76">
        <f t="shared" si="11"/>
        <v>5.7045590093024483</v>
      </c>
      <c r="O76">
        <f t="shared" si="16"/>
        <v>0.81534756697797606</v>
      </c>
      <c r="P76">
        <f t="shared" si="12"/>
        <v>9.9104641736792939E-2</v>
      </c>
      <c r="Q76">
        <f t="shared" si="13"/>
        <v>-13.624893472887859</v>
      </c>
      <c r="R76">
        <f t="shared" si="14"/>
        <v>32.541993490613727</v>
      </c>
      <c r="W76" s="17" t="s">
        <v>93</v>
      </c>
      <c r="X76" s="17" t="s">
        <v>94</v>
      </c>
      <c r="Y76" s="17" t="s">
        <v>95</v>
      </c>
      <c r="Z76" s="17" t="s">
        <v>96</v>
      </c>
      <c r="AA76" s="17" t="s">
        <v>97</v>
      </c>
      <c r="AB76" s="17" t="s">
        <v>98</v>
      </c>
      <c r="AC76" s="17" t="s">
        <v>99</v>
      </c>
      <c r="AD76" s="17" t="s">
        <v>100</v>
      </c>
      <c r="AE76" s="17" t="s">
        <v>101</v>
      </c>
      <c r="AF76" s="25" t="s">
        <v>102</v>
      </c>
    </row>
    <row r="77" spans="1:32" x14ac:dyDescent="0.2">
      <c r="A77">
        <v>9.5119999999999996E-2</v>
      </c>
      <c r="B77">
        <v>12.83</v>
      </c>
      <c r="C77">
        <v>0.437</v>
      </c>
      <c r="D77">
        <v>6.2859999999999996</v>
      </c>
      <c r="E77">
        <v>45</v>
      </c>
      <c r="F77">
        <v>4.5026000000000002</v>
      </c>
      <c r="G77">
        <v>18.7</v>
      </c>
      <c r="H77">
        <v>383.23</v>
      </c>
      <c r="I77">
        <v>8.94</v>
      </c>
      <c r="J77">
        <v>21.4</v>
      </c>
      <c r="L77">
        <f t="shared" si="15"/>
        <v>24.339462837938083</v>
      </c>
      <c r="M77">
        <f t="shared" si="10"/>
        <v>-2.939462837938084</v>
      </c>
      <c r="N77">
        <f t="shared" si="11"/>
        <v>8.6404417756190153</v>
      </c>
      <c r="O77">
        <f t="shared" si="16"/>
        <v>0.30364615291238561</v>
      </c>
      <c r="P77">
        <f t="shared" si="12"/>
        <v>0.13735807653916282</v>
      </c>
      <c r="Q77">
        <f t="shared" si="13"/>
        <v>-25.398257502799847</v>
      </c>
      <c r="R77">
        <f t="shared" si="14"/>
        <v>74.657234077862284</v>
      </c>
      <c r="W77">
        <v>-0.18953055946671576</v>
      </c>
      <c r="X77">
        <v>1.884894068735455E-2</v>
      </c>
      <c r="Y77">
        <v>-0.74649890711131273</v>
      </c>
      <c r="Z77">
        <v>-0.83692495670364486</v>
      </c>
      <c r="AA77">
        <v>-3.6933783474203619E-2</v>
      </c>
      <c r="AB77">
        <v>8.8996551299281688</v>
      </c>
      <c r="AC77">
        <v>-7.4398271610506663</v>
      </c>
      <c r="AD77">
        <v>-4.01406190007461E-2</v>
      </c>
      <c r="AE77">
        <v>0.96813073006203609</v>
      </c>
      <c r="AF77">
        <v>-14.068837501283069</v>
      </c>
    </row>
    <row r="78" spans="1:32" x14ac:dyDescent="0.2">
      <c r="A78">
        <v>0.10153</v>
      </c>
      <c r="B78">
        <v>12.83</v>
      </c>
      <c r="C78">
        <v>0.437</v>
      </c>
      <c r="D78">
        <v>6.2789999999999999</v>
      </c>
      <c r="E78">
        <v>74.5</v>
      </c>
      <c r="F78">
        <v>4.0522</v>
      </c>
      <c r="G78">
        <v>18.7</v>
      </c>
      <c r="H78">
        <v>373.66</v>
      </c>
      <c r="I78">
        <v>11.97</v>
      </c>
      <c r="J78">
        <v>20</v>
      </c>
      <c r="L78">
        <f t="shared" si="15"/>
        <v>22.816113400456473</v>
      </c>
      <c r="M78">
        <f t="shared" si="10"/>
        <v>-2.816113400456473</v>
      </c>
      <c r="N78">
        <f t="shared" si="11"/>
        <v>7.9304946842305188</v>
      </c>
      <c r="O78">
        <f t="shared" si="16"/>
        <v>1.5215083727029883E-2</v>
      </c>
      <c r="P78">
        <f t="shared" si="12"/>
        <v>0.14080567002282365</v>
      </c>
      <c r="Q78">
        <f t="shared" si="13"/>
        <v>-22.333172352510388</v>
      </c>
      <c r="R78">
        <f t="shared" si="14"/>
        <v>62.89274593660852</v>
      </c>
    </row>
    <row r="79" spans="1:32" x14ac:dyDescent="0.2">
      <c r="A79">
        <v>8.7069999999999995E-2</v>
      </c>
      <c r="B79">
        <v>12.83</v>
      </c>
      <c r="C79">
        <v>0.437</v>
      </c>
      <c r="D79">
        <v>6.14</v>
      </c>
      <c r="E79">
        <v>45.8</v>
      </c>
      <c r="F79">
        <v>4.0904999999999996</v>
      </c>
      <c r="G79">
        <v>18.7</v>
      </c>
      <c r="H79">
        <v>386.96</v>
      </c>
      <c r="I79">
        <v>10.27</v>
      </c>
      <c r="J79">
        <v>20.8</v>
      </c>
      <c r="L79">
        <f t="shared" si="15"/>
        <v>23.165900389142887</v>
      </c>
      <c r="M79">
        <f t="shared" si="10"/>
        <v>-2.3659003891428867</v>
      </c>
      <c r="N79">
        <f t="shared" si="11"/>
        <v>5.5974846513464627</v>
      </c>
      <c r="O79">
        <f t="shared" si="16"/>
        <v>0.20269175555604735</v>
      </c>
      <c r="P79">
        <f t="shared" si="12"/>
        <v>0.11374521101648494</v>
      </c>
      <c r="Q79">
        <f t="shared" si="13"/>
        <v>-13.243091114841931</v>
      </c>
      <c r="R79">
        <f t="shared" si="14"/>
        <v>31.331834422059231</v>
      </c>
    </row>
    <row r="80" spans="1:32" x14ac:dyDescent="0.2">
      <c r="A80">
        <v>5.6460000000000003E-2</v>
      </c>
      <c r="B80">
        <v>12.83</v>
      </c>
      <c r="C80">
        <v>0.437</v>
      </c>
      <c r="D80">
        <v>6.2320000000000002</v>
      </c>
      <c r="E80">
        <v>53.7</v>
      </c>
      <c r="F80">
        <v>5.0141</v>
      </c>
      <c r="G80">
        <v>18.7</v>
      </c>
      <c r="H80">
        <v>386.4</v>
      </c>
      <c r="I80">
        <v>12.34</v>
      </c>
      <c r="J80">
        <v>21.2</v>
      </c>
      <c r="L80">
        <f t="shared" si="15"/>
        <v>22.487389735110362</v>
      </c>
      <c r="M80">
        <f t="shared" si="10"/>
        <v>-1.2873897351103629</v>
      </c>
      <c r="N80">
        <f t="shared" si="11"/>
        <v>1.6573723300675305</v>
      </c>
      <c r="O80">
        <f t="shared" si="16"/>
        <v>1.1631852308616621</v>
      </c>
      <c r="P80">
        <f t="shared" si="12"/>
        <v>6.0725930901432218E-2</v>
      </c>
      <c r="Q80">
        <f t="shared" si="13"/>
        <v>-2.133684124984883</v>
      </c>
      <c r="R80">
        <f t="shared" si="14"/>
        <v>2.7468830404734752</v>
      </c>
    </row>
    <row r="81" spans="1:31" x14ac:dyDescent="0.2">
      <c r="A81">
        <v>8.387E-2</v>
      </c>
      <c r="B81">
        <v>12.83</v>
      </c>
      <c r="C81">
        <v>0.437</v>
      </c>
      <c r="D81">
        <v>5.8739999999999997</v>
      </c>
      <c r="E81">
        <v>36.6</v>
      </c>
      <c r="F81">
        <v>4.5026000000000002</v>
      </c>
      <c r="G81">
        <v>18.7</v>
      </c>
      <c r="H81">
        <v>396.06</v>
      </c>
      <c r="I81">
        <v>9.1</v>
      </c>
      <c r="J81">
        <v>20.3</v>
      </c>
      <c r="L81">
        <f t="shared" si="15"/>
        <v>21.183664254381881</v>
      </c>
      <c r="M81">
        <f t="shared" si="10"/>
        <v>-0.88366425438188045</v>
      </c>
      <c r="N81">
        <f t="shared" si="11"/>
        <v>0.78086251447228472</v>
      </c>
      <c r="O81">
        <f t="shared" si="16"/>
        <v>0.16299426378944426</v>
      </c>
      <c r="P81">
        <f t="shared" si="12"/>
        <v>4.3530258836545835E-2</v>
      </c>
      <c r="Q81">
        <f t="shared" si="13"/>
        <v>-0.69002029162591183</v>
      </c>
      <c r="R81">
        <f t="shared" si="14"/>
        <v>0.60974626650797903</v>
      </c>
    </row>
    <row r="82" spans="1:31" x14ac:dyDescent="0.2">
      <c r="A82">
        <v>4.113E-2</v>
      </c>
      <c r="B82">
        <v>4.8600000000000003</v>
      </c>
      <c r="C82">
        <v>0.42599999999999999</v>
      </c>
      <c r="D82">
        <v>6.7270000000000003</v>
      </c>
      <c r="E82">
        <v>33.5</v>
      </c>
      <c r="F82">
        <v>5.4006999999999996</v>
      </c>
      <c r="G82">
        <v>19</v>
      </c>
      <c r="H82">
        <v>396.9</v>
      </c>
      <c r="I82">
        <v>5.29</v>
      </c>
      <c r="J82">
        <v>28</v>
      </c>
      <c r="L82">
        <f t="shared" si="15"/>
        <v>29.012298299781925</v>
      </c>
      <c r="M82">
        <f t="shared" si="10"/>
        <v>-1.012298299781925</v>
      </c>
      <c r="N82">
        <f t="shared" si="11"/>
        <v>1.0247478477413761</v>
      </c>
      <c r="O82">
        <f t="shared" si="16"/>
        <v>1.6546717635980715E-2</v>
      </c>
      <c r="P82">
        <f t="shared" si="12"/>
        <v>3.6153510706497319E-2</v>
      </c>
      <c r="Q82">
        <f t="shared" si="13"/>
        <v>-1.0373505039737818</v>
      </c>
      <c r="R82">
        <f t="shared" si="14"/>
        <v>1.0501081514505826</v>
      </c>
      <c r="T82" t="s">
        <v>118</v>
      </c>
    </row>
    <row r="83" spans="1:31" x14ac:dyDescent="0.2">
      <c r="A83">
        <v>4.462E-2</v>
      </c>
      <c r="B83">
        <v>4.8600000000000003</v>
      </c>
      <c r="C83">
        <v>0.42599999999999999</v>
      </c>
      <c r="D83">
        <v>6.6189999999999998</v>
      </c>
      <c r="E83">
        <v>70.400000000000006</v>
      </c>
      <c r="F83">
        <v>5.4006999999999996</v>
      </c>
      <c r="G83">
        <v>19</v>
      </c>
      <c r="H83">
        <v>395.63</v>
      </c>
      <c r="I83">
        <v>7.22</v>
      </c>
      <c r="J83">
        <v>23.9</v>
      </c>
      <c r="L83">
        <f t="shared" si="15"/>
        <v>26.301925577355778</v>
      </c>
      <c r="M83">
        <f t="shared" si="10"/>
        <v>-2.4019255773557795</v>
      </c>
      <c r="N83">
        <f t="shared" si="11"/>
        <v>5.7692464791558944</v>
      </c>
      <c r="O83">
        <f t="shared" si="16"/>
        <v>1.9310639705773225</v>
      </c>
      <c r="P83">
        <f t="shared" si="12"/>
        <v>0.10049897813204099</v>
      </c>
      <c r="Q83">
        <f t="shared" si="13"/>
        <v>-13.857300680354319</v>
      </c>
      <c r="R83">
        <f t="shared" si="14"/>
        <v>33.284204937252682</v>
      </c>
      <c r="U83" t="s">
        <v>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124</v>
      </c>
      <c r="AE83" t="s">
        <v>59</v>
      </c>
    </row>
    <row r="84" spans="1:31" x14ac:dyDescent="0.2">
      <c r="A84">
        <v>3.6589999999999998E-2</v>
      </c>
      <c r="B84">
        <v>4.8600000000000003</v>
      </c>
      <c r="C84">
        <v>0.42599999999999999</v>
      </c>
      <c r="D84">
        <v>6.3019999999999996</v>
      </c>
      <c r="E84">
        <v>32.200000000000003</v>
      </c>
      <c r="F84">
        <v>5.4006999999999996</v>
      </c>
      <c r="G84">
        <v>19</v>
      </c>
      <c r="H84">
        <v>396.9</v>
      </c>
      <c r="I84">
        <v>6.72</v>
      </c>
      <c r="J84">
        <v>24.8</v>
      </c>
      <c r="L84">
        <f t="shared" si="15"/>
        <v>25.002534774527028</v>
      </c>
      <c r="M84">
        <f t="shared" si="10"/>
        <v>-0.20253477452702739</v>
      </c>
      <c r="N84">
        <f t="shared" si="11"/>
        <v>4.1020334892713825E-2</v>
      </c>
      <c r="O84">
        <f t="shared" si="16"/>
        <v>4.8373199035677024</v>
      </c>
      <c r="P84">
        <f t="shared" si="12"/>
        <v>8.1667247793156209E-3</v>
      </c>
      <c r="Q84">
        <f t="shared" si="13"/>
        <v>-8.3080442785189498E-3</v>
      </c>
      <c r="R84">
        <f t="shared" si="14"/>
        <v>1.6826678747103954E-3</v>
      </c>
      <c r="T84" t="s">
        <v>119</v>
      </c>
      <c r="U84">
        <v>0.53261055000000002</v>
      </c>
      <c r="V84">
        <v>10.137199999999993</v>
      </c>
      <c r="W84">
        <v>0.53271549999999968</v>
      </c>
      <c r="X84">
        <v>6.2523899999999992</v>
      </c>
      <c r="Y84">
        <v>68.367000000000004</v>
      </c>
      <c r="Z84">
        <v>3.9555034999999972</v>
      </c>
      <c r="AA84">
        <v>18.009999999999966</v>
      </c>
      <c r="AB84">
        <v>374.18570000000005</v>
      </c>
      <c r="AC84">
        <v>11.780349999999991</v>
      </c>
    </row>
    <row r="85" spans="1:31" x14ac:dyDescent="0.2">
      <c r="A85">
        <v>3.551E-2</v>
      </c>
      <c r="B85">
        <v>4.8600000000000003</v>
      </c>
      <c r="C85">
        <v>0.42599999999999999</v>
      </c>
      <c r="D85">
        <v>6.1669999999999998</v>
      </c>
      <c r="E85">
        <v>46.7</v>
      </c>
      <c r="F85">
        <v>5.4006999999999996</v>
      </c>
      <c r="G85">
        <v>19</v>
      </c>
      <c r="H85">
        <v>390.64</v>
      </c>
      <c r="I85">
        <v>7.51</v>
      </c>
      <c r="J85">
        <v>22.9</v>
      </c>
      <c r="L85">
        <f t="shared" si="15"/>
        <v>22.996772379740761</v>
      </c>
      <c r="M85">
        <f t="shared" si="10"/>
        <v>-9.6772379740762915E-2</v>
      </c>
      <c r="N85">
        <f t="shared" si="11"/>
        <v>9.3648934806904206E-3</v>
      </c>
      <c r="O85">
        <f t="shared" si="16"/>
        <v>1.1185684150925664E-2</v>
      </c>
      <c r="P85">
        <f t="shared" si="12"/>
        <v>4.2258681109503459E-3</v>
      </c>
      <c r="Q85">
        <f t="shared" si="13"/>
        <v>-9.0626302814516841E-4</v>
      </c>
      <c r="R85">
        <f t="shared" si="14"/>
        <v>8.7701229904677943E-5</v>
      </c>
      <c r="T85" s="51">
        <v>0.1</v>
      </c>
      <c r="U85">
        <f>U84*1.1</f>
        <v>0.58587160500000002</v>
      </c>
      <c r="V85">
        <f t="shared" ref="V85:AC85" si="17">V84*1.1</f>
        <v>11.150919999999994</v>
      </c>
      <c r="W85">
        <f t="shared" si="17"/>
        <v>0.58598704999999973</v>
      </c>
      <c r="X85">
        <f t="shared" si="17"/>
        <v>6.8776289999999998</v>
      </c>
      <c r="Y85">
        <f t="shared" si="17"/>
        <v>75.203700000000012</v>
      </c>
      <c r="Z85">
        <f t="shared" si="17"/>
        <v>4.3510538499999969</v>
      </c>
      <c r="AA85">
        <f t="shared" si="17"/>
        <v>19.810999999999964</v>
      </c>
      <c r="AB85">
        <f t="shared" si="17"/>
        <v>411.6042700000001</v>
      </c>
      <c r="AC85">
        <f t="shared" si="17"/>
        <v>12.958384999999991</v>
      </c>
      <c r="AD85">
        <f>U85*AE77+V85*AD77+W85*AC77+X85*AB77+Y85*AA77+Z85*Z77+AA85*Y77+AB85*X77+AC85*W77+AF77</f>
        <v>26.993983750128322</v>
      </c>
    </row>
    <row r="86" spans="1:31" x14ac:dyDescent="0.2">
      <c r="A86">
        <v>5.0590000000000003E-2</v>
      </c>
      <c r="B86">
        <v>4.49</v>
      </c>
      <c r="C86">
        <v>0.44900000000000001</v>
      </c>
      <c r="D86">
        <v>6.3890000000000002</v>
      </c>
      <c r="E86">
        <v>48</v>
      </c>
      <c r="F86">
        <v>4.7793999999999999</v>
      </c>
      <c r="G86">
        <v>18.5</v>
      </c>
      <c r="H86">
        <v>396.9</v>
      </c>
      <c r="I86">
        <v>9.6199999999999992</v>
      </c>
      <c r="J86">
        <v>23.9</v>
      </c>
      <c r="L86">
        <f t="shared" si="15"/>
        <v>25.394133133187495</v>
      </c>
      <c r="M86">
        <f t="shared" si="10"/>
        <v>-1.4941331331874963</v>
      </c>
      <c r="N86">
        <f t="shared" si="11"/>
        <v>2.2324338196886844</v>
      </c>
      <c r="O86">
        <f t="shared" si="16"/>
        <v>1.9526170752732224</v>
      </c>
      <c r="P86">
        <f t="shared" si="12"/>
        <v>6.2516030677301104E-2</v>
      </c>
      <c r="Q86">
        <f t="shared" si="13"/>
        <v>-3.3355533376451842</v>
      </c>
      <c r="R86">
        <f t="shared" si="14"/>
        <v>4.983760759289809</v>
      </c>
      <c r="T86" s="51">
        <v>0.2</v>
      </c>
      <c r="U86">
        <f>U84*1.2</f>
        <v>0.63913266000000002</v>
      </c>
      <c r="V86">
        <f t="shared" ref="V86:AC86" si="18">V84*1.2</f>
        <v>12.164639999999991</v>
      </c>
      <c r="W86">
        <f t="shared" si="18"/>
        <v>0.63925859999999957</v>
      </c>
      <c r="X86">
        <f t="shared" si="18"/>
        <v>7.5028679999999985</v>
      </c>
      <c r="Y86">
        <f t="shared" si="18"/>
        <v>82.040400000000005</v>
      </c>
      <c r="Z86">
        <f t="shared" si="18"/>
        <v>4.7466041999999966</v>
      </c>
      <c r="AA86">
        <f t="shared" si="18"/>
        <v>21.611999999999959</v>
      </c>
      <c r="AB86">
        <f t="shared" si="18"/>
        <v>449.02284000000003</v>
      </c>
      <c r="AC86">
        <f t="shared" si="18"/>
        <v>14.136419999999989</v>
      </c>
      <c r="AD86">
        <f>U86*AE77+V86*AD77+W86*AC77+X86*AB77+Y86*AA77+Z86*Z77+AA86*Y77+AB86*X77+AC86*W77</f>
        <v>44.795805001539705</v>
      </c>
    </row>
    <row r="87" spans="1:31" x14ac:dyDescent="0.2">
      <c r="A87">
        <v>5.7349999999999998E-2</v>
      </c>
      <c r="B87">
        <v>4.49</v>
      </c>
      <c r="C87">
        <v>0.44900000000000001</v>
      </c>
      <c r="D87">
        <v>6.63</v>
      </c>
      <c r="E87">
        <v>56.1</v>
      </c>
      <c r="F87">
        <v>4.4377000000000004</v>
      </c>
      <c r="G87">
        <v>18.5</v>
      </c>
      <c r="H87">
        <v>392.3</v>
      </c>
      <c r="I87">
        <v>6.53</v>
      </c>
      <c r="J87">
        <v>26.6</v>
      </c>
      <c r="L87">
        <f t="shared" si="15"/>
        <v>28.031252496390309</v>
      </c>
      <c r="M87">
        <f t="shared" si="10"/>
        <v>-1.4312524963903073</v>
      </c>
      <c r="N87">
        <f t="shared" si="11"/>
        <v>2.0484837084234866</v>
      </c>
      <c r="O87">
        <f t="shared" si="16"/>
        <v>3.9539744840200028E-3</v>
      </c>
      <c r="P87">
        <f t="shared" si="12"/>
        <v>5.3806484826703277E-2</v>
      </c>
      <c r="Q87">
        <f t="shared" si="13"/>
        <v>-2.9318974214959894</v>
      </c>
      <c r="R87">
        <f t="shared" si="14"/>
        <v>4.1962855036764397</v>
      </c>
    </row>
    <row r="88" spans="1:31" x14ac:dyDescent="0.2">
      <c r="A88">
        <v>5.1880000000000003E-2</v>
      </c>
      <c r="B88">
        <v>4.49</v>
      </c>
      <c r="C88">
        <v>0.44900000000000001</v>
      </c>
      <c r="D88">
        <v>6.0149999999999997</v>
      </c>
      <c r="E88">
        <v>45.1</v>
      </c>
      <c r="F88">
        <v>4.4272</v>
      </c>
      <c r="G88">
        <v>18.5</v>
      </c>
      <c r="H88">
        <v>395.99</v>
      </c>
      <c r="I88">
        <v>12.86</v>
      </c>
      <c r="J88">
        <v>22.5</v>
      </c>
      <c r="L88">
        <f t="shared" si="15"/>
        <v>21.837552396364707</v>
      </c>
      <c r="M88">
        <f t="shared" si="10"/>
        <v>0.66244760363529309</v>
      </c>
      <c r="N88">
        <f t="shared" si="11"/>
        <v>0.43883682756214237</v>
      </c>
      <c r="O88">
        <f t="shared" si="16"/>
        <v>4.3835801088472088</v>
      </c>
      <c r="P88">
        <f t="shared" si="12"/>
        <v>2.9442115717124136E-2</v>
      </c>
      <c r="Q88">
        <f t="shared" si="13"/>
        <v>0.29070640480545556</v>
      </c>
      <c r="R88">
        <f t="shared" si="14"/>
        <v>0.19257776122480549</v>
      </c>
      <c r="T88" s="10"/>
      <c r="U88" s="24" t="s">
        <v>121</v>
      </c>
      <c r="AA88" s="10"/>
      <c r="AB88" s="11" t="s">
        <v>125</v>
      </c>
      <c r="AC88" s="12"/>
    </row>
    <row r="89" spans="1:31" x14ac:dyDescent="0.2">
      <c r="A89">
        <v>7.1510000000000004E-2</v>
      </c>
      <c r="B89">
        <v>4.49</v>
      </c>
      <c r="C89">
        <v>0.44900000000000001</v>
      </c>
      <c r="D89">
        <v>6.1210000000000004</v>
      </c>
      <c r="E89">
        <v>56.8</v>
      </c>
      <c r="F89">
        <v>3.7475999999999998</v>
      </c>
      <c r="G89">
        <v>18.5</v>
      </c>
      <c r="H89">
        <v>395.15</v>
      </c>
      <c r="I89">
        <v>8.44</v>
      </c>
      <c r="J89">
        <v>22.2</v>
      </c>
      <c r="L89">
        <f t="shared" si="15"/>
        <v>23.758461142961334</v>
      </c>
      <c r="M89">
        <f t="shared" si="10"/>
        <v>-1.5584611429613346</v>
      </c>
      <c r="N89">
        <f t="shared" si="11"/>
        <v>2.4288011341203495</v>
      </c>
      <c r="O89">
        <f t="shared" si="16"/>
        <v>4.9324356607094044</v>
      </c>
      <c r="P89">
        <f t="shared" si="12"/>
        <v>7.0200952385645707E-2</v>
      </c>
      <c r="Q89">
        <f t="shared" si="13"/>
        <v>-3.7851921915069857</v>
      </c>
      <c r="R89">
        <f t="shared" si="14"/>
        <v>5.8990749491042962</v>
      </c>
      <c r="T89" s="41" t="s">
        <v>122</v>
      </c>
      <c r="U89" s="14">
        <f>SQRT(N202/V5)</f>
        <v>3.3083925377836856</v>
      </c>
      <c r="AA89" s="52">
        <v>0.1</v>
      </c>
      <c r="AB89" s="4">
        <f>AD85-U90*_xlfn.T.INV.2T(0.95,190)</f>
        <v>26.950752065838191</v>
      </c>
      <c r="AC89" s="14">
        <f>AD85+U90*_xlfn.T.INV.2T(0.95,190)</f>
        <v>27.037215434418453</v>
      </c>
    </row>
    <row r="90" spans="1:31" x14ac:dyDescent="0.2">
      <c r="A90">
        <v>5.6599999999999998E-2</v>
      </c>
      <c r="B90">
        <v>3.41</v>
      </c>
      <c r="C90">
        <v>0.48899999999999999</v>
      </c>
      <c r="D90">
        <v>7.0069999999999997</v>
      </c>
      <c r="E90">
        <v>86.3</v>
      </c>
      <c r="F90">
        <v>3.4217</v>
      </c>
      <c r="G90">
        <v>17.8</v>
      </c>
      <c r="H90">
        <v>396.9</v>
      </c>
      <c r="I90">
        <v>5.5</v>
      </c>
      <c r="J90">
        <v>23.6</v>
      </c>
      <c r="L90">
        <f t="shared" si="15"/>
        <v>31.670841497884883</v>
      </c>
      <c r="M90">
        <f t="shared" si="10"/>
        <v>-8.0708414978848815</v>
      </c>
      <c r="N90">
        <f t="shared" si="11"/>
        <v>65.138482483980681</v>
      </c>
      <c r="O90">
        <f t="shared" si="16"/>
        <v>42.411097887194138</v>
      </c>
      <c r="P90">
        <f t="shared" si="12"/>
        <v>0.3419848092324102</v>
      </c>
      <c r="Q90">
        <f t="shared" si="13"/>
        <v>-525.72236754095877</v>
      </c>
      <c r="R90">
        <f t="shared" si="14"/>
        <v>4243.0219003158581</v>
      </c>
      <c r="T90" s="52">
        <v>0.1</v>
      </c>
      <c r="U90" s="14">
        <f>U89*SQRT(multi!Y28)</f>
        <v>0.6885159102363092</v>
      </c>
      <c r="AA90" s="53">
        <v>0.2</v>
      </c>
      <c r="AB90" s="20">
        <f>AD86-U91*_xlfn.T.INV.2T(0.95,190)</f>
        <v>44.713169537199938</v>
      </c>
      <c r="AC90" s="22">
        <f>AD86+U91*_xlfn.T.INV.2T(0.95,190)</f>
        <v>44.878440465879471</v>
      </c>
    </row>
    <row r="91" spans="1:31" x14ac:dyDescent="0.2">
      <c r="A91">
        <v>5.3019999999999998E-2</v>
      </c>
      <c r="B91">
        <v>3.41</v>
      </c>
      <c r="C91">
        <v>0.48899999999999999</v>
      </c>
      <c r="D91">
        <v>7.0789999999999997</v>
      </c>
      <c r="E91">
        <v>63.1</v>
      </c>
      <c r="F91">
        <v>3.4144999999999999</v>
      </c>
      <c r="G91">
        <v>17.8</v>
      </c>
      <c r="H91">
        <v>396.06</v>
      </c>
      <c r="I91">
        <v>5.7</v>
      </c>
      <c r="J91">
        <v>28.7</v>
      </c>
      <c r="L91">
        <f t="shared" si="15"/>
        <v>33.117301173445156</v>
      </c>
      <c r="M91">
        <f t="shared" si="10"/>
        <v>-4.417301173445157</v>
      </c>
      <c r="N91">
        <f t="shared" si="11"/>
        <v>19.512549656919962</v>
      </c>
      <c r="O91">
        <f t="shared" si="16"/>
        <v>13.348356902307128</v>
      </c>
      <c r="P91">
        <f t="shared" si="12"/>
        <v>0.15391293287265356</v>
      </c>
      <c r="Q91">
        <f t="shared" si="13"/>
        <v>-86.192808496419445</v>
      </c>
      <c r="R91">
        <f t="shared" si="14"/>
        <v>380.73959411376734</v>
      </c>
      <c r="T91" s="53">
        <v>0.2</v>
      </c>
      <c r="U91" s="22">
        <f>U89*SQRT(multi!Y29)</f>
        <v>1.316067899780696</v>
      </c>
    </row>
    <row r="92" spans="1:31" x14ac:dyDescent="0.2">
      <c r="A92">
        <v>4.684E-2</v>
      </c>
      <c r="B92">
        <v>3.41</v>
      </c>
      <c r="C92">
        <v>0.48899999999999999</v>
      </c>
      <c r="D92">
        <v>6.4169999999999998</v>
      </c>
      <c r="E92">
        <v>66.099999999999994</v>
      </c>
      <c r="F92">
        <v>3.0922999999999998</v>
      </c>
      <c r="G92">
        <v>17.8</v>
      </c>
      <c r="H92">
        <v>392.18</v>
      </c>
      <c r="I92">
        <v>8.81</v>
      </c>
      <c r="J92">
        <v>22.6</v>
      </c>
      <c r="L92">
        <f t="shared" si="15"/>
        <v>26.716028370339803</v>
      </c>
      <c r="M92">
        <f t="shared" si="10"/>
        <v>-4.1160283703398015</v>
      </c>
      <c r="N92">
        <f t="shared" si="11"/>
        <v>16.941689545442124</v>
      </c>
      <c r="O92">
        <f t="shared" si="16"/>
        <v>9.0765301890958328E-2</v>
      </c>
      <c r="P92">
        <f t="shared" si="12"/>
        <v>0.18212514913007971</v>
      </c>
      <c r="Q92">
        <f t="shared" si="13"/>
        <v>-69.732474810528998</v>
      </c>
      <c r="R92">
        <f t="shared" si="14"/>
        <v>287.02084465414293</v>
      </c>
    </row>
    <row r="93" spans="1:31" x14ac:dyDescent="0.2">
      <c r="A93">
        <v>3.9320000000000001E-2</v>
      </c>
      <c r="B93">
        <v>3.41</v>
      </c>
      <c r="C93">
        <v>0.48899999999999999</v>
      </c>
      <c r="D93">
        <v>6.4050000000000002</v>
      </c>
      <c r="E93">
        <v>73.900000000000006</v>
      </c>
      <c r="F93">
        <v>3.0920999999999998</v>
      </c>
      <c r="G93">
        <v>17.8</v>
      </c>
      <c r="H93">
        <v>393.55</v>
      </c>
      <c r="I93">
        <v>8.1999999999999993</v>
      </c>
      <c r="J93">
        <v>22</v>
      </c>
      <c r="L93">
        <f t="shared" si="15"/>
        <v>26.455472729599538</v>
      </c>
      <c r="M93">
        <f t="shared" si="10"/>
        <v>-4.4554727295995384</v>
      </c>
      <c r="N93">
        <f t="shared" si="11"/>
        <v>19.851237244205162</v>
      </c>
      <c r="O93">
        <f t="shared" si="16"/>
        <v>0.11522247303325335</v>
      </c>
      <c r="P93">
        <f t="shared" si="12"/>
        <v>0.20252148770906994</v>
      </c>
      <c r="Q93">
        <f t="shared" si="13"/>
        <v>-88.446646190366792</v>
      </c>
      <c r="R93">
        <f t="shared" si="14"/>
        <v>394.07162012571814</v>
      </c>
    </row>
    <row r="94" spans="1:31" x14ac:dyDescent="0.2">
      <c r="A94">
        <v>4.2029999999999998E-2</v>
      </c>
      <c r="B94">
        <v>15.04</v>
      </c>
      <c r="C94">
        <v>0.46400000000000002</v>
      </c>
      <c r="D94">
        <v>6.4420000000000002</v>
      </c>
      <c r="E94">
        <v>53.6</v>
      </c>
      <c r="F94">
        <v>3.6659000000000002</v>
      </c>
      <c r="G94">
        <v>18.2</v>
      </c>
      <c r="H94">
        <v>395.01</v>
      </c>
      <c r="I94">
        <v>8.16</v>
      </c>
      <c r="J94">
        <v>22.9</v>
      </c>
      <c r="L94">
        <f t="shared" si="15"/>
        <v>26.512573261040384</v>
      </c>
      <c r="M94">
        <f t="shared" si="10"/>
        <v>-3.6125732610403851</v>
      </c>
      <c r="N94">
        <f t="shared" si="11"/>
        <v>13.050685566383963</v>
      </c>
      <c r="O94">
        <f t="shared" si="16"/>
        <v>0.71047951409730314</v>
      </c>
      <c r="P94">
        <f t="shared" si="12"/>
        <v>0.15775429087512599</v>
      </c>
      <c r="Q94">
        <f t="shared" si="13"/>
        <v>-47.146557715364402</v>
      </c>
      <c r="R94">
        <f t="shared" si="14"/>
        <v>170.32039375262272</v>
      </c>
    </row>
    <row r="95" spans="1:31" x14ac:dyDescent="0.2">
      <c r="A95">
        <v>2.8750000000000001E-2</v>
      </c>
      <c r="B95">
        <v>15.04</v>
      </c>
      <c r="C95">
        <v>0.46400000000000002</v>
      </c>
      <c r="D95">
        <v>6.2110000000000003</v>
      </c>
      <c r="E95">
        <v>28.9</v>
      </c>
      <c r="F95">
        <v>3.6659000000000002</v>
      </c>
      <c r="G95">
        <v>18.2</v>
      </c>
      <c r="H95">
        <v>396.33</v>
      </c>
      <c r="I95">
        <v>6.21</v>
      </c>
      <c r="J95">
        <v>25</v>
      </c>
      <c r="L95">
        <f t="shared" si="15"/>
        <v>25.750625794411992</v>
      </c>
      <c r="M95">
        <f t="shared" si="10"/>
        <v>-0.75062579441199162</v>
      </c>
      <c r="N95">
        <f t="shared" si="11"/>
        <v>0.5634390832366335</v>
      </c>
      <c r="O95">
        <f t="shared" si="16"/>
        <v>8.1907433017406799</v>
      </c>
      <c r="P95">
        <f t="shared" si="12"/>
        <v>3.0025031776479666E-2</v>
      </c>
      <c r="Q95">
        <f t="shared" si="13"/>
        <v>-0.42293190945726228</v>
      </c>
      <c r="R95">
        <f t="shared" si="14"/>
        <v>0.317463600518538</v>
      </c>
    </row>
    <row r="96" spans="1:31" x14ac:dyDescent="0.2">
      <c r="A96">
        <v>4.2939999999999999E-2</v>
      </c>
      <c r="B96">
        <v>15.04</v>
      </c>
      <c r="C96">
        <v>0.46400000000000002</v>
      </c>
      <c r="D96">
        <v>6.2489999999999997</v>
      </c>
      <c r="E96">
        <v>77.3</v>
      </c>
      <c r="F96">
        <v>3.6150000000000002</v>
      </c>
      <c r="G96">
        <v>18.2</v>
      </c>
      <c r="H96">
        <v>396.9</v>
      </c>
      <c r="I96">
        <v>10.59</v>
      </c>
      <c r="J96">
        <v>20.6</v>
      </c>
      <c r="L96">
        <f t="shared" si="15"/>
        <v>23.538154870281176</v>
      </c>
      <c r="M96">
        <f t="shared" si="10"/>
        <v>-2.9381548702811742</v>
      </c>
      <c r="N96">
        <f t="shared" si="11"/>
        <v>8.6327540417569839</v>
      </c>
      <c r="O96">
        <f t="shared" si="16"/>
        <v>4.7852834577730796</v>
      </c>
      <c r="P96">
        <f t="shared" si="12"/>
        <v>0.14262887719811523</v>
      </c>
      <c r="Q96">
        <f t="shared" si="13"/>
        <v>-25.364368331727775</v>
      </c>
      <c r="R96">
        <f t="shared" si="14"/>
        <v>74.524442345471542</v>
      </c>
    </row>
    <row r="97" spans="1:18" x14ac:dyDescent="0.2">
      <c r="A97">
        <v>0.12204</v>
      </c>
      <c r="B97">
        <v>2.89</v>
      </c>
      <c r="C97">
        <v>0.44500000000000001</v>
      </c>
      <c r="D97">
        <v>6.625</v>
      </c>
      <c r="E97">
        <v>57.8</v>
      </c>
      <c r="F97">
        <v>3.4952000000000001</v>
      </c>
      <c r="G97">
        <v>18</v>
      </c>
      <c r="H97">
        <v>357.98</v>
      </c>
      <c r="I97">
        <v>6.65</v>
      </c>
      <c r="J97">
        <v>28.4</v>
      </c>
      <c r="L97">
        <f t="shared" si="15"/>
        <v>28.572991378530453</v>
      </c>
      <c r="M97">
        <f t="shared" si="10"/>
        <v>-0.17299137853045465</v>
      </c>
      <c r="N97">
        <f t="shared" si="11"/>
        <v>2.9926017045867049E-2</v>
      </c>
      <c r="O97">
        <f t="shared" si="16"/>
        <v>7.6461291361110311</v>
      </c>
      <c r="P97">
        <f t="shared" si="12"/>
        <v>6.091245722903333E-3</v>
      </c>
      <c r="Q97">
        <f t="shared" si="13"/>
        <v>-5.1769429426904252E-3</v>
      </c>
      <c r="R97">
        <f t="shared" si="14"/>
        <v>8.9556649622952523E-4</v>
      </c>
    </row>
    <row r="98" spans="1:18" x14ac:dyDescent="0.2">
      <c r="A98">
        <v>0.11504</v>
      </c>
      <c r="B98">
        <v>2.89</v>
      </c>
      <c r="C98">
        <v>0.44500000000000001</v>
      </c>
      <c r="D98">
        <v>6.1630000000000003</v>
      </c>
      <c r="E98">
        <v>69.599999999999994</v>
      </c>
      <c r="F98">
        <v>3.4952000000000001</v>
      </c>
      <c r="G98">
        <v>18</v>
      </c>
      <c r="H98">
        <v>391.83</v>
      </c>
      <c r="I98">
        <v>11.34</v>
      </c>
      <c r="J98">
        <v>21.4</v>
      </c>
      <c r="L98">
        <f t="shared" si="15"/>
        <v>23.76789346676567</v>
      </c>
      <c r="M98">
        <f t="shared" si="10"/>
        <v>-2.3678934667656719</v>
      </c>
      <c r="N98">
        <f t="shared" si="11"/>
        <v>5.6069194699515519</v>
      </c>
      <c r="O98">
        <f t="shared" si="16"/>
        <v>4.8175951769393173</v>
      </c>
      <c r="P98">
        <f t="shared" si="12"/>
        <v>0.11064922741895664</v>
      </c>
      <c r="Q98">
        <f t="shared" si="13"/>
        <v>-13.276587981579524</v>
      </c>
      <c r="R98">
        <f t="shared" si="14"/>
        <v>31.43754594252179</v>
      </c>
    </row>
    <row r="99" spans="1:18" x14ac:dyDescent="0.2">
      <c r="A99">
        <v>0.12083000000000001</v>
      </c>
      <c r="B99">
        <v>2.89</v>
      </c>
      <c r="C99">
        <v>0.44500000000000001</v>
      </c>
      <c r="D99">
        <v>8.0690000000000008</v>
      </c>
      <c r="E99">
        <v>76</v>
      </c>
      <c r="F99">
        <v>3.4952000000000001</v>
      </c>
      <c r="G99">
        <v>18</v>
      </c>
      <c r="H99">
        <v>396.9</v>
      </c>
      <c r="I99">
        <v>4.21</v>
      </c>
      <c r="J99">
        <v>38.700000000000003</v>
      </c>
      <c r="L99">
        <f t="shared" si="15"/>
        <v>41.946782425383496</v>
      </c>
      <c r="M99">
        <f t="shared" si="10"/>
        <v>-3.2467824253834934</v>
      </c>
      <c r="N99">
        <f t="shared" si="11"/>
        <v>10.54159611777912</v>
      </c>
      <c r="O99">
        <f t="shared" si="16"/>
        <v>0.77244580158031872</v>
      </c>
      <c r="P99">
        <f t="shared" si="12"/>
        <v>8.3896186702415845E-2</v>
      </c>
      <c r="Q99">
        <f t="shared" si="13"/>
        <v>-34.226269010696107</v>
      </c>
      <c r="R99">
        <f t="shared" si="14"/>
        <v>111.12524871037581</v>
      </c>
    </row>
    <row r="100" spans="1:18" x14ac:dyDescent="0.2">
      <c r="A100">
        <v>8.1869999999999998E-2</v>
      </c>
      <c r="B100">
        <v>2.89</v>
      </c>
      <c r="C100">
        <v>0.44500000000000001</v>
      </c>
      <c r="D100">
        <v>7.82</v>
      </c>
      <c r="E100">
        <v>36.9</v>
      </c>
      <c r="F100">
        <v>3.4952000000000001</v>
      </c>
      <c r="G100">
        <v>18</v>
      </c>
      <c r="H100">
        <v>393.53</v>
      </c>
      <c r="I100">
        <v>3.57</v>
      </c>
      <c r="J100">
        <v>43.8</v>
      </c>
      <c r="L100">
        <f t="shared" si="15"/>
        <v>41.194939486571826</v>
      </c>
      <c r="M100">
        <f t="shared" si="10"/>
        <v>2.605060513428171</v>
      </c>
      <c r="N100">
        <f t="shared" si="11"/>
        <v>6.7863402786226459</v>
      </c>
      <c r="O100">
        <f t="shared" si="16"/>
        <v>34.244065780519939</v>
      </c>
      <c r="P100">
        <f t="shared" si="12"/>
        <v>5.9476267429866919E-2</v>
      </c>
      <c r="Q100">
        <f t="shared" si="13"/>
        <v>17.678827090526987</v>
      </c>
      <c r="R100">
        <f t="shared" si="14"/>
        <v>46.054414377256094</v>
      </c>
    </row>
    <row r="101" spans="1:18" x14ac:dyDescent="0.2">
      <c r="A101">
        <v>6.8599999999999994E-2</v>
      </c>
      <c r="B101">
        <v>2.89</v>
      </c>
      <c r="C101">
        <v>0.44500000000000001</v>
      </c>
      <c r="D101">
        <v>7.4160000000000004</v>
      </c>
      <c r="E101">
        <v>62.5</v>
      </c>
      <c r="F101">
        <v>3.4952000000000001</v>
      </c>
      <c r="G101">
        <v>18</v>
      </c>
      <c r="H101">
        <v>396.9</v>
      </c>
      <c r="I101">
        <v>6.19</v>
      </c>
      <c r="J101">
        <v>33.200000000000003</v>
      </c>
      <c r="L101">
        <f t="shared" si="15"/>
        <v>36.2080777266669</v>
      </c>
      <c r="M101">
        <f t="shared" si="10"/>
        <v>-3.0080777266668974</v>
      </c>
      <c r="N101">
        <f t="shared" si="11"/>
        <v>9.0485316096694905</v>
      </c>
      <c r="O101">
        <f t="shared" si="16"/>
        <v>31.507320902417561</v>
      </c>
      <c r="P101">
        <f t="shared" si="12"/>
        <v>9.0604750803219794E-2</v>
      </c>
      <c r="Q101">
        <f t="shared" si="13"/>
        <v>-27.218686394088163</v>
      </c>
      <c r="R101">
        <f t="shared" si="14"/>
        <v>81.875924291187943</v>
      </c>
    </row>
    <row r="102" spans="1:18" x14ac:dyDescent="0.2">
      <c r="A102">
        <v>0.14865999999999999</v>
      </c>
      <c r="B102">
        <v>8.56</v>
      </c>
      <c r="C102">
        <v>0.52</v>
      </c>
      <c r="D102">
        <v>6.7270000000000003</v>
      </c>
      <c r="E102">
        <v>79.900000000000006</v>
      </c>
      <c r="F102">
        <v>2.7778</v>
      </c>
      <c r="G102">
        <v>20.9</v>
      </c>
      <c r="H102">
        <v>394.76</v>
      </c>
      <c r="I102">
        <v>9.42</v>
      </c>
      <c r="J102">
        <v>27.5</v>
      </c>
      <c r="L102">
        <f t="shared" si="15"/>
        <v>26.508534402298942</v>
      </c>
      <c r="M102">
        <f t="shared" si="10"/>
        <v>0.99146559770105824</v>
      </c>
      <c r="N102">
        <f t="shared" si="11"/>
        <v>0.98300403142471671</v>
      </c>
      <c r="O102">
        <f t="shared" si="16"/>
        <v>15.996346803496278</v>
      </c>
      <c r="P102">
        <f t="shared" si="12"/>
        <v>3.6053294461856664E-2</v>
      </c>
      <c r="Q102">
        <f t="shared" si="13"/>
        <v>0.97461467955905656</v>
      </c>
      <c r="R102">
        <f t="shared" si="14"/>
        <v>0.96629692579724547</v>
      </c>
    </row>
    <row r="103" spans="1:18" x14ac:dyDescent="0.2">
      <c r="A103">
        <v>0.11432</v>
      </c>
      <c r="B103">
        <v>8.56</v>
      </c>
      <c r="C103">
        <v>0.52</v>
      </c>
      <c r="D103">
        <v>6.7809999999999997</v>
      </c>
      <c r="E103">
        <v>71.3</v>
      </c>
      <c r="F103">
        <v>2.8561000000000001</v>
      </c>
      <c r="G103">
        <v>20.9</v>
      </c>
      <c r="H103">
        <v>395.58</v>
      </c>
      <c r="I103">
        <v>7.67</v>
      </c>
      <c r="J103">
        <v>26.5</v>
      </c>
      <c r="L103">
        <f t="shared" si="15"/>
        <v>27.555104094243372</v>
      </c>
      <c r="M103">
        <f t="shared" si="10"/>
        <v>-1.0551040942433723</v>
      </c>
      <c r="N103">
        <f t="shared" si="11"/>
        <v>1.1132446496891271</v>
      </c>
      <c r="O103">
        <f t="shared" si="16"/>
        <v>4.1884475039855209</v>
      </c>
      <c r="P103">
        <f t="shared" si="12"/>
        <v>3.9815248839372541E-2</v>
      </c>
      <c r="Q103">
        <f t="shared" si="13"/>
        <v>-1.1745889877815268</v>
      </c>
      <c r="R103">
        <f t="shared" si="14"/>
        <v>1.2393136500614672</v>
      </c>
    </row>
    <row r="104" spans="1:18" x14ac:dyDescent="0.2">
      <c r="A104">
        <v>0.22875999999999999</v>
      </c>
      <c r="B104">
        <v>8.56</v>
      </c>
      <c r="C104">
        <v>0.52</v>
      </c>
      <c r="D104">
        <v>6.4050000000000002</v>
      </c>
      <c r="E104">
        <v>85.4</v>
      </c>
      <c r="F104">
        <v>2.7147000000000001</v>
      </c>
      <c r="G104">
        <v>20.9</v>
      </c>
      <c r="H104">
        <v>70.8</v>
      </c>
      <c r="I104">
        <v>10.63</v>
      </c>
      <c r="J104">
        <v>18.600000000000001</v>
      </c>
      <c r="L104">
        <f t="shared" si="15"/>
        <v>17.234432075569821</v>
      </c>
      <c r="M104">
        <f t="shared" si="10"/>
        <v>1.3655679244301808</v>
      </c>
      <c r="N104">
        <f t="shared" si="11"/>
        <v>1.864775756232552</v>
      </c>
      <c r="O104">
        <f t="shared" si="16"/>
        <v>5.8596530219890948</v>
      </c>
      <c r="P104">
        <f t="shared" si="12"/>
        <v>7.341763034570864E-2</v>
      </c>
      <c r="Q104">
        <f t="shared" si="13"/>
        <v>2.5464779589662068</v>
      </c>
      <c r="R104">
        <f t="shared" si="14"/>
        <v>3.4773886210326861</v>
      </c>
    </row>
    <row r="105" spans="1:18" x14ac:dyDescent="0.2">
      <c r="A105">
        <v>0.21160999999999999</v>
      </c>
      <c r="B105">
        <v>8.56</v>
      </c>
      <c r="C105">
        <v>0.52</v>
      </c>
      <c r="D105">
        <v>6.1369999999999996</v>
      </c>
      <c r="E105">
        <v>87.4</v>
      </c>
      <c r="F105">
        <v>2.7147000000000001</v>
      </c>
      <c r="G105">
        <v>20.9</v>
      </c>
      <c r="H105">
        <v>394.47</v>
      </c>
      <c r="I105">
        <v>13.44</v>
      </c>
      <c r="J105">
        <v>19.3</v>
      </c>
      <c r="L105">
        <f t="shared" si="15"/>
        <v>20.327109251954663</v>
      </c>
      <c r="M105">
        <f t="shared" si="10"/>
        <v>-1.0271092519546627</v>
      </c>
      <c r="N105">
        <f t="shared" si="11"/>
        <v>1.0549534154508668</v>
      </c>
      <c r="O105">
        <f t="shared" si="16"/>
        <v>5.7249040703929479</v>
      </c>
      <c r="P105">
        <f t="shared" si="12"/>
        <v>5.321809595620014E-2</v>
      </c>
      <c r="Q105">
        <f t="shared" si="13"/>
        <v>-1.0835524133907564</v>
      </c>
      <c r="R105">
        <f t="shared" si="14"/>
        <v>1.1129267087714492</v>
      </c>
    </row>
    <row r="106" spans="1:18" x14ac:dyDescent="0.2">
      <c r="A106">
        <v>0.1396</v>
      </c>
      <c r="B106">
        <v>8.56</v>
      </c>
      <c r="C106">
        <v>0.52</v>
      </c>
      <c r="D106">
        <v>6.1669999999999998</v>
      </c>
      <c r="E106">
        <v>90</v>
      </c>
      <c r="F106">
        <v>2.4209999999999998</v>
      </c>
      <c r="G106">
        <v>20.9</v>
      </c>
      <c r="H106">
        <v>392.69</v>
      </c>
      <c r="I106">
        <v>12.33</v>
      </c>
      <c r="J106">
        <v>20.100000000000001</v>
      </c>
      <c r="L106">
        <f t="shared" si="15"/>
        <v>20.850988641316242</v>
      </c>
      <c r="M106">
        <f t="shared" si="10"/>
        <v>-0.75098864131624055</v>
      </c>
      <c r="N106">
        <f t="shared" si="11"/>
        <v>0.56398393938601299</v>
      </c>
      <c r="O106">
        <f t="shared" si="16"/>
        <v>7.6242591619335151E-2</v>
      </c>
      <c r="P106">
        <f t="shared" si="12"/>
        <v>3.7362618970957238E-2</v>
      </c>
      <c r="Q106">
        <f t="shared" si="13"/>
        <v>-0.42354553236368286</v>
      </c>
      <c r="R106">
        <f t="shared" si="14"/>
        <v>0.31807788388536595</v>
      </c>
    </row>
    <row r="107" spans="1:18" x14ac:dyDescent="0.2">
      <c r="A107">
        <v>0.13261999999999999</v>
      </c>
      <c r="B107">
        <v>8.56</v>
      </c>
      <c r="C107">
        <v>0.52</v>
      </c>
      <c r="D107">
        <v>5.851</v>
      </c>
      <c r="E107">
        <v>96.7</v>
      </c>
      <c r="F107">
        <v>2.1069</v>
      </c>
      <c r="G107">
        <v>20.9</v>
      </c>
      <c r="H107">
        <v>394.05</v>
      </c>
      <c r="I107">
        <v>16.47</v>
      </c>
      <c r="J107">
        <v>19.5</v>
      </c>
      <c r="L107">
        <f t="shared" si="15"/>
        <v>17.288339890529159</v>
      </c>
      <c r="M107">
        <f t="shared" si="10"/>
        <v>2.2116601094708415</v>
      </c>
      <c r="N107">
        <f t="shared" si="11"/>
        <v>4.8914404398245743</v>
      </c>
      <c r="O107">
        <f t="shared" si="16"/>
        <v>8.7772876205402568</v>
      </c>
      <c r="P107">
        <f t="shared" si="12"/>
        <v>0.11341846715235085</v>
      </c>
      <c r="Q107">
        <f t="shared" si="13"/>
        <v>10.818203698612519</v>
      </c>
      <c r="R107">
        <f t="shared" si="14"/>
        <v>23.926189576351224</v>
      </c>
    </row>
    <row r="108" spans="1:18" x14ac:dyDescent="0.2">
      <c r="A108">
        <v>0.17119999999999999</v>
      </c>
      <c r="B108">
        <v>8.56</v>
      </c>
      <c r="C108">
        <v>0.52</v>
      </c>
      <c r="D108">
        <v>5.8360000000000003</v>
      </c>
      <c r="E108">
        <v>91.9</v>
      </c>
      <c r="F108">
        <v>2.2109999999999999</v>
      </c>
      <c r="G108">
        <v>20.9</v>
      </c>
      <c r="H108">
        <v>395.67</v>
      </c>
      <c r="I108">
        <v>18.66</v>
      </c>
      <c r="J108">
        <v>19.5</v>
      </c>
      <c r="L108">
        <f t="shared" si="15"/>
        <v>16.89781717851077</v>
      </c>
      <c r="M108">
        <f t="shared" si="10"/>
        <v>2.6021828214892295</v>
      </c>
      <c r="N108">
        <f t="shared" si="11"/>
        <v>6.7713554364536472</v>
      </c>
      <c r="O108">
        <f t="shared" si="16"/>
        <v>0.15250798860219686</v>
      </c>
      <c r="P108">
        <f t="shared" si="12"/>
        <v>0.13344527289688357</v>
      </c>
      <c r="Q108">
        <f t="shared" si="13"/>
        <v>17.620304794937386</v>
      </c>
      <c r="R108">
        <f t="shared" si="14"/>
        <v>45.851254446790364</v>
      </c>
    </row>
    <row r="109" spans="1:18" x14ac:dyDescent="0.2">
      <c r="A109">
        <v>0.13117000000000001</v>
      </c>
      <c r="B109">
        <v>8.56</v>
      </c>
      <c r="C109">
        <v>0.52</v>
      </c>
      <c r="D109">
        <v>6.1269999999999998</v>
      </c>
      <c r="E109">
        <v>85.2</v>
      </c>
      <c r="F109">
        <v>2.1223999999999998</v>
      </c>
      <c r="G109">
        <v>20.9</v>
      </c>
      <c r="H109">
        <v>387.69</v>
      </c>
      <c r="I109">
        <v>14.09</v>
      </c>
      <c r="J109">
        <v>20.399999999999999</v>
      </c>
      <c r="L109">
        <f t="shared" si="15"/>
        <v>20.486210558714383</v>
      </c>
      <c r="M109">
        <f t="shared" si="10"/>
        <v>-8.6210558714384433E-2</v>
      </c>
      <c r="N109">
        <f t="shared" si="11"/>
        <v>7.4322604338463256E-3</v>
      </c>
      <c r="O109">
        <f t="shared" si="16"/>
        <v>7.2274589667226135</v>
      </c>
      <c r="P109">
        <f t="shared" si="12"/>
        <v>4.2260077801168847E-3</v>
      </c>
      <c r="Q109">
        <f t="shared" si="13"/>
        <v>-6.4073932451270499E-4</v>
      </c>
      <c r="R109">
        <f t="shared" si="14"/>
        <v>5.523849515651757E-5</v>
      </c>
    </row>
    <row r="110" spans="1:18" x14ac:dyDescent="0.2">
      <c r="A110">
        <v>0.12801999999999999</v>
      </c>
      <c r="B110">
        <v>8.56</v>
      </c>
      <c r="C110">
        <v>0.52</v>
      </c>
      <c r="D110">
        <v>6.4740000000000002</v>
      </c>
      <c r="E110">
        <v>97.1</v>
      </c>
      <c r="F110">
        <v>2.4329000000000001</v>
      </c>
      <c r="G110">
        <v>20.9</v>
      </c>
      <c r="H110">
        <v>395.24</v>
      </c>
      <c r="I110">
        <v>12.27</v>
      </c>
      <c r="J110">
        <v>19.8</v>
      </c>
      <c r="L110">
        <f t="shared" si="15"/>
        <v>23.359219175019216</v>
      </c>
      <c r="M110">
        <f t="shared" si="10"/>
        <v>-3.5592191750192157</v>
      </c>
      <c r="N110">
        <f t="shared" si="11"/>
        <v>12.668041135824467</v>
      </c>
      <c r="O110">
        <f t="shared" si="16"/>
        <v>12.061788848927598</v>
      </c>
      <c r="P110">
        <f t="shared" si="12"/>
        <v>0.17975854419288967</v>
      </c>
      <c r="Q110">
        <f t="shared" si="13"/>
        <v>-45.088334920558644</v>
      </c>
      <c r="R110">
        <f t="shared" si="14"/>
        <v>160.47926621894084</v>
      </c>
    </row>
    <row r="111" spans="1:18" x14ac:dyDescent="0.2">
      <c r="A111">
        <v>0.26362999999999998</v>
      </c>
      <c r="B111">
        <v>8.56</v>
      </c>
      <c r="C111">
        <v>0.52</v>
      </c>
      <c r="D111">
        <v>6.2290000000000001</v>
      </c>
      <c r="E111">
        <v>91.2</v>
      </c>
      <c r="F111">
        <v>2.5451000000000001</v>
      </c>
      <c r="G111">
        <v>20.9</v>
      </c>
      <c r="H111">
        <v>391.23</v>
      </c>
      <c r="I111">
        <v>15.55</v>
      </c>
      <c r="J111">
        <v>19.399999999999999</v>
      </c>
      <c r="L111">
        <f t="shared" si="15"/>
        <v>20.736853731639052</v>
      </c>
      <c r="M111">
        <f t="shared" si="10"/>
        <v>-1.336853731639053</v>
      </c>
      <c r="N111">
        <f t="shared" si="11"/>
        <v>1.7871778997972609</v>
      </c>
      <c r="O111">
        <f t="shared" si="16"/>
        <v>4.9389081639303072</v>
      </c>
      <c r="P111">
        <f t="shared" si="12"/>
        <v>6.8909986166961493E-2</v>
      </c>
      <c r="Q111">
        <f t="shared" si="13"/>
        <v>-2.389195444446814</v>
      </c>
      <c r="R111">
        <f t="shared" si="14"/>
        <v>3.1940048455237484</v>
      </c>
    </row>
    <row r="112" spans="1:18" x14ac:dyDescent="0.2">
      <c r="A112">
        <v>0.10793</v>
      </c>
      <c r="B112">
        <v>8.56</v>
      </c>
      <c r="C112">
        <v>0.52</v>
      </c>
      <c r="D112">
        <v>6.1950000000000003</v>
      </c>
      <c r="E112">
        <v>54.4</v>
      </c>
      <c r="F112">
        <v>2.7778</v>
      </c>
      <c r="G112">
        <v>20.9</v>
      </c>
      <c r="H112">
        <v>393.49</v>
      </c>
      <c r="I112">
        <v>13</v>
      </c>
      <c r="J112">
        <v>21.7</v>
      </c>
      <c r="L112">
        <f t="shared" si="15"/>
        <v>21.973839829570146</v>
      </c>
      <c r="M112">
        <f t="shared" si="10"/>
        <v>-0.27383982957014652</v>
      </c>
      <c r="N112">
        <f t="shared" si="11"/>
        <v>7.4988252259006891E-2</v>
      </c>
      <c r="O112">
        <f t="shared" si="16"/>
        <v>1.1299985559917627</v>
      </c>
      <c r="P112">
        <f t="shared" si="12"/>
        <v>1.2619346984799379E-2</v>
      </c>
      <c r="Q112">
        <f t="shared" si="13"/>
        <v>-2.0534770218369601E-2</v>
      </c>
      <c r="R112">
        <f t="shared" si="14"/>
        <v>5.6232379768604525E-3</v>
      </c>
    </row>
    <row r="113" spans="1:18" x14ac:dyDescent="0.2">
      <c r="A113">
        <v>0.10084</v>
      </c>
      <c r="B113">
        <v>10.01</v>
      </c>
      <c r="C113">
        <v>0.54700000000000004</v>
      </c>
      <c r="D113">
        <v>6.7149999999999999</v>
      </c>
      <c r="E113">
        <v>81.599999999999994</v>
      </c>
      <c r="F113">
        <v>2.6775000000000002</v>
      </c>
      <c r="G113">
        <v>17.8</v>
      </c>
      <c r="H113">
        <v>395.59</v>
      </c>
      <c r="I113">
        <v>10.16</v>
      </c>
      <c r="J113">
        <v>22.8</v>
      </c>
      <c r="L113">
        <f t="shared" si="15"/>
        <v>28.307058058390218</v>
      </c>
      <c r="M113">
        <f t="shared" si="10"/>
        <v>-5.5070580583902178</v>
      </c>
      <c r="N113">
        <f t="shared" si="11"/>
        <v>30.327688458480637</v>
      </c>
      <c r="O113">
        <f t="shared" si="16"/>
        <v>27.386573030454684</v>
      </c>
      <c r="P113">
        <f t="shared" si="12"/>
        <v>0.24153763413992183</v>
      </c>
      <c r="Q113">
        <f t="shared" si="13"/>
        <v>-167.0163411176238</v>
      </c>
      <c r="R113">
        <f t="shared" si="14"/>
        <v>919.76868723465964</v>
      </c>
    </row>
    <row r="114" spans="1:18" x14ac:dyDescent="0.2">
      <c r="A114">
        <v>0.12329</v>
      </c>
      <c r="B114">
        <v>10.01</v>
      </c>
      <c r="C114">
        <v>0.54700000000000004</v>
      </c>
      <c r="D114">
        <v>5.9130000000000003</v>
      </c>
      <c r="E114">
        <v>92.9</v>
      </c>
      <c r="F114">
        <v>2.3534000000000002</v>
      </c>
      <c r="G114">
        <v>17.8</v>
      </c>
      <c r="H114">
        <v>394.95</v>
      </c>
      <c r="I114">
        <v>16.21</v>
      </c>
      <c r="J114">
        <v>18.8</v>
      </c>
      <c r="L114">
        <f t="shared" si="15"/>
        <v>19.886441597473329</v>
      </c>
      <c r="M114">
        <f t="shared" si="10"/>
        <v>-1.0864415974733284</v>
      </c>
      <c r="N114">
        <f t="shared" si="11"/>
        <v>1.1803553447203976</v>
      </c>
      <c r="O114">
        <f t="shared" si="16"/>
        <v>19.541849894529363</v>
      </c>
      <c r="P114">
        <f t="shared" si="12"/>
        <v>5.7789446674113211E-2</v>
      </c>
      <c r="Q114">
        <f t="shared" si="13"/>
        <v>-1.28238714630421</v>
      </c>
      <c r="R114">
        <f t="shared" si="14"/>
        <v>1.3932387398100086</v>
      </c>
    </row>
    <row r="115" spans="1:18" x14ac:dyDescent="0.2">
      <c r="A115">
        <v>0.22212000000000001</v>
      </c>
      <c r="B115">
        <v>10.01</v>
      </c>
      <c r="C115">
        <v>0.54700000000000004</v>
      </c>
      <c r="D115">
        <v>6.0919999999999996</v>
      </c>
      <c r="E115">
        <v>95.4</v>
      </c>
      <c r="F115">
        <v>2.548</v>
      </c>
      <c r="G115">
        <v>17.8</v>
      </c>
      <c r="H115">
        <v>396.9</v>
      </c>
      <c r="I115">
        <v>17.09</v>
      </c>
      <c r="J115">
        <v>18.7</v>
      </c>
      <c r="L115">
        <f t="shared" si="15"/>
        <v>21.189928712532097</v>
      </c>
      <c r="M115">
        <f t="shared" si="10"/>
        <v>-2.4899287125320981</v>
      </c>
      <c r="N115">
        <f t="shared" si="11"/>
        <v>6.1997449934917519</v>
      </c>
      <c r="O115">
        <f t="shared" si="16"/>
        <v>1.9697760821359884</v>
      </c>
      <c r="P115">
        <f t="shared" si="12"/>
        <v>0.13315126804984481</v>
      </c>
      <c r="Q115">
        <f t="shared" si="13"/>
        <v>-15.43692306967224</v>
      </c>
      <c r="R115">
        <f t="shared" si="14"/>
        <v>38.43683798432604</v>
      </c>
    </row>
    <row r="116" spans="1:18" x14ac:dyDescent="0.2">
      <c r="A116">
        <v>0.14230999999999999</v>
      </c>
      <c r="B116">
        <v>10.01</v>
      </c>
      <c r="C116">
        <v>0.54700000000000004</v>
      </c>
      <c r="D116">
        <v>6.2539999999999996</v>
      </c>
      <c r="E116">
        <v>84.2</v>
      </c>
      <c r="F116">
        <v>2.2565</v>
      </c>
      <c r="G116">
        <v>17.8</v>
      </c>
      <c r="H116">
        <v>388.74</v>
      </c>
      <c r="I116">
        <v>10.45</v>
      </c>
      <c r="J116">
        <v>18.5</v>
      </c>
      <c r="L116">
        <f t="shared" si="15"/>
        <v>24.316703888654583</v>
      </c>
      <c r="M116">
        <f t="shared" si="10"/>
        <v>-5.8167038886545832</v>
      </c>
      <c r="N116">
        <f t="shared" si="11"/>
        <v>33.834044128289349</v>
      </c>
      <c r="O116">
        <f t="shared" si="16"/>
        <v>11.067433072464791</v>
      </c>
      <c r="P116">
        <f t="shared" si="12"/>
        <v>0.31441642641376127</v>
      </c>
      <c r="Q116">
        <f t="shared" si="13"/>
        <v>-196.80261604993143</v>
      </c>
      <c r="R116">
        <f t="shared" si="14"/>
        <v>1144.742542075031</v>
      </c>
    </row>
    <row r="117" spans="1:18" x14ac:dyDescent="0.2">
      <c r="A117">
        <v>0.17133999999999999</v>
      </c>
      <c r="B117">
        <v>10.01</v>
      </c>
      <c r="C117">
        <v>0.54700000000000004</v>
      </c>
      <c r="D117">
        <v>5.9279999999999999</v>
      </c>
      <c r="E117">
        <v>88.2</v>
      </c>
      <c r="F117">
        <v>2.4630999999999998</v>
      </c>
      <c r="G117">
        <v>17.8</v>
      </c>
      <c r="H117">
        <v>344.91</v>
      </c>
      <c r="I117">
        <v>15.76</v>
      </c>
      <c r="J117">
        <v>18.3</v>
      </c>
      <c r="L117">
        <f t="shared" si="15"/>
        <v>19.290320980344905</v>
      </c>
      <c r="M117">
        <f t="shared" si="10"/>
        <v>-0.99032098034490446</v>
      </c>
      <c r="N117">
        <f t="shared" si="11"/>
        <v>0.98073564411129266</v>
      </c>
      <c r="O117">
        <f t="shared" si="16"/>
        <v>23.293971977623794</v>
      </c>
      <c r="P117">
        <f t="shared" si="12"/>
        <v>5.4115900565295326E-2</v>
      </c>
      <c r="Q117">
        <f t="shared" si="13"/>
        <v>-0.97124308453548669</v>
      </c>
      <c r="R117">
        <f t="shared" si="14"/>
        <v>0.96184240363039208</v>
      </c>
    </row>
    <row r="118" spans="1:18" x14ac:dyDescent="0.2">
      <c r="A118">
        <v>0.13158</v>
      </c>
      <c r="B118">
        <v>10.01</v>
      </c>
      <c r="C118">
        <v>0.54700000000000004</v>
      </c>
      <c r="D118">
        <v>6.1760000000000002</v>
      </c>
      <c r="E118">
        <v>72.5</v>
      </c>
      <c r="F118">
        <v>2.7301000000000002</v>
      </c>
      <c r="G118">
        <v>17.8</v>
      </c>
      <c r="H118">
        <v>393.3</v>
      </c>
      <c r="I118">
        <v>12.04</v>
      </c>
      <c r="J118">
        <v>21.2</v>
      </c>
      <c r="L118">
        <f t="shared" si="15"/>
        <v>23.432497932922217</v>
      </c>
      <c r="M118">
        <f t="shared" si="10"/>
        <v>-2.2324979329222181</v>
      </c>
      <c r="N118">
        <f t="shared" si="11"/>
        <v>4.9840470205019765</v>
      </c>
      <c r="O118">
        <f t="shared" si="16"/>
        <v>1.5430035815142618</v>
      </c>
      <c r="P118">
        <f t="shared" si="12"/>
        <v>0.10530650626991594</v>
      </c>
      <c r="Q118">
        <f t="shared" si="13"/>
        <v>-11.126874670857802</v>
      </c>
      <c r="R118">
        <f t="shared" si="14"/>
        <v>24.840724702574629</v>
      </c>
    </row>
    <row r="119" spans="1:18" x14ac:dyDescent="0.2">
      <c r="A119">
        <v>0.15098</v>
      </c>
      <c r="B119">
        <v>10.01</v>
      </c>
      <c r="C119">
        <v>0.54700000000000004</v>
      </c>
      <c r="D119">
        <v>6.0209999999999999</v>
      </c>
      <c r="E119">
        <v>82.6</v>
      </c>
      <c r="F119">
        <v>2.7473999999999998</v>
      </c>
      <c r="G119">
        <v>17.8</v>
      </c>
      <c r="H119">
        <v>394.51</v>
      </c>
      <c r="I119">
        <v>10.3</v>
      </c>
      <c r="J119">
        <v>19.2</v>
      </c>
      <c r="L119">
        <f t="shared" si="15"/>
        <v>22.036913500809909</v>
      </c>
      <c r="M119">
        <f t="shared" si="10"/>
        <v>-2.83691350080991</v>
      </c>
      <c r="N119">
        <f t="shared" si="11"/>
        <v>8.0480782110775397</v>
      </c>
      <c r="O119">
        <f t="shared" si="16"/>
        <v>0.36531817870500111</v>
      </c>
      <c r="P119">
        <f t="shared" si="12"/>
        <v>0.14775591150051615</v>
      </c>
      <c r="Q119">
        <f t="shared" si="13"/>
        <v>-22.831701732579941</v>
      </c>
      <c r="R119">
        <f t="shared" si="14"/>
        <v>64.771562891621059</v>
      </c>
    </row>
    <row r="120" spans="1:18" x14ac:dyDescent="0.2">
      <c r="A120">
        <v>0.13058</v>
      </c>
      <c r="B120">
        <v>10.01</v>
      </c>
      <c r="C120">
        <v>0.54700000000000004</v>
      </c>
      <c r="D120">
        <v>5.8719999999999999</v>
      </c>
      <c r="E120">
        <v>73.099999999999994</v>
      </c>
      <c r="F120">
        <v>2.4775</v>
      </c>
      <c r="G120">
        <v>17.8</v>
      </c>
      <c r="H120">
        <v>338.63</v>
      </c>
      <c r="I120">
        <v>15.37</v>
      </c>
      <c r="J120">
        <v>20.399999999999999</v>
      </c>
      <c r="L120">
        <f t="shared" si="15"/>
        <v>19.253673266270972</v>
      </c>
      <c r="M120">
        <f t="shared" si="10"/>
        <v>1.1463267337290262</v>
      </c>
      <c r="N120">
        <f t="shared" si="11"/>
        <v>1.3140649804618576</v>
      </c>
      <c r="O120">
        <f t="shared" si="16"/>
        <v>15.866202766049799</v>
      </c>
      <c r="P120">
        <f t="shared" si="12"/>
        <v>5.6192486947501286E-2</v>
      </c>
      <c r="Q120">
        <f t="shared" si="13"/>
        <v>1.5063478169605378</v>
      </c>
      <c r="R120">
        <f t="shared" si="14"/>
        <v>1.7267667728762222</v>
      </c>
    </row>
    <row r="121" spans="1:18" x14ac:dyDescent="0.2">
      <c r="A121">
        <v>0.14476</v>
      </c>
      <c r="B121">
        <v>10.01</v>
      </c>
      <c r="C121">
        <v>0.54700000000000004</v>
      </c>
      <c r="D121">
        <v>5.7309999999999999</v>
      </c>
      <c r="E121">
        <v>65.2</v>
      </c>
      <c r="F121">
        <v>2.7591999999999999</v>
      </c>
      <c r="G121">
        <v>17.8</v>
      </c>
      <c r="H121">
        <v>391.5</v>
      </c>
      <c r="I121">
        <v>13.61</v>
      </c>
      <c r="J121">
        <v>19.3</v>
      </c>
      <c r="L121">
        <f t="shared" si="15"/>
        <v>19.398682394648027</v>
      </c>
      <c r="M121">
        <f t="shared" si="10"/>
        <v>-9.8682394648026417E-2</v>
      </c>
      <c r="N121">
        <f t="shared" si="11"/>
        <v>9.7382150134688334E-3</v>
      </c>
      <c r="O121">
        <f t="shared" si="16"/>
        <v>1.5500477297421882</v>
      </c>
      <c r="P121">
        <f t="shared" si="12"/>
        <v>5.1130774429029233E-3</v>
      </c>
      <c r="Q121">
        <f t="shared" si="13"/>
        <v>-9.6099037712646732E-4</v>
      </c>
      <c r="R121">
        <f t="shared" si="14"/>
        <v>9.4832831648549793E-5</v>
      </c>
    </row>
    <row r="122" spans="1:18" x14ac:dyDescent="0.2">
      <c r="A122">
        <v>6.8989999999999996E-2</v>
      </c>
      <c r="B122">
        <v>25.65</v>
      </c>
      <c r="C122">
        <v>0.58099999999999996</v>
      </c>
      <c r="D122">
        <v>5.87</v>
      </c>
      <c r="E122">
        <v>69.7</v>
      </c>
      <c r="F122">
        <v>2.2576999999999998</v>
      </c>
      <c r="G122">
        <v>19.100000000000001</v>
      </c>
      <c r="H122">
        <v>389.15</v>
      </c>
      <c r="I122">
        <v>14.37</v>
      </c>
      <c r="J122">
        <v>22</v>
      </c>
      <c r="L122">
        <f t="shared" si="15"/>
        <v>18.776354812742124</v>
      </c>
      <c r="M122">
        <f t="shared" si="10"/>
        <v>3.2236451872578762</v>
      </c>
      <c r="N122">
        <f t="shared" si="11"/>
        <v>10.391888293330867</v>
      </c>
      <c r="O122">
        <f t="shared" si="16"/>
        <v>11.037860561492723</v>
      </c>
      <c r="P122">
        <f t="shared" si="12"/>
        <v>0.14652932669353982</v>
      </c>
      <c r="Q122">
        <f t="shared" si="13"/>
        <v>33.499760683317511</v>
      </c>
      <c r="R122">
        <f t="shared" si="14"/>
        <v>107.99134230106712</v>
      </c>
    </row>
    <row r="123" spans="1:18" x14ac:dyDescent="0.2">
      <c r="A123">
        <v>7.1650000000000005E-2</v>
      </c>
      <c r="B123">
        <v>25.65</v>
      </c>
      <c r="C123">
        <v>0.58099999999999996</v>
      </c>
      <c r="D123">
        <v>6.0039999999999996</v>
      </c>
      <c r="E123">
        <v>84.1</v>
      </c>
      <c r="F123">
        <v>2.1974</v>
      </c>
      <c r="G123">
        <v>19.100000000000001</v>
      </c>
      <c r="H123">
        <v>377.67</v>
      </c>
      <c r="I123">
        <v>14.27</v>
      </c>
      <c r="J123">
        <v>20.3</v>
      </c>
      <c r="L123">
        <f t="shared" si="15"/>
        <v>19.292671137611002</v>
      </c>
      <c r="M123">
        <f t="shared" si="10"/>
        <v>1.0073288623889987</v>
      </c>
      <c r="N123">
        <f t="shared" si="11"/>
        <v>1.0147114370019141</v>
      </c>
      <c r="O123">
        <f t="shared" si="16"/>
        <v>4.9120580518802877</v>
      </c>
      <c r="P123">
        <f t="shared" si="12"/>
        <v>4.9622111447733923E-2</v>
      </c>
      <c r="Q123">
        <f t="shared" si="13"/>
        <v>1.0221481174882443</v>
      </c>
      <c r="R123">
        <f t="shared" si="14"/>
        <v>1.0296393003824895</v>
      </c>
    </row>
    <row r="124" spans="1:18" x14ac:dyDescent="0.2">
      <c r="A124">
        <v>9.2990000000000003E-2</v>
      </c>
      <c r="B124">
        <v>25.65</v>
      </c>
      <c r="C124">
        <v>0.58099999999999996</v>
      </c>
      <c r="D124">
        <v>5.9610000000000003</v>
      </c>
      <c r="E124">
        <v>92.9</v>
      </c>
      <c r="F124">
        <v>2.0869</v>
      </c>
      <c r="G124">
        <v>19.100000000000001</v>
      </c>
      <c r="H124">
        <v>378.09</v>
      </c>
      <c r="I124">
        <v>17.93</v>
      </c>
      <c r="J124">
        <v>20.5</v>
      </c>
      <c r="L124">
        <f t="shared" si="15"/>
        <v>18.012343497386883</v>
      </c>
      <c r="M124">
        <f t="shared" si="10"/>
        <v>2.4876565026131168</v>
      </c>
      <c r="N124">
        <f t="shared" si="11"/>
        <v>6.188434874993324</v>
      </c>
      <c r="O124">
        <f t="shared" si="16"/>
        <v>2.1913699224115062</v>
      </c>
      <c r="P124">
        <f t="shared" si="12"/>
        <v>0.12134909768844472</v>
      </c>
      <c r="Q124">
        <f t="shared" si="13"/>
        <v>15.394700257774932</v>
      </c>
      <c r="R124">
        <f t="shared" si="14"/>
        <v>38.296726202033639</v>
      </c>
    </row>
    <row r="125" spans="1:18" x14ac:dyDescent="0.2">
      <c r="A125">
        <v>0.15038000000000001</v>
      </c>
      <c r="B125">
        <v>25.65</v>
      </c>
      <c r="C125">
        <v>0.58099999999999996</v>
      </c>
      <c r="D125">
        <v>5.8559999999999999</v>
      </c>
      <c r="E125">
        <v>97</v>
      </c>
      <c r="F125">
        <v>1.9443999999999999</v>
      </c>
      <c r="G125">
        <v>19.100000000000001</v>
      </c>
      <c r="H125">
        <v>370.31</v>
      </c>
      <c r="I125">
        <v>25.41</v>
      </c>
      <c r="J125">
        <v>17.3</v>
      </c>
      <c r="L125">
        <f t="shared" si="15"/>
        <v>15.536940682070064</v>
      </c>
      <c r="M125">
        <f t="shared" si="10"/>
        <v>1.7630593179299368</v>
      </c>
      <c r="N125">
        <f t="shared" si="11"/>
        <v>3.108378158539574</v>
      </c>
      <c r="O125">
        <f t="shared" si="16"/>
        <v>0.52504108005079053</v>
      </c>
      <c r="P125">
        <f t="shared" si="12"/>
        <v>0.10191094323294432</v>
      </c>
      <c r="Q125">
        <f t="shared" si="13"/>
        <v>5.4802550760630941</v>
      </c>
      <c r="R125">
        <f t="shared" si="14"/>
        <v>9.6620147764858721</v>
      </c>
    </row>
    <row r="126" spans="1:18" x14ac:dyDescent="0.2">
      <c r="A126">
        <v>9.8489999999999994E-2</v>
      </c>
      <c r="B126">
        <v>25.65</v>
      </c>
      <c r="C126">
        <v>0.58099999999999996</v>
      </c>
      <c r="D126">
        <v>5.8789999999999996</v>
      </c>
      <c r="E126">
        <v>95.8</v>
      </c>
      <c r="F126">
        <v>2.0063</v>
      </c>
      <c r="G126">
        <v>19.100000000000001</v>
      </c>
      <c r="H126">
        <v>379.38</v>
      </c>
      <c r="I126">
        <v>17.579999999999998</v>
      </c>
      <c r="J126">
        <v>18.8</v>
      </c>
      <c r="L126">
        <f t="shared" si="15"/>
        <v>17.338895504483268</v>
      </c>
      <c r="M126">
        <f t="shared" si="10"/>
        <v>1.4611044955167323</v>
      </c>
      <c r="N126">
        <f t="shared" si="11"/>
        <v>2.1348263468192048</v>
      </c>
      <c r="O126">
        <f t="shared" si="16"/>
        <v>9.1176714778589851E-2</v>
      </c>
      <c r="P126">
        <f t="shared" si="12"/>
        <v>7.7718324229613417E-2</v>
      </c>
      <c r="Q126">
        <f t="shared" si="13"/>
        <v>3.1192043724851026</v>
      </c>
      <c r="R126">
        <f t="shared" si="14"/>
        <v>4.5574835310734318</v>
      </c>
    </row>
    <row r="127" spans="1:18" x14ac:dyDescent="0.2">
      <c r="A127">
        <v>0.16902</v>
      </c>
      <c r="B127">
        <v>25.65</v>
      </c>
      <c r="C127">
        <v>0.58099999999999996</v>
      </c>
      <c r="D127">
        <v>5.9859999999999998</v>
      </c>
      <c r="E127">
        <v>88.4</v>
      </c>
      <c r="F127">
        <v>1.9928999999999999</v>
      </c>
      <c r="G127">
        <v>19.100000000000001</v>
      </c>
      <c r="H127">
        <v>385.02</v>
      </c>
      <c r="I127">
        <v>14.81</v>
      </c>
      <c r="J127">
        <v>21.4</v>
      </c>
      <c r="L127">
        <f t="shared" si="15"/>
        <v>19.275273331105275</v>
      </c>
      <c r="M127">
        <f t="shared" si="10"/>
        <v>2.1247266688947235</v>
      </c>
      <c r="N127">
        <f t="shared" si="11"/>
        <v>4.5144634175124683</v>
      </c>
      <c r="O127">
        <f t="shared" si="16"/>
        <v>0.44039438899892863</v>
      </c>
      <c r="P127">
        <f t="shared" si="12"/>
        <v>9.9286292939005774E-2</v>
      </c>
      <c r="Q127">
        <f t="shared" si="13"/>
        <v>9.5920008189383559</v>
      </c>
      <c r="R127">
        <f t="shared" si="14"/>
        <v>20.380379948058355</v>
      </c>
    </row>
    <row r="128" spans="1:18" x14ac:dyDescent="0.2">
      <c r="A128">
        <v>0.38735000000000003</v>
      </c>
      <c r="B128">
        <v>25.65</v>
      </c>
      <c r="C128">
        <v>0.58099999999999996</v>
      </c>
      <c r="D128">
        <v>5.6130000000000004</v>
      </c>
      <c r="E128">
        <v>95.6</v>
      </c>
      <c r="F128">
        <v>1.7572000000000001</v>
      </c>
      <c r="G128">
        <v>19.100000000000001</v>
      </c>
      <c r="H128">
        <v>359.29</v>
      </c>
      <c r="I128">
        <v>27.26</v>
      </c>
      <c r="J128">
        <v>15.7</v>
      </c>
      <c r="L128">
        <f t="shared" si="15"/>
        <v>13.25377521197106</v>
      </c>
      <c r="M128">
        <f t="shared" si="10"/>
        <v>2.4462247880289389</v>
      </c>
      <c r="N128">
        <f t="shared" si="11"/>
        <v>5.9840157135672269</v>
      </c>
      <c r="O128">
        <f t="shared" si="16"/>
        <v>0.10336104060683819</v>
      </c>
      <c r="P128">
        <f t="shared" si="12"/>
        <v>0.15581049605279867</v>
      </c>
      <c r="Q128">
        <f t="shared" si="13"/>
        <v>14.638247570482829</v>
      </c>
      <c r="R128">
        <f t="shared" si="14"/>
        <v>35.808444060219486</v>
      </c>
    </row>
    <row r="129" spans="1:18" x14ac:dyDescent="0.2">
      <c r="A129">
        <v>0.25914999999999999</v>
      </c>
      <c r="B129">
        <v>21.89</v>
      </c>
      <c r="C129">
        <v>0.624</v>
      </c>
      <c r="D129">
        <v>5.6929999999999996</v>
      </c>
      <c r="E129">
        <v>96</v>
      </c>
      <c r="F129">
        <v>1.7883</v>
      </c>
      <c r="G129">
        <v>21.2</v>
      </c>
      <c r="H129">
        <v>392.11</v>
      </c>
      <c r="I129">
        <v>17.190000000000001</v>
      </c>
      <c r="J129">
        <v>16.2</v>
      </c>
      <c r="L129">
        <f t="shared" si="15"/>
        <v>14.591394805000867</v>
      </c>
      <c r="M129">
        <f t="shared" si="10"/>
        <v>1.6086051949991322</v>
      </c>
      <c r="N129">
        <f t="shared" si="11"/>
        <v>2.5876106733781961</v>
      </c>
      <c r="O129">
        <f t="shared" si="16"/>
        <v>0.70160658262741904</v>
      </c>
      <c r="P129">
        <f t="shared" si="12"/>
        <v>9.9296616975255075E-2</v>
      </c>
      <c r="Q129">
        <f t="shared" si="13"/>
        <v>4.1624439718313688</v>
      </c>
      <c r="R129">
        <f t="shared" si="14"/>
        <v>6.695728996980761</v>
      </c>
    </row>
    <row r="130" spans="1:18" x14ac:dyDescent="0.2">
      <c r="A130">
        <v>0.32543</v>
      </c>
      <c r="B130">
        <v>21.89</v>
      </c>
      <c r="C130">
        <v>0.624</v>
      </c>
      <c r="D130">
        <v>6.431</v>
      </c>
      <c r="E130">
        <v>98.8</v>
      </c>
      <c r="F130">
        <v>1.8125</v>
      </c>
      <c r="G130">
        <v>21.2</v>
      </c>
      <c r="H130">
        <v>396.9</v>
      </c>
      <c r="I130">
        <v>15.39</v>
      </c>
      <c r="J130">
        <v>18</v>
      </c>
      <c r="L130">
        <f t="shared" si="15"/>
        <v>21.531281250928899</v>
      </c>
      <c r="M130">
        <f t="shared" si="10"/>
        <v>-3.5312812509288989</v>
      </c>
      <c r="N130">
        <f t="shared" si="11"/>
        <v>12.469947273161969</v>
      </c>
      <c r="O130">
        <f t="shared" si="16"/>
        <v>26.418432677034687</v>
      </c>
      <c r="P130">
        <f t="shared" si="12"/>
        <v>0.19618229171827217</v>
      </c>
      <c r="Q130">
        <f t="shared" si="13"/>
        <v>-44.034891005788808</v>
      </c>
      <c r="R130">
        <f t="shared" si="14"/>
        <v>155.49958499543962</v>
      </c>
    </row>
    <row r="131" spans="1:18" x14ac:dyDescent="0.2">
      <c r="A131">
        <v>0.88124999999999998</v>
      </c>
      <c r="B131">
        <v>21.89</v>
      </c>
      <c r="C131">
        <v>0.624</v>
      </c>
      <c r="D131">
        <v>5.6369999999999996</v>
      </c>
      <c r="E131">
        <v>94.7</v>
      </c>
      <c r="F131">
        <v>1.9799</v>
      </c>
      <c r="G131">
        <v>21.2</v>
      </c>
      <c r="H131">
        <v>396.9</v>
      </c>
      <c r="I131">
        <v>18.34</v>
      </c>
      <c r="J131">
        <v>14.3</v>
      </c>
      <c r="L131">
        <f t="shared" si="15"/>
        <v>14.455273624214232</v>
      </c>
      <c r="M131">
        <f t="shared" ref="M131:M194" si="19">J131-L131</f>
        <v>-0.15527362421423163</v>
      </c>
      <c r="N131">
        <f t="shared" ref="N131:N194" si="20">M131^2</f>
        <v>2.4109898376622418E-2</v>
      </c>
      <c r="O131">
        <f t="shared" si="16"/>
        <v>11.397427495635601</v>
      </c>
      <c r="P131">
        <f t="shared" ref="P131:P194" si="21">ABS(J131-L131)/J131</f>
        <v>1.0858295399596617E-2</v>
      </c>
      <c r="Q131">
        <f t="shared" ref="Q131:Q194" si="22">M131^3</f>
        <v>-3.7436313003749826E-3</v>
      </c>
      <c r="R131">
        <f t="shared" ref="R131:R194" si="23">M131^4</f>
        <v>5.8128719973106035E-4</v>
      </c>
    </row>
    <row r="132" spans="1:18" x14ac:dyDescent="0.2">
      <c r="A132">
        <v>0.34005999999999997</v>
      </c>
      <c r="B132">
        <v>21.89</v>
      </c>
      <c r="C132">
        <v>0.624</v>
      </c>
      <c r="D132">
        <v>6.4580000000000002</v>
      </c>
      <c r="E132">
        <v>98.9</v>
      </c>
      <c r="F132">
        <v>2.1185</v>
      </c>
      <c r="G132">
        <v>21.2</v>
      </c>
      <c r="H132">
        <v>395.04</v>
      </c>
      <c r="I132">
        <v>12.6</v>
      </c>
      <c r="J132">
        <v>19.2</v>
      </c>
      <c r="L132">
        <f t="shared" ref="L132:L195" si="24">$AD$2+$AC$2*A132+$AB$2*B132+$AA$2*C132+$Z$2*D132+$Y$2*E132+$X$2*F132+$W$2*G132+$V$2*H132+$U$2*I132</f>
        <v>22.019674508152686</v>
      </c>
      <c r="M132">
        <f t="shared" si="19"/>
        <v>-2.8196745081526871</v>
      </c>
      <c r="N132">
        <f t="shared" si="20"/>
        <v>7.9505643319260972</v>
      </c>
      <c r="O132">
        <f t="shared" ref="O132:O195" si="25">(M132-M131)^2</f>
        <v>7.0990320703320222</v>
      </c>
      <c r="P132">
        <f t="shared" si="21"/>
        <v>0.14685804729961913</v>
      </c>
      <c r="Q132">
        <f t="shared" si="22"/>
        <v>-22.418003572160014</v>
      </c>
      <c r="R132">
        <f t="shared" si="23"/>
        <v>63.211473196095469</v>
      </c>
    </row>
    <row r="133" spans="1:18" x14ac:dyDescent="0.2">
      <c r="A133">
        <v>1.1929399999999999</v>
      </c>
      <c r="B133">
        <v>21.89</v>
      </c>
      <c r="C133">
        <v>0.624</v>
      </c>
      <c r="D133">
        <v>6.3259999999999996</v>
      </c>
      <c r="E133">
        <v>97.7</v>
      </c>
      <c r="F133">
        <v>2.2709999999999999</v>
      </c>
      <c r="G133">
        <v>21.2</v>
      </c>
      <c r="H133">
        <v>396.9</v>
      </c>
      <c r="I133">
        <v>12.26</v>
      </c>
      <c r="J133">
        <v>19.600000000000001</v>
      </c>
      <c r="L133">
        <f t="shared" si="24"/>
        <v>21.686808272226376</v>
      </c>
      <c r="M133">
        <f t="shared" si="19"/>
        <v>-2.0868082722263743</v>
      </c>
      <c r="N133">
        <f t="shared" si="20"/>
        <v>4.3547687650324258</v>
      </c>
      <c r="O133">
        <f t="shared" si="25"/>
        <v>0.53709291976080187</v>
      </c>
      <c r="P133">
        <f t="shared" si="21"/>
        <v>0.10646980980746808</v>
      </c>
      <c r="Q133">
        <f t="shared" si="22"/>
        <v>-9.0875674825026991</v>
      </c>
      <c r="R133">
        <f t="shared" si="23"/>
        <v>18.96401099690204</v>
      </c>
    </row>
    <row r="134" spans="1:18" x14ac:dyDescent="0.2">
      <c r="A134">
        <v>0.59004999999999996</v>
      </c>
      <c r="B134">
        <v>21.89</v>
      </c>
      <c r="C134">
        <v>0.624</v>
      </c>
      <c r="D134">
        <v>6.3719999999999999</v>
      </c>
      <c r="E134">
        <v>97.9</v>
      </c>
      <c r="F134">
        <v>2.3273999999999999</v>
      </c>
      <c r="G134">
        <v>21.2</v>
      </c>
      <c r="H134">
        <v>385.76</v>
      </c>
      <c r="I134">
        <v>11.12</v>
      </c>
      <c r="J134">
        <v>23</v>
      </c>
      <c r="L134">
        <f t="shared" si="24"/>
        <v>21.464014386637963</v>
      </c>
      <c r="M134">
        <f t="shared" si="19"/>
        <v>1.5359856133620369</v>
      </c>
      <c r="N134">
        <f t="shared" si="20"/>
        <v>2.3592518044551527</v>
      </c>
      <c r="O134">
        <f t="shared" si="25"/>
        <v>13.124635537456777</v>
      </c>
      <c r="P134">
        <f t="shared" si="21"/>
        <v>6.6781983189653782E-2</v>
      </c>
      <c r="Q134">
        <f t="shared" si="22"/>
        <v>3.6237768299415398</v>
      </c>
      <c r="R134">
        <f t="shared" si="23"/>
        <v>5.5660690768248937</v>
      </c>
    </row>
    <row r="135" spans="1:18" x14ac:dyDescent="0.2">
      <c r="A135">
        <v>0.32982</v>
      </c>
      <c r="B135">
        <v>21.89</v>
      </c>
      <c r="C135">
        <v>0.624</v>
      </c>
      <c r="D135">
        <v>5.8220000000000001</v>
      </c>
      <c r="E135">
        <v>95.4</v>
      </c>
      <c r="F135">
        <v>2.4699</v>
      </c>
      <c r="G135">
        <v>21.2</v>
      </c>
      <c r="H135">
        <v>388.69</v>
      </c>
      <c r="I135">
        <v>15.03</v>
      </c>
      <c r="J135">
        <v>18.399999999999999</v>
      </c>
      <c r="L135">
        <f t="shared" si="24"/>
        <v>15.604502966347756</v>
      </c>
      <c r="M135">
        <f t="shared" si="19"/>
        <v>2.7954970336522429</v>
      </c>
      <c r="N135">
        <f t="shared" si="20"/>
        <v>7.8148036651584896</v>
      </c>
      <c r="O135">
        <f t="shared" si="25"/>
        <v>1.586369017841452</v>
      </c>
      <c r="P135">
        <f t="shared" si="21"/>
        <v>0.15192918661153496</v>
      </c>
      <c r="Q135">
        <f t="shared" si="22"/>
        <v>21.846260464525233</v>
      </c>
      <c r="R135">
        <f t="shared" si="23"/>
        <v>61.071156324974559</v>
      </c>
    </row>
    <row r="136" spans="1:18" x14ac:dyDescent="0.2">
      <c r="A136">
        <v>0.97616999999999998</v>
      </c>
      <c r="B136">
        <v>21.89</v>
      </c>
      <c r="C136">
        <v>0.624</v>
      </c>
      <c r="D136">
        <v>5.7569999999999997</v>
      </c>
      <c r="E136">
        <v>98.4</v>
      </c>
      <c r="F136">
        <v>2.3460000000000001</v>
      </c>
      <c r="G136">
        <v>21.2</v>
      </c>
      <c r="H136">
        <v>262.76</v>
      </c>
      <c r="I136">
        <v>17.309999999999999</v>
      </c>
      <c r="J136">
        <v>15.6</v>
      </c>
      <c r="L136">
        <f t="shared" si="24"/>
        <v>12.838893555648323</v>
      </c>
      <c r="M136">
        <f t="shared" si="19"/>
        <v>2.7611064443516771</v>
      </c>
      <c r="N136">
        <f t="shared" si="20"/>
        <v>7.6237087970403605</v>
      </c>
      <c r="O136">
        <f t="shared" si="25"/>
        <v>1.1827126324401923E-3</v>
      </c>
      <c r="P136">
        <f t="shared" si="21"/>
        <v>0.17699400284305622</v>
      </c>
      <c r="Q136">
        <f t="shared" si="22"/>
        <v>21.049871489368712</v>
      </c>
      <c r="R136">
        <f t="shared" si="23"/>
        <v>58.120935822070578</v>
      </c>
    </row>
    <row r="137" spans="1:18" x14ac:dyDescent="0.2">
      <c r="A137">
        <v>0.55778000000000005</v>
      </c>
      <c r="B137">
        <v>21.89</v>
      </c>
      <c r="C137">
        <v>0.624</v>
      </c>
      <c r="D137">
        <v>6.335</v>
      </c>
      <c r="E137">
        <v>98.2</v>
      </c>
      <c r="F137">
        <v>2.1107</v>
      </c>
      <c r="G137">
        <v>21.2</v>
      </c>
      <c r="H137">
        <v>394.67</v>
      </c>
      <c r="I137">
        <v>16.96</v>
      </c>
      <c r="J137">
        <v>18.100000000000001</v>
      </c>
      <c r="L137">
        <f t="shared" si="24"/>
        <v>20.334852665485645</v>
      </c>
      <c r="M137">
        <f t="shared" si="19"/>
        <v>-2.2348526654856435</v>
      </c>
      <c r="N137">
        <f t="shared" si="20"/>
        <v>4.9945664364282853</v>
      </c>
      <c r="O137">
        <f t="shared" si="25"/>
        <v>24.959607427166514</v>
      </c>
      <c r="P137">
        <f t="shared" si="21"/>
        <v>0.12347252295500792</v>
      </c>
      <c r="Q137">
        <f t="shared" si="22"/>
        <v>-11.162120113396886</v>
      </c>
      <c r="R137">
        <f t="shared" si="23"/>
        <v>24.945693887895942</v>
      </c>
    </row>
    <row r="138" spans="1:18" x14ac:dyDescent="0.2">
      <c r="A138">
        <v>0.32263999999999998</v>
      </c>
      <c r="B138">
        <v>21.89</v>
      </c>
      <c r="C138">
        <v>0.624</v>
      </c>
      <c r="D138">
        <v>5.9420000000000002</v>
      </c>
      <c r="E138">
        <v>93.5</v>
      </c>
      <c r="F138">
        <v>1.9669000000000001</v>
      </c>
      <c r="G138">
        <v>21.2</v>
      </c>
      <c r="H138">
        <v>378.25</v>
      </c>
      <c r="I138">
        <v>16.899999999999999</v>
      </c>
      <c r="J138">
        <v>17.399999999999999</v>
      </c>
      <c r="L138">
        <f t="shared" si="24"/>
        <v>16.605452758141475</v>
      </c>
      <c r="M138">
        <f t="shared" si="19"/>
        <v>0.79454724185852399</v>
      </c>
      <c r="N138">
        <f t="shared" si="20"/>
        <v>0.63130531954498781</v>
      </c>
      <c r="O138">
        <f t="shared" si="25"/>
        <v>9.1772637986168508</v>
      </c>
      <c r="P138">
        <f t="shared" si="21"/>
        <v>4.5663634589570345E-2</v>
      </c>
      <c r="Q138">
        <f t="shared" si="22"/>
        <v>0.50160190041508423</v>
      </c>
      <c r="R138">
        <f t="shared" si="23"/>
        <v>0.39854640648579914</v>
      </c>
    </row>
    <row r="139" spans="1:18" x14ac:dyDescent="0.2">
      <c r="A139">
        <v>0.35232999999999998</v>
      </c>
      <c r="B139">
        <v>21.89</v>
      </c>
      <c r="C139">
        <v>0.624</v>
      </c>
      <c r="D139">
        <v>6.4539999999999997</v>
      </c>
      <c r="E139">
        <v>98.4</v>
      </c>
      <c r="F139">
        <v>1.8498000000000001</v>
      </c>
      <c r="G139">
        <v>21.2</v>
      </c>
      <c r="H139">
        <v>394.08</v>
      </c>
      <c r="I139">
        <v>14.59</v>
      </c>
      <c r="J139">
        <v>17.100000000000001</v>
      </c>
      <c r="L139">
        <f t="shared" si="24"/>
        <v>21.844042682895566</v>
      </c>
      <c r="M139">
        <f t="shared" si="19"/>
        <v>-4.7440426828955644</v>
      </c>
      <c r="N139">
        <f t="shared" si="20"/>
        <v>22.505940977134944</v>
      </c>
      <c r="O139">
        <f t="shared" si="25"/>
        <v>30.6759783545875</v>
      </c>
      <c r="P139">
        <f t="shared" si="21"/>
        <v>0.27742939666055932</v>
      </c>
      <c r="Q139">
        <f t="shared" si="22"/>
        <v>-106.76914461425648</v>
      </c>
      <c r="R139">
        <f t="shared" si="23"/>
        <v>506.51737926628181</v>
      </c>
    </row>
    <row r="140" spans="1:18" x14ac:dyDescent="0.2">
      <c r="A140">
        <v>0.24979999999999999</v>
      </c>
      <c r="B140">
        <v>21.89</v>
      </c>
      <c r="C140">
        <v>0.624</v>
      </c>
      <c r="D140">
        <v>5.8570000000000002</v>
      </c>
      <c r="E140">
        <v>98.2</v>
      </c>
      <c r="F140">
        <v>1.6686000000000001</v>
      </c>
      <c r="G140">
        <v>21.2</v>
      </c>
      <c r="H140">
        <v>392.04</v>
      </c>
      <c r="I140">
        <v>21.32</v>
      </c>
      <c r="J140">
        <v>13.3</v>
      </c>
      <c r="L140">
        <f t="shared" si="24"/>
        <v>15.276731181211545</v>
      </c>
      <c r="M140">
        <f t="shared" si="19"/>
        <v>-1.9767311812115445</v>
      </c>
      <c r="N140">
        <f t="shared" si="20"/>
        <v>3.9074661627739879</v>
      </c>
      <c r="O140">
        <f t="shared" si="25"/>
        <v>7.6580129473526659</v>
      </c>
      <c r="P140">
        <f t="shared" si="21"/>
        <v>0.14862640460237175</v>
      </c>
      <c r="Q140">
        <f t="shared" si="22"/>
        <v>-7.7240102034843661</v>
      </c>
      <c r="R140">
        <f t="shared" si="23"/>
        <v>15.268291813223673</v>
      </c>
    </row>
    <row r="141" spans="1:18" x14ac:dyDescent="0.2">
      <c r="A141">
        <v>0.54452</v>
      </c>
      <c r="B141">
        <v>21.89</v>
      </c>
      <c r="C141">
        <v>0.624</v>
      </c>
      <c r="D141">
        <v>6.1509999999999998</v>
      </c>
      <c r="E141">
        <v>97.9</v>
      </c>
      <c r="F141">
        <v>1.6687000000000001</v>
      </c>
      <c r="G141">
        <v>21.2</v>
      </c>
      <c r="H141">
        <v>396.9</v>
      </c>
      <c r="I141">
        <v>18.46</v>
      </c>
      <c r="J141">
        <v>17.8</v>
      </c>
      <c r="L141">
        <f t="shared" si="24"/>
        <v>18.823216972536237</v>
      </c>
      <c r="M141">
        <f t="shared" si="19"/>
        <v>-1.0232169725362361</v>
      </c>
      <c r="N141">
        <f t="shared" si="20"/>
        <v>1.0469729728862205</v>
      </c>
      <c r="O141">
        <f t="shared" si="25"/>
        <v>0.90918934614569946</v>
      </c>
      <c r="P141">
        <f t="shared" si="21"/>
        <v>5.7484099580687419E-2</v>
      </c>
      <c r="Q141">
        <f t="shared" si="22"/>
        <v>-1.0712805156439014</v>
      </c>
      <c r="R141">
        <f t="shared" si="23"/>
        <v>1.0961524059542105</v>
      </c>
    </row>
    <row r="142" spans="1:18" x14ac:dyDescent="0.2">
      <c r="A142">
        <v>0.29089999999999999</v>
      </c>
      <c r="B142">
        <v>21.89</v>
      </c>
      <c r="C142">
        <v>0.624</v>
      </c>
      <c r="D142">
        <v>6.1740000000000004</v>
      </c>
      <c r="E142">
        <v>93.6</v>
      </c>
      <c r="F142">
        <v>1.6119000000000001</v>
      </c>
      <c r="G142">
        <v>21.2</v>
      </c>
      <c r="H142">
        <v>388.08</v>
      </c>
      <c r="I142">
        <v>24.16</v>
      </c>
      <c r="J142">
        <v>14</v>
      </c>
      <c r="L142">
        <f t="shared" si="24"/>
        <v>17.742152485423357</v>
      </c>
      <c r="M142">
        <f t="shared" si="19"/>
        <v>-3.7421524854233574</v>
      </c>
      <c r="N142">
        <f t="shared" si="20"/>
        <v>14.003705224160212</v>
      </c>
      <c r="O142">
        <f t="shared" si="25"/>
        <v>7.3926103232387534</v>
      </c>
      <c r="P142">
        <f t="shared" si="21"/>
        <v>0.26729660610166839</v>
      </c>
      <c r="Q142">
        <f t="shared" si="22"/>
        <v>-52.404000309727195</v>
      </c>
      <c r="R142">
        <f t="shared" si="23"/>
        <v>196.10376000517201</v>
      </c>
    </row>
    <row r="143" spans="1:18" x14ac:dyDescent="0.2">
      <c r="A143">
        <v>1.6286400000000001</v>
      </c>
      <c r="B143">
        <v>21.89</v>
      </c>
      <c r="C143">
        <v>0.624</v>
      </c>
      <c r="D143">
        <v>5.0190000000000001</v>
      </c>
      <c r="E143">
        <v>100</v>
      </c>
      <c r="F143">
        <v>1.4394</v>
      </c>
      <c r="G143">
        <v>21.2</v>
      </c>
      <c r="H143">
        <v>396.9</v>
      </c>
      <c r="I143">
        <v>34.409999999999997</v>
      </c>
      <c r="J143">
        <v>14.4</v>
      </c>
      <c r="L143">
        <f t="shared" si="24"/>
        <v>6.8897107763146108</v>
      </c>
      <c r="M143">
        <f t="shared" si="19"/>
        <v>7.5102892236853895</v>
      </c>
      <c r="N143">
        <f t="shared" si="20"/>
        <v>56.404444223404894</v>
      </c>
      <c r="O143">
        <f t="shared" si="25"/>
        <v>126.61744441689019</v>
      </c>
      <c r="P143">
        <f t="shared" si="21"/>
        <v>0.52154786275592979</v>
      </c>
      <c r="Q143">
        <f t="shared" si="22"/>
        <v>423.61368961900138</v>
      </c>
      <c r="R143">
        <f t="shared" si="23"/>
        <v>3181.4613281511938</v>
      </c>
    </row>
    <row r="144" spans="1:18" x14ac:dyDescent="0.2">
      <c r="A144">
        <v>3.3210500000000001</v>
      </c>
      <c r="B144">
        <v>19.579999999999998</v>
      </c>
      <c r="C144">
        <v>0.871</v>
      </c>
      <c r="D144">
        <v>5.4029999999999996</v>
      </c>
      <c r="E144">
        <v>100</v>
      </c>
      <c r="F144">
        <v>1.3216000000000001</v>
      </c>
      <c r="G144">
        <v>14.7</v>
      </c>
      <c r="H144">
        <v>396.9</v>
      </c>
      <c r="I144">
        <v>26.82</v>
      </c>
      <c r="J144">
        <v>13.4</v>
      </c>
      <c r="L144">
        <f t="shared" si="24"/>
        <v>16.590109598659119</v>
      </c>
      <c r="M144">
        <f t="shared" si="19"/>
        <v>-3.1901095986591184</v>
      </c>
      <c r="N144">
        <f t="shared" si="20"/>
        <v>10.176799251457041</v>
      </c>
      <c r="O144">
        <f t="shared" si="25"/>
        <v>114.49853495723171</v>
      </c>
      <c r="P144">
        <f t="shared" si="21"/>
        <v>0.23806788049694913</v>
      </c>
      <c r="Q144">
        <f t="shared" si="22"/>
        <v>-32.465104975700037</v>
      </c>
      <c r="R144">
        <f t="shared" si="23"/>
        <v>103.56724300445659</v>
      </c>
    </row>
    <row r="145" spans="1:18" x14ac:dyDescent="0.2">
      <c r="A145">
        <v>4.0974000000000004</v>
      </c>
      <c r="B145">
        <v>19.579999999999998</v>
      </c>
      <c r="C145">
        <v>0.871</v>
      </c>
      <c r="D145">
        <v>5.468</v>
      </c>
      <c r="E145">
        <v>100</v>
      </c>
      <c r="F145">
        <v>1.4117999999999999</v>
      </c>
      <c r="G145">
        <v>14.7</v>
      </c>
      <c r="H145">
        <v>396.9</v>
      </c>
      <c r="I145">
        <v>26.42</v>
      </c>
      <c r="J145">
        <v>15.6</v>
      </c>
      <c r="L145">
        <f t="shared" si="24"/>
        <v>17.92051706708013</v>
      </c>
      <c r="M145">
        <f t="shared" si="19"/>
        <v>-2.3205170670801305</v>
      </c>
      <c r="N145">
        <f t="shared" si="20"/>
        <v>5.3847994586101713</v>
      </c>
      <c r="O145">
        <f t="shared" si="25"/>
        <v>0.75619117097795296</v>
      </c>
      <c r="P145">
        <f t="shared" si="21"/>
        <v>0.14875109404359813</v>
      </c>
      <c r="Q145">
        <f t="shared" si="22"/>
        <v>-12.495519046508749</v>
      </c>
      <c r="R145">
        <f t="shared" si="23"/>
        <v>28.996065209448393</v>
      </c>
    </row>
    <row r="146" spans="1:18" x14ac:dyDescent="0.2">
      <c r="A146">
        <v>2.7797399999999999</v>
      </c>
      <c r="B146">
        <v>19.579999999999998</v>
      </c>
      <c r="C146">
        <v>0.871</v>
      </c>
      <c r="D146">
        <v>4.9029999999999996</v>
      </c>
      <c r="E146">
        <v>97.8</v>
      </c>
      <c r="F146">
        <v>1.3459000000000001</v>
      </c>
      <c r="G146">
        <v>14.7</v>
      </c>
      <c r="H146">
        <v>396.9</v>
      </c>
      <c r="I146">
        <v>29.29</v>
      </c>
      <c r="J146">
        <v>11.8</v>
      </c>
      <c r="L146">
        <f t="shared" si="24"/>
        <v>11.208999753517713</v>
      </c>
      <c r="M146">
        <f t="shared" si="19"/>
        <v>0.59100024648228811</v>
      </c>
      <c r="N146">
        <f t="shared" si="20"/>
        <v>0.34928129134212527</v>
      </c>
      <c r="O146">
        <f t="shared" si="25"/>
        <v>8.4769330671737233</v>
      </c>
      <c r="P146">
        <f t="shared" si="21"/>
        <v>5.0084766651041362E-2</v>
      </c>
      <c r="Q146">
        <f t="shared" si="22"/>
        <v>0.20642532927484791</v>
      </c>
      <c r="R146">
        <f t="shared" si="23"/>
        <v>0.12199742048162258</v>
      </c>
    </row>
    <row r="147" spans="1:18" x14ac:dyDescent="0.2">
      <c r="A147">
        <v>2.37934</v>
      </c>
      <c r="B147">
        <v>19.579999999999998</v>
      </c>
      <c r="C147">
        <v>0.871</v>
      </c>
      <c r="D147">
        <v>6.13</v>
      </c>
      <c r="E147">
        <v>100</v>
      </c>
      <c r="F147">
        <v>1.4191</v>
      </c>
      <c r="G147">
        <v>14.7</v>
      </c>
      <c r="H147">
        <v>172.91</v>
      </c>
      <c r="I147">
        <v>27.8</v>
      </c>
      <c r="J147">
        <v>13.8</v>
      </c>
      <c r="L147">
        <f t="shared" si="24"/>
        <v>17.659146132193641</v>
      </c>
      <c r="M147">
        <f t="shared" si="19"/>
        <v>-3.85914613219364</v>
      </c>
      <c r="N147">
        <f t="shared" si="20"/>
        <v>14.893008869625131</v>
      </c>
      <c r="O147">
        <f t="shared" si="25"/>
        <v>19.803802791642475</v>
      </c>
      <c r="P147">
        <f t="shared" si="21"/>
        <v>0.27964827044881446</v>
      </c>
      <c r="Q147">
        <f t="shared" si="22"/>
        <v>-57.474297575939396</v>
      </c>
      <c r="R147">
        <f t="shared" si="23"/>
        <v>221.80171319073281</v>
      </c>
    </row>
    <row r="148" spans="1:18" x14ac:dyDescent="0.2">
      <c r="A148">
        <v>2.1550500000000001</v>
      </c>
      <c r="B148">
        <v>19.579999999999998</v>
      </c>
      <c r="C148">
        <v>0.871</v>
      </c>
      <c r="D148">
        <v>5.6280000000000001</v>
      </c>
      <c r="E148">
        <v>100</v>
      </c>
      <c r="F148">
        <v>1.5165999999999999</v>
      </c>
      <c r="G148">
        <v>14.7</v>
      </c>
      <c r="H148">
        <v>169.27</v>
      </c>
      <c r="I148">
        <v>16.649999999999999</v>
      </c>
      <c r="J148">
        <v>15.6</v>
      </c>
      <c r="L148">
        <f t="shared" si="24"/>
        <v>14.937432626197399</v>
      </c>
      <c r="M148">
        <f t="shared" si="19"/>
        <v>0.66256737380260056</v>
      </c>
      <c r="N148">
        <f t="shared" si="20"/>
        <v>0.43899552482767501</v>
      </c>
      <c r="O148">
        <f t="shared" si="25"/>
        <v>20.445893030308813</v>
      </c>
      <c r="P148">
        <f t="shared" si="21"/>
        <v>4.2472267551448756E-2</v>
      </c>
      <c r="Q148">
        <f t="shared" si="22"/>
        <v>0.29086411199616696</v>
      </c>
      <c r="R148">
        <f t="shared" si="23"/>
        <v>0.19271707081872583</v>
      </c>
    </row>
    <row r="149" spans="1:18" x14ac:dyDescent="0.2">
      <c r="A149">
        <v>2.3686199999999999</v>
      </c>
      <c r="B149">
        <v>19.579999999999998</v>
      </c>
      <c r="C149">
        <v>0.871</v>
      </c>
      <c r="D149">
        <v>4.9260000000000002</v>
      </c>
      <c r="E149">
        <v>95.7</v>
      </c>
      <c r="F149">
        <v>1.4608000000000001</v>
      </c>
      <c r="G149">
        <v>14.7</v>
      </c>
      <c r="H149">
        <v>391.71</v>
      </c>
      <c r="I149">
        <v>29.53</v>
      </c>
      <c r="J149">
        <v>14.6</v>
      </c>
      <c r="L149">
        <f t="shared" si="24"/>
        <v>10.853758847094158</v>
      </c>
      <c r="M149">
        <f t="shared" si="19"/>
        <v>3.7462411529058421</v>
      </c>
      <c r="N149">
        <f t="shared" si="20"/>
        <v>14.034322775725293</v>
      </c>
      <c r="O149">
        <f t="shared" si="25"/>
        <v>9.5090439759288667</v>
      </c>
      <c r="P149">
        <f t="shared" si="21"/>
        <v>0.25659185978807136</v>
      </c>
      <c r="Q149">
        <f t="shared" si="22"/>
        <v>52.575957535585843</v>
      </c>
      <c r="R149">
        <f t="shared" si="23"/>
        <v>196.9622157732417</v>
      </c>
    </row>
    <row r="150" spans="1:18" x14ac:dyDescent="0.2">
      <c r="A150">
        <v>2.3309899999999999</v>
      </c>
      <c r="B150">
        <v>19.579999999999998</v>
      </c>
      <c r="C150">
        <v>0.871</v>
      </c>
      <c r="D150">
        <v>5.1859999999999999</v>
      </c>
      <c r="E150">
        <v>93.8</v>
      </c>
      <c r="F150">
        <v>1.5296000000000001</v>
      </c>
      <c r="G150">
        <v>14.7</v>
      </c>
      <c r="H150">
        <v>356.99</v>
      </c>
      <c r="I150">
        <v>28.32</v>
      </c>
      <c r="J150">
        <v>17.8</v>
      </c>
      <c r="L150">
        <f t="shared" si="24"/>
        <v>12.718728929372801</v>
      </c>
      <c r="M150">
        <f t="shared" si="19"/>
        <v>5.0812710706271993</v>
      </c>
      <c r="N150">
        <f t="shared" si="20"/>
        <v>25.819315693192884</v>
      </c>
      <c r="O150">
        <f t="shared" si="25"/>
        <v>1.7823048812110935</v>
      </c>
      <c r="P150">
        <f t="shared" si="21"/>
        <v>0.28546466688916849</v>
      </c>
      <c r="Q150">
        <f t="shared" si="22"/>
        <v>131.19494189521185</v>
      </c>
      <c r="R150">
        <f t="shared" si="23"/>
        <v>666.63706286475633</v>
      </c>
    </row>
    <row r="151" spans="1:18" x14ac:dyDescent="0.2">
      <c r="A151">
        <v>2.7339699999999998</v>
      </c>
      <c r="B151">
        <v>19.579999999999998</v>
      </c>
      <c r="C151">
        <v>0.871</v>
      </c>
      <c r="D151">
        <v>5.5970000000000004</v>
      </c>
      <c r="E151">
        <v>94.9</v>
      </c>
      <c r="F151">
        <v>1.5257000000000001</v>
      </c>
      <c r="G151">
        <v>14.7</v>
      </c>
      <c r="H151">
        <v>351.85</v>
      </c>
      <c r="I151">
        <v>21.45</v>
      </c>
      <c r="J151">
        <v>15.4</v>
      </c>
      <c r="L151">
        <f t="shared" si="24"/>
        <v>17.934452743286538</v>
      </c>
      <c r="M151">
        <f t="shared" si="19"/>
        <v>-2.534452743286538</v>
      </c>
      <c r="N151">
        <f t="shared" si="20"/>
        <v>6.4234507079526582</v>
      </c>
      <c r="O151">
        <f t="shared" si="25"/>
        <v>57.999249209812803</v>
      </c>
      <c r="P151">
        <f t="shared" si="21"/>
        <v>0.16457485346016482</v>
      </c>
      <c r="Q151">
        <f t="shared" si="22"/>
        <v>-16.27993226813647</v>
      </c>
      <c r="R151">
        <f t="shared" si="23"/>
        <v>41.260718997497506</v>
      </c>
    </row>
    <row r="152" spans="1:18" x14ac:dyDescent="0.2">
      <c r="A152">
        <v>1.6566000000000001</v>
      </c>
      <c r="B152">
        <v>19.579999999999998</v>
      </c>
      <c r="C152">
        <v>0.871</v>
      </c>
      <c r="D152">
        <v>6.1219999999999999</v>
      </c>
      <c r="E152">
        <v>97.3</v>
      </c>
      <c r="F152">
        <v>1.6180000000000001</v>
      </c>
      <c r="G152">
        <v>14.7</v>
      </c>
      <c r="H152">
        <v>372.8</v>
      </c>
      <c r="I152">
        <v>14.1</v>
      </c>
      <c r="J152">
        <v>21.5</v>
      </c>
      <c r="L152">
        <f t="shared" si="24"/>
        <v>23.185782347490491</v>
      </c>
      <c r="M152">
        <f t="shared" si="19"/>
        <v>-1.6857823474904912</v>
      </c>
      <c r="N152">
        <f t="shared" si="20"/>
        <v>2.841862123110551</v>
      </c>
      <c r="O152">
        <f t="shared" si="25"/>
        <v>0.7202414407006188</v>
      </c>
      <c r="P152">
        <f t="shared" si="21"/>
        <v>7.8408481278627498E-2</v>
      </c>
      <c r="Q152">
        <f t="shared" si="22"/>
        <v>-4.7907610011416155</v>
      </c>
      <c r="R152">
        <f t="shared" si="23"/>
        <v>8.0761803267704089</v>
      </c>
    </row>
    <row r="153" spans="1:18" x14ac:dyDescent="0.2">
      <c r="A153">
        <v>1.4963200000000001</v>
      </c>
      <c r="B153">
        <v>19.579999999999998</v>
      </c>
      <c r="C153">
        <v>0.871</v>
      </c>
      <c r="D153">
        <v>5.4039999999999999</v>
      </c>
      <c r="E153">
        <v>100</v>
      </c>
      <c r="F153">
        <v>1.5915999999999999</v>
      </c>
      <c r="G153">
        <v>14.7</v>
      </c>
      <c r="H153">
        <v>341.6</v>
      </c>
      <c r="I153">
        <v>13.28</v>
      </c>
      <c r="J153">
        <v>19.600000000000001</v>
      </c>
      <c r="L153">
        <f t="shared" si="24"/>
        <v>16.130359683581592</v>
      </c>
      <c r="M153">
        <f t="shared" si="19"/>
        <v>3.4696403164184098</v>
      </c>
      <c r="N153">
        <f t="shared" si="20"/>
        <v>12.038403925316043</v>
      </c>
      <c r="O153">
        <f t="shared" si="25"/>
        <v>26.578382843545548</v>
      </c>
      <c r="P153">
        <f t="shared" si="21"/>
        <v>0.17702246512338823</v>
      </c>
      <c r="Q153">
        <f t="shared" si="22"/>
        <v>41.76893160460618</v>
      </c>
      <c r="R153">
        <f t="shared" si="23"/>
        <v>144.92316906906473</v>
      </c>
    </row>
    <row r="154" spans="1:18" x14ac:dyDescent="0.2">
      <c r="A154">
        <v>1.1265799999999999</v>
      </c>
      <c r="B154">
        <v>19.579999999999998</v>
      </c>
      <c r="C154">
        <v>0.871</v>
      </c>
      <c r="D154">
        <v>5.0119999999999996</v>
      </c>
      <c r="E154">
        <v>88</v>
      </c>
      <c r="F154">
        <v>1.6102000000000001</v>
      </c>
      <c r="G154">
        <v>14.7</v>
      </c>
      <c r="H154">
        <v>343.28</v>
      </c>
      <c r="I154">
        <v>12.12</v>
      </c>
      <c r="J154">
        <v>15.3</v>
      </c>
      <c r="L154">
        <f t="shared" si="24"/>
        <v>12.962898483348511</v>
      </c>
      <c r="M154">
        <f t="shared" si="19"/>
        <v>2.3371015166514901</v>
      </c>
      <c r="N154">
        <f t="shared" si="20"/>
        <v>5.4620434991346958</v>
      </c>
      <c r="O154">
        <f t="shared" si="25"/>
        <v>1.2826441329774949</v>
      </c>
      <c r="P154">
        <f t="shared" si="21"/>
        <v>0.15275173311447648</v>
      </c>
      <c r="Q154">
        <f t="shared" si="22"/>
        <v>12.76535014584411</v>
      </c>
      <c r="R154">
        <f t="shared" si="23"/>
        <v>29.833919186439591</v>
      </c>
    </row>
    <row r="155" spans="1:18" x14ac:dyDescent="0.2">
      <c r="A155">
        <v>2.1491799999999999</v>
      </c>
      <c r="B155">
        <v>19.579999999999998</v>
      </c>
      <c r="C155">
        <v>0.871</v>
      </c>
      <c r="D155">
        <v>5.7089999999999996</v>
      </c>
      <c r="E155">
        <v>98.5</v>
      </c>
      <c r="F155">
        <v>1.6232</v>
      </c>
      <c r="G155">
        <v>14.7</v>
      </c>
      <c r="H155">
        <v>261.95</v>
      </c>
      <c r="I155">
        <v>15.79</v>
      </c>
      <c r="J155">
        <v>19.399999999999999</v>
      </c>
      <c r="L155">
        <f t="shared" si="24"/>
        <v>17.528722343208202</v>
      </c>
      <c r="M155">
        <f t="shared" si="19"/>
        <v>1.871277656791797</v>
      </c>
      <c r="N155">
        <f t="shared" si="20"/>
        <v>3.5016800688081986</v>
      </c>
      <c r="O155">
        <f t="shared" si="25"/>
        <v>0.21699186841458301</v>
      </c>
      <c r="P155">
        <f t="shared" si="21"/>
        <v>9.6457611174834909E-2</v>
      </c>
      <c r="Q155">
        <f t="shared" si="22"/>
        <v>6.5526156739939445</v>
      </c>
      <c r="R155">
        <f t="shared" si="23"/>
        <v>12.261763304288591</v>
      </c>
    </row>
    <row r="156" spans="1:18" x14ac:dyDescent="0.2">
      <c r="A156">
        <v>1.4138500000000001</v>
      </c>
      <c r="B156">
        <v>19.579999999999998</v>
      </c>
      <c r="C156">
        <v>0.871</v>
      </c>
      <c r="D156">
        <v>6.1289999999999996</v>
      </c>
      <c r="E156">
        <v>96</v>
      </c>
      <c r="F156">
        <v>1.7494000000000001</v>
      </c>
      <c r="G156">
        <v>14.7</v>
      </c>
      <c r="H156">
        <v>321.02</v>
      </c>
      <c r="I156">
        <v>15.12</v>
      </c>
      <c r="J156">
        <v>17</v>
      </c>
      <c r="L156">
        <f t="shared" si="24"/>
        <v>21.781788858435753</v>
      </c>
      <c r="M156">
        <f t="shared" si="19"/>
        <v>-4.7817888584357533</v>
      </c>
      <c r="N156">
        <f t="shared" si="20"/>
        <v>22.865504686660305</v>
      </c>
      <c r="O156">
        <f t="shared" si="25"/>
        <v>44.263294056042064</v>
      </c>
      <c r="P156">
        <f t="shared" si="21"/>
        <v>0.28128169755504429</v>
      </c>
      <c r="Q156">
        <f t="shared" si="22"/>
        <v>-109.33801555318274</v>
      </c>
      <c r="R156">
        <f t="shared" si="23"/>
        <v>522.83130457568438</v>
      </c>
    </row>
    <row r="157" spans="1:18" x14ac:dyDescent="0.2">
      <c r="A157">
        <v>3.5350100000000002</v>
      </c>
      <c r="B157">
        <v>19.579999999999998</v>
      </c>
      <c r="C157">
        <v>0.871</v>
      </c>
      <c r="D157">
        <v>6.1520000000000001</v>
      </c>
      <c r="E157">
        <v>82.6</v>
      </c>
      <c r="F157">
        <v>1.7455000000000001</v>
      </c>
      <c r="G157">
        <v>14.7</v>
      </c>
      <c r="H157">
        <v>88.01</v>
      </c>
      <c r="I157">
        <v>15.02</v>
      </c>
      <c r="J157">
        <v>15.6</v>
      </c>
      <c r="L157">
        <f t="shared" si="24"/>
        <v>20.165179198074163</v>
      </c>
      <c r="M157">
        <f t="shared" si="19"/>
        <v>-4.5651791980741638</v>
      </c>
      <c r="N157">
        <f t="shared" si="20"/>
        <v>20.840861110529065</v>
      </c>
      <c r="O157">
        <f t="shared" si="25"/>
        <v>4.691974496196314E-2</v>
      </c>
      <c r="P157">
        <f t="shared" si="21"/>
        <v>0.2926396921842413</v>
      </c>
      <c r="Q157">
        <f t="shared" si="22"/>
        <v>-95.1422656117401</v>
      </c>
      <c r="R157">
        <f t="shared" si="23"/>
        <v>434.34149182836279</v>
      </c>
    </row>
    <row r="158" spans="1:18" x14ac:dyDescent="0.2">
      <c r="A158">
        <v>2.4466800000000002</v>
      </c>
      <c r="B158">
        <v>19.579999999999998</v>
      </c>
      <c r="C158">
        <v>0.871</v>
      </c>
      <c r="D158">
        <v>5.2720000000000002</v>
      </c>
      <c r="E158">
        <v>94</v>
      </c>
      <c r="F158">
        <v>1.7363999999999999</v>
      </c>
      <c r="G158">
        <v>14.7</v>
      </c>
      <c r="H158">
        <v>88.63</v>
      </c>
      <c r="I158">
        <v>16.14</v>
      </c>
      <c r="J158">
        <v>13.1</v>
      </c>
      <c r="L158">
        <f t="shared" si="24"/>
        <v>10.66581996841248</v>
      </c>
      <c r="M158">
        <f t="shared" si="19"/>
        <v>2.4341800315875197</v>
      </c>
      <c r="N158">
        <f t="shared" si="20"/>
        <v>5.9252324261794183</v>
      </c>
      <c r="O158">
        <f t="shared" si="25"/>
        <v>48.991029625850196</v>
      </c>
      <c r="P158">
        <f t="shared" si="21"/>
        <v>0.18581526958683356</v>
      </c>
      <c r="Q158">
        <f t="shared" si="22"/>
        <v>14.423082454320813</v>
      </c>
      <c r="R158">
        <f t="shared" si="23"/>
        <v>35.108379304248032</v>
      </c>
    </row>
    <row r="159" spans="1:18" x14ac:dyDescent="0.2">
      <c r="A159">
        <v>1.2235799999999999</v>
      </c>
      <c r="B159">
        <v>19.579999999999998</v>
      </c>
      <c r="C159">
        <v>0.60499999999999998</v>
      </c>
      <c r="D159">
        <v>6.9429999999999996</v>
      </c>
      <c r="E159">
        <v>97.4</v>
      </c>
      <c r="F159">
        <v>1.8773</v>
      </c>
      <c r="G159">
        <v>14.7</v>
      </c>
      <c r="H159">
        <v>363.43</v>
      </c>
      <c r="I159">
        <v>4.59</v>
      </c>
      <c r="J159">
        <v>41.3</v>
      </c>
      <c r="L159">
        <f t="shared" si="24"/>
        <v>33.457286291936803</v>
      </c>
      <c r="M159">
        <f t="shared" si="19"/>
        <v>7.8427137080631937</v>
      </c>
      <c r="N159">
        <f t="shared" si="20"/>
        <v>61.508158306642329</v>
      </c>
      <c r="O159">
        <f t="shared" si="25"/>
        <v>29.252236529571469</v>
      </c>
      <c r="P159">
        <f t="shared" si="21"/>
        <v>0.18989621569160275</v>
      </c>
      <c r="Q159">
        <f t="shared" si="22"/>
        <v>482.39087630922478</v>
      </c>
      <c r="R159">
        <f t="shared" si="23"/>
        <v>3783.2535382749738</v>
      </c>
    </row>
    <row r="160" spans="1:18" x14ac:dyDescent="0.2">
      <c r="A160">
        <v>1.34284</v>
      </c>
      <c r="B160">
        <v>19.579999999999998</v>
      </c>
      <c r="C160">
        <v>0.60499999999999998</v>
      </c>
      <c r="D160">
        <v>6.0659999999999998</v>
      </c>
      <c r="E160">
        <v>100</v>
      </c>
      <c r="F160">
        <v>1.7573000000000001</v>
      </c>
      <c r="G160">
        <v>14.7</v>
      </c>
      <c r="H160">
        <v>353.89</v>
      </c>
      <c r="I160">
        <v>6.43</v>
      </c>
      <c r="J160">
        <v>24.3</v>
      </c>
      <c r="L160">
        <f t="shared" si="24"/>
        <v>25.243596048052392</v>
      </c>
      <c r="M160">
        <f t="shared" si="19"/>
        <v>-0.94359604805239172</v>
      </c>
      <c r="N160">
        <f t="shared" si="20"/>
        <v>0.89037350190009157</v>
      </c>
      <c r="O160">
        <f t="shared" si="25"/>
        <v>77.199239130411911</v>
      </c>
      <c r="P160">
        <f t="shared" si="21"/>
        <v>3.8831113088575793E-2</v>
      </c>
      <c r="Q160">
        <f t="shared" si="22"/>
        <v>-0.84015291768349509</v>
      </c>
      <c r="R160">
        <f t="shared" si="23"/>
        <v>0.79276497288583236</v>
      </c>
    </row>
    <row r="161" spans="1:18" x14ac:dyDescent="0.2">
      <c r="A161">
        <v>1.42502</v>
      </c>
      <c r="B161">
        <v>19.579999999999998</v>
      </c>
      <c r="C161">
        <v>0.871</v>
      </c>
      <c r="D161">
        <v>6.51</v>
      </c>
      <c r="E161">
        <v>100</v>
      </c>
      <c r="F161">
        <v>1.7659</v>
      </c>
      <c r="G161">
        <v>14.7</v>
      </c>
      <c r="H161">
        <v>364.31</v>
      </c>
      <c r="I161">
        <v>7.39</v>
      </c>
      <c r="J161">
        <v>23.3</v>
      </c>
      <c r="L161">
        <f t="shared" si="24"/>
        <v>27.302868954544053</v>
      </c>
      <c r="M161">
        <f t="shared" si="19"/>
        <v>-4.0028689545440521</v>
      </c>
      <c r="N161">
        <f t="shared" si="20"/>
        <v>16.022959867252592</v>
      </c>
      <c r="O161">
        <f t="shared" si="25"/>
        <v>9.3591507163939323</v>
      </c>
      <c r="P161">
        <f t="shared" si="21"/>
        <v>0.17179695083880051</v>
      </c>
      <c r="Q161">
        <f t="shared" si="22"/>
        <v>-64.137808612530691</v>
      </c>
      <c r="R161">
        <f t="shared" si="23"/>
        <v>256.73524290758718</v>
      </c>
    </row>
    <row r="162" spans="1:18" x14ac:dyDescent="0.2">
      <c r="A162">
        <v>1.27346</v>
      </c>
      <c r="B162">
        <v>19.579999999999998</v>
      </c>
      <c r="C162">
        <v>0.60499999999999998</v>
      </c>
      <c r="D162">
        <v>6.25</v>
      </c>
      <c r="E162">
        <v>92.6</v>
      </c>
      <c r="F162">
        <v>1.7984</v>
      </c>
      <c r="G162">
        <v>14.7</v>
      </c>
      <c r="H162">
        <v>338.92</v>
      </c>
      <c r="I162">
        <v>5.5</v>
      </c>
      <c r="J162">
        <v>27</v>
      </c>
      <c r="L162">
        <f t="shared" si="24"/>
        <v>26.946970842110403</v>
      </c>
      <c r="M162">
        <f t="shared" si="19"/>
        <v>5.3029157889596945E-2</v>
      </c>
      <c r="N162">
        <f t="shared" si="20"/>
        <v>2.8120915864798019E-3</v>
      </c>
      <c r="O162">
        <f t="shared" si="25"/>
        <v>16.450309498442838</v>
      </c>
      <c r="P162">
        <f t="shared" si="21"/>
        <v>1.964042884799887E-3</v>
      </c>
      <c r="Q162">
        <f t="shared" si="22"/>
        <v>1.4912284873944457E-4</v>
      </c>
      <c r="R162">
        <f t="shared" si="23"/>
        <v>7.9078590907504887E-6</v>
      </c>
    </row>
    <row r="163" spans="1:18" x14ac:dyDescent="0.2">
      <c r="A163">
        <v>1.46336</v>
      </c>
      <c r="B163">
        <v>19.579999999999998</v>
      </c>
      <c r="C163">
        <v>0.60499999999999998</v>
      </c>
      <c r="D163">
        <v>7.4889999999999999</v>
      </c>
      <c r="E163">
        <v>90.8</v>
      </c>
      <c r="F163">
        <v>1.9709000000000001</v>
      </c>
      <c r="G163">
        <v>14.7</v>
      </c>
      <c r="H163">
        <v>374.43</v>
      </c>
      <c r="I163">
        <v>1.73</v>
      </c>
      <c r="J163">
        <v>50</v>
      </c>
      <c r="L163">
        <f t="shared" si="24"/>
        <v>39.463458921949851</v>
      </c>
      <c r="M163">
        <f t="shared" si="19"/>
        <v>10.536541078050149</v>
      </c>
      <c r="N163">
        <f t="shared" si="20"/>
        <v>111.0186978894382</v>
      </c>
      <c r="O163">
        <f t="shared" si="25"/>
        <v>109.90402218014839</v>
      </c>
      <c r="P163">
        <f t="shared" si="21"/>
        <v>0.21073082156100298</v>
      </c>
      <c r="Q163">
        <f t="shared" si="22"/>
        <v>1169.7530707437049</v>
      </c>
      <c r="R163">
        <f t="shared" si="23"/>
        <v>12325.15128106635</v>
      </c>
    </row>
    <row r="164" spans="1:18" x14ac:dyDescent="0.2">
      <c r="A164">
        <v>1.8337699999999999</v>
      </c>
      <c r="B164">
        <v>19.579999999999998</v>
      </c>
      <c r="C164">
        <v>0.60499999999999998</v>
      </c>
      <c r="D164">
        <v>7.8019999999999996</v>
      </c>
      <c r="E164">
        <v>98.2</v>
      </c>
      <c r="F164">
        <v>2.0407000000000002</v>
      </c>
      <c r="G164">
        <v>14.7</v>
      </c>
      <c r="H164">
        <v>389.61</v>
      </c>
      <c r="I164">
        <v>1.92</v>
      </c>
      <c r="J164">
        <v>50</v>
      </c>
      <c r="L164">
        <f t="shared" si="24"/>
        <v>42.526045034987987</v>
      </c>
      <c r="M164">
        <f t="shared" si="19"/>
        <v>7.4739549650120125</v>
      </c>
      <c r="N164">
        <f t="shared" si="20"/>
        <v>55.860002819027713</v>
      </c>
      <c r="O164">
        <f t="shared" si="25"/>
        <v>9.379433699774042</v>
      </c>
      <c r="P164">
        <f t="shared" si="21"/>
        <v>0.14947909930024025</v>
      </c>
      <c r="Q164">
        <f t="shared" si="22"/>
        <v>417.49514541485718</v>
      </c>
      <c r="R164">
        <f t="shared" si="23"/>
        <v>3120.3399149417842</v>
      </c>
    </row>
    <row r="165" spans="1:18" x14ac:dyDescent="0.2">
      <c r="A165">
        <v>1.51902</v>
      </c>
      <c r="B165">
        <v>19.579999999999998</v>
      </c>
      <c r="C165">
        <v>0.60499999999999998</v>
      </c>
      <c r="D165">
        <v>8.375</v>
      </c>
      <c r="E165">
        <v>93.9</v>
      </c>
      <c r="F165">
        <v>2.1619999999999999</v>
      </c>
      <c r="G165">
        <v>14.7</v>
      </c>
      <c r="H165">
        <v>388.45</v>
      </c>
      <c r="I165">
        <v>3.32</v>
      </c>
      <c r="J165">
        <v>50</v>
      </c>
      <c r="L165">
        <f t="shared" si="24"/>
        <v>47.090916994389993</v>
      </c>
      <c r="M165">
        <f t="shared" si="19"/>
        <v>2.9090830056100074</v>
      </c>
      <c r="N165">
        <f t="shared" si="20"/>
        <v>8.4627639335289544</v>
      </c>
      <c r="O165">
        <f t="shared" si="25"/>
        <v>20.8380560057347</v>
      </c>
      <c r="P165">
        <f t="shared" si="21"/>
        <v>5.8181660112200148E-2</v>
      </c>
      <c r="Q165">
        <f t="shared" si="22"/>
        <v>24.61888273951838</v>
      </c>
      <c r="R165">
        <f t="shared" si="23"/>
        <v>71.618373394638468</v>
      </c>
    </row>
    <row r="166" spans="1:18" x14ac:dyDescent="0.2">
      <c r="A166">
        <v>2.2423600000000001</v>
      </c>
      <c r="B166">
        <v>19.579999999999998</v>
      </c>
      <c r="C166">
        <v>0.60499999999999998</v>
      </c>
      <c r="D166">
        <v>5.8540000000000001</v>
      </c>
      <c r="E166">
        <v>91.8</v>
      </c>
      <c r="F166">
        <v>2.4220000000000002</v>
      </c>
      <c r="G166">
        <v>14.7</v>
      </c>
      <c r="H166">
        <v>395.11</v>
      </c>
      <c r="I166">
        <v>11.64</v>
      </c>
      <c r="J166">
        <v>22.7</v>
      </c>
      <c r="L166">
        <f t="shared" si="24"/>
        <v>23.763774240891738</v>
      </c>
      <c r="M166">
        <f t="shared" si="19"/>
        <v>-1.063774240891739</v>
      </c>
      <c r="N166">
        <f t="shared" si="20"/>
        <v>1.1316156355847955</v>
      </c>
      <c r="O166">
        <f t="shared" si="25"/>
        <v>15.783594701081439</v>
      </c>
      <c r="P166">
        <f t="shared" si="21"/>
        <v>4.6862301360869558E-2</v>
      </c>
      <c r="Q166">
        <f t="shared" si="22"/>
        <v>-1.2037835637254386</v>
      </c>
      <c r="R166">
        <f t="shared" si="23"/>
        <v>1.2805539466999807</v>
      </c>
    </row>
    <row r="167" spans="1:18" x14ac:dyDescent="0.2">
      <c r="A167">
        <v>2.9239999999999999</v>
      </c>
      <c r="B167">
        <v>19.579999999999998</v>
      </c>
      <c r="C167">
        <v>0.60499999999999998</v>
      </c>
      <c r="D167">
        <v>6.101</v>
      </c>
      <c r="E167">
        <v>93</v>
      </c>
      <c r="F167">
        <v>2.2833999999999999</v>
      </c>
      <c r="G167">
        <v>14.7</v>
      </c>
      <c r="H167">
        <v>240.16</v>
      </c>
      <c r="I167">
        <v>9.81</v>
      </c>
      <c r="J167">
        <v>25</v>
      </c>
      <c r="L167">
        <f t="shared" si="24"/>
        <v>24.119780511972067</v>
      </c>
      <c r="M167">
        <f t="shared" si="19"/>
        <v>0.88021948802793304</v>
      </c>
      <c r="N167">
        <f t="shared" si="20"/>
        <v>0.7747863471041565</v>
      </c>
      <c r="O167">
        <f t="shared" si="25"/>
        <v>3.7791116180790114</v>
      </c>
      <c r="P167">
        <f t="shared" si="21"/>
        <v>3.5208779521117319E-2</v>
      </c>
      <c r="Q167">
        <f t="shared" si="22"/>
        <v>0.68198204177905308</v>
      </c>
      <c r="R167">
        <f t="shared" si="23"/>
        <v>0.60029388365900249</v>
      </c>
    </row>
    <row r="168" spans="1:18" x14ac:dyDescent="0.2">
      <c r="A168">
        <v>2.0101900000000001</v>
      </c>
      <c r="B168">
        <v>19.579999999999998</v>
      </c>
      <c r="C168">
        <v>0.60499999999999998</v>
      </c>
      <c r="D168">
        <v>7.9290000000000003</v>
      </c>
      <c r="E168">
        <v>96.2</v>
      </c>
      <c r="F168">
        <v>2.0459000000000001</v>
      </c>
      <c r="G168">
        <v>14.7</v>
      </c>
      <c r="H168">
        <v>369.3</v>
      </c>
      <c r="I168">
        <v>3.7</v>
      </c>
      <c r="J168">
        <v>50</v>
      </c>
      <c r="L168">
        <f t="shared" si="24"/>
        <v>43.176428035849035</v>
      </c>
      <c r="M168">
        <f t="shared" si="19"/>
        <v>6.8235719641509647</v>
      </c>
      <c r="N168">
        <f t="shared" si="20"/>
        <v>46.561134349947054</v>
      </c>
      <c r="O168">
        <f t="shared" si="25"/>
        <v>35.323438655437769</v>
      </c>
      <c r="P168">
        <f t="shared" si="21"/>
        <v>0.1364714392830193</v>
      </c>
      <c r="Q168">
        <f t="shared" si="22"/>
        <v>317.71325096936516</v>
      </c>
      <c r="R168">
        <f t="shared" si="23"/>
        <v>2167.9392319538192</v>
      </c>
    </row>
    <row r="169" spans="1:18" x14ac:dyDescent="0.2">
      <c r="A169">
        <v>1.8002800000000001</v>
      </c>
      <c r="B169">
        <v>19.579999999999998</v>
      </c>
      <c r="C169">
        <v>0.60499999999999998</v>
      </c>
      <c r="D169">
        <v>5.8769999999999998</v>
      </c>
      <c r="E169">
        <v>79.2</v>
      </c>
      <c r="F169">
        <v>2.4258999999999999</v>
      </c>
      <c r="G169">
        <v>14.7</v>
      </c>
      <c r="H169">
        <v>227.61</v>
      </c>
      <c r="I169">
        <v>12.14</v>
      </c>
      <c r="J169">
        <v>23.8</v>
      </c>
      <c r="L169">
        <f t="shared" si="24"/>
        <v>20.750613895312839</v>
      </c>
      <c r="M169">
        <f t="shared" si="19"/>
        <v>3.0493861046871622</v>
      </c>
      <c r="N169">
        <f t="shared" si="20"/>
        <v>9.2987556154591449</v>
      </c>
      <c r="O169">
        <f t="shared" si="25"/>
        <v>14.244478901776521</v>
      </c>
      <c r="P169">
        <f t="shared" si="21"/>
        <v>0.12812546658349422</v>
      </c>
      <c r="Q169">
        <f t="shared" si="22"/>
        <v>28.355496164662839</v>
      </c>
      <c r="R169">
        <f t="shared" si="23"/>
        <v>86.466855996032976</v>
      </c>
    </row>
    <row r="170" spans="1:18" x14ac:dyDescent="0.2">
      <c r="A170">
        <v>2.3003999999999998</v>
      </c>
      <c r="B170">
        <v>19.579999999999998</v>
      </c>
      <c r="C170">
        <v>0.60499999999999998</v>
      </c>
      <c r="D170">
        <v>6.319</v>
      </c>
      <c r="E170">
        <v>96.1</v>
      </c>
      <c r="F170">
        <v>2.1</v>
      </c>
      <c r="G170">
        <v>14.7</v>
      </c>
      <c r="H170">
        <v>297.08999999999997</v>
      </c>
      <c r="I170">
        <v>11.1</v>
      </c>
      <c r="J170">
        <v>23.8</v>
      </c>
      <c r="L170">
        <f t="shared" si="24"/>
        <v>26.323752086938175</v>
      </c>
      <c r="M170">
        <f t="shared" si="19"/>
        <v>-2.523752086938174</v>
      </c>
      <c r="N170">
        <f t="shared" si="20"/>
        <v>6.3693245963247884</v>
      </c>
      <c r="O170">
        <f t="shared" si="25"/>
        <v>31.059869302952922</v>
      </c>
      <c r="P170">
        <f t="shared" si="21"/>
        <v>0.10604000365286445</v>
      </c>
      <c r="Q170">
        <f t="shared" si="22"/>
        <v>-16.074596242361327</v>
      </c>
      <c r="R170">
        <f t="shared" si="23"/>
        <v>40.56829581334793</v>
      </c>
    </row>
    <row r="171" spans="1:18" x14ac:dyDescent="0.2">
      <c r="A171">
        <v>2.4495300000000002</v>
      </c>
      <c r="B171">
        <v>19.579999999999998</v>
      </c>
      <c r="C171">
        <v>0.60499999999999998</v>
      </c>
      <c r="D171">
        <v>6.4020000000000001</v>
      </c>
      <c r="E171">
        <v>95.2</v>
      </c>
      <c r="F171">
        <v>2.2625000000000002</v>
      </c>
      <c r="G171">
        <v>14.7</v>
      </c>
      <c r="H171">
        <v>330.04</v>
      </c>
      <c r="I171">
        <v>11.32</v>
      </c>
      <c r="J171">
        <v>22.3</v>
      </c>
      <c r="L171">
        <f t="shared" si="24"/>
        <v>27.68341677072446</v>
      </c>
      <c r="M171">
        <f t="shared" si="19"/>
        <v>-5.3834167707244589</v>
      </c>
      <c r="N171">
        <f t="shared" si="20"/>
        <v>28.981176127317362</v>
      </c>
      <c r="O171">
        <f t="shared" si="25"/>
        <v>8.1776821036945133</v>
      </c>
      <c r="P171">
        <f t="shared" si="21"/>
        <v>0.24140882379930309</v>
      </c>
      <c r="Q171">
        <f t="shared" si="22"/>
        <v>-156.01774959911961</v>
      </c>
      <c r="R171">
        <f t="shared" si="23"/>
        <v>839.90856972258973</v>
      </c>
    </row>
    <row r="172" spans="1:18" x14ac:dyDescent="0.2">
      <c r="A172">
        <v>1.2074199999999999</v>
      </c>
      <c r="B172">
        <v>19.579999999999998</v>
      </c>
      <c r="C172">
        <v>0.60499999999999998</v>
      </c>
      <c r="D172">
        <v>5.875</v>
      </c>
      <c r="E172">
        <v>94.6</v>
      </c>
      <c r="F172">
        <v>2.4258999999999999</v>
      </c>
      <c r="G172">
        <v>14.7</v>
      </c>
      <c r="H172">
        <v>292.29000000000002</v>
      </c>
      <c r="I172">
        <v>14.43</v>
      </c>
      <c r="J172">
        <v>17.399999999999999</v>
      </c>
      <c r="L172">
        <f t="shared" si="24"/>
        <v>20.375192837404988</v>
      </c>
      <c r="M172">
        <f t="shared" si="19"/>
        <v>-2.9751928374049896</v>
      </c>
      <c r="N172">
        <f t="shared" si="20"/>
        <v>8.8517724197459522</v>
      </c>
      <c r="O172">
        <f t="shared" si="25"/>
        <v>5.7995425130126952</v>
      </c>
      <c r="P172">
        <f t="shared" si="21"/>
        <v>0.17098809410373506</v>
      </c>
      <c r="Q172">
        <f t="shared" si="22"/>
        <v>-26.335729901567191</v>
      </c>
      <c r="R172">
        <f t="shared" si="23"/>
        <v>78.353874970975113</v>
      </c>
    </row>
    <row r="173" spans="1:18" x14ac:dyDescent="0.2">
      <c r="A173">
        <v>2.3138999999999998</v>
      </c>
      <c r="B173">
        <v>19.579999999999998</v>
      </c>
      <c r="C173">
        <v>0.60499999999999998</v>
      </c>
      <c r="D173">
        <v>5.88</v>
      </c>
      <c r="E173">
        <v>97.3</v>
      </c>
      <c r="F173">
        <v>2.3887</v>
      </c>
      <c r="G173">
        <v>14.7</v>
      </c>
      <c r="H173">
        <v>348.13</v>
      </c>
      <c r="I173">
        <v>12.03</v>
      </c>
      <c r="J173">
        <v>19.100000000000001</v>
      </c>
      <c r="L173">
        <f t="shared" si="24"/>
        <v>22.929718986964684</v>
      </c>
      <c r="M173">
        <f t="shared" si="19"/>
        <v>-3.8297189869646822</v>
      </c>
      <c r="N173">
        <f t="shared" si="20"/>
        <v>14.666747519117791</v>
      </c>
      <c r="O173">
        <f t="shared" si="25"/>
        <v>0.73021494028131395</v>
      </c>
      <c r="P173">
        <f t="shared" si="21"/>
        <v>0.20050884748506187</v>
      </c>
      <c r="Q173">
        <f t="shared" si="22"/>
        <v>-56.16952145098255</v>
      </c>
      <c r="R173">
        <f t="shared" si="23"/>
        <v>215.1134827895479</v>
      </c>
    </row>
    <row r="174" spans="1:18" x14ac:dyDescent="0.2">
      <c r="A174">
        <v>0.13914000000000001</v>
      </c>
      <c r="B174">
        <v>4.05</v>
      </c>
      <c r="C174">
        <v>0.51</v>
      </c>
      <c r="D174">
        <v>5.5720000000000001</v>
      </c>
      <c r="E174">
        <v>88.5</v>
      </c>
      <c r="F174">
        <v>2.5960999999999999</v>
      </c>
      <c r="G174">
        <v>16.600000000000001</v>
      </c>
      <c r="H174">
        <v>396.9</v>
      </c>
      <c r="I174">
        <v>14.69</v>
      </c>
      <c r="J174">
        <v>23.1</v>
      </c>
      <c r="L174">
        <f t="shared" si="24"/>
        <v>18.561543298000483</v>
      </c>
      <c r="M174">
        <f t="shared" si="19"/>
        <v>4.5384567019995181</v>
      </c>
      <c r="N174">
        <f t="shared" si="20"/>
        <v>20.597589235924342</v>
      </c>
      <c r="O174">
        <f t="shared" si="25"/>
        <v>70.026364361371463</v>
      </c>
      <c r="P174">
        <f t="shared" si="21"/>
        <v>0.19646998709954622</v>
      </c>
      <c r="Q174">
        <f t="shared" si="22"/>
        <v>93.481266912813965</v>
      </c>
      <c r="R174">
        <f t="shared" si="23"/>
        <v>424.26068233186635</v>
      </c>
    </row>
    <row r="175" spans="1:18" x14ac:dyDescent="0.2">
      <c r="A175">
        <v>9.178E-2</v>
      </c>
      <c r="B175">
        <v>4.05</v>
      </c>
      <c r="C175">
        <v>0.51</v>
      </c>
      <c r="D175">
        <v>6.4160000000000004</v>
      </c>
      <c r="E175">
        <v>84.1</v>
      </c>
      <c r="F175">
        <v>2.6463000000000001</v>
      </c>
      <c r="G175">
        <v>16.600000000000001</v>
      </c>
      <c r="H175">
        <v>395.5</v>
      </c>
      <c r="I175">
        <v>9.0399999999999991</v>
      </c>
      <c r="J175">
        <v>23.6</v>
      </c>
      <c r="L175">
        <f t="shared" si="24"/>
        <v>27.191955714768731</v>
      </c>
      <c r="M175">
        <f t="shared" si="19"/>
        <v>-3.59195571476873</v>
      </c>
      <c r="N175">
        <f t="shared" si="20"/>
        <v>12.902145856859738</v>
      </c>
      <c r="O175">
        <f t="shared" si="25"/>
        <v>66.103606066739303</v>
      </c>
      <c r="P175">
        <f t="shared" si="21"/>
        <v>0.15220151333765805</v>
      </c>
      <c r="Q175">
        <f t="shared" si="22"/>
        <v>-46.343936543327025</v>
      </c>
      <c r="R175">
        <f t="shared" si="23"/>
        <v>166.46536771168289</v>
      </c>
    </row>
    <row r="176" spans="1:18" x14ac:dyDescent="0.2">
      <c r="A176">
        <v>8.4470000000000003E-2</v>
      </c>
      <c r="B176">
        <v>4.05</v>
      </c>
      <c r="C176">
        <v>0.51</v>
      </c>
      <c r="D176">
        <v>5.859</v>
      </c>
      <c r="E176">
        <v>68.7</v>
      </c>
      <c r="F176">
        <v>2.7019000000000002</v>
      </c>
      <c r="G176">
        <v>16.600000000000001</v>
      </c>
      <c r="H176">
        <v>393.23</v>
      </c>
      <c r="I176">
        <v>9.64</v>
      </c>
      <c r="J176">
        <v>22.6</v>
      </c>
      <c r="L176">
        <f t="shared" si="24"/>
        <v>22.593512578631678</v>
      </c>
      <c r="M176">
        <f t="shared" si="19"/>
        <v>6.487421368323254E-3</v>
      </c>
      <c r="N176">
        <f t="shared" si="20"/>
        <v>4.2086636010177158E-5</v>
      </c>
      <c r="O176">
        <f t="shared" si="25"/>
        <v>12.948793004011872</v>
      </c>
      <c r="P176">
        <f t="shared" si="21"/>
        <v>2.8705404284616164E-4</v>
      </c>
      <c r="Q176">
        <f t="shared" si="22"/>
        <v>2.7303374177326625E-7</v>
      </c>
      <c r="R176">
        <f t="shared" si="23"/>
        <v>1.7712849306531407E-9</v>
      </c>
    </row>
    <row r="177" spans="1:18" x14ac:dyDescent="0.2">
      <c r="A177">
        <v>6.6640000000000005E-2</v>
      </c>
      <c r="B177">
        <v>4.05</v>
      </c>
      <c r="C177">
        <v>0.51</v>
      </c>
      <c r="D177">
        <v>6.5460000000000003</v>
      </c>
      <c r="E177">
        <v>33.1</v>
      </c>
      <c r="F177">
        <v>3.1322999999999999</v>
      </c>
      <c r="G177">
        <v>16.600000000000001</v>
      </c>
      <c r="H177">
        <v>390.96</v>
      </c>
      <c r="I177">
        <v>5.33</v>
      </c>
      <c r="J177">
        <v>29.4</v>
      </c>
      <c r="L177">
        <f t="shared" si="24"/>
        <v>30.419033688232979</v>
      </c>
      <c r="M177">
        <f t="shared" si="19"/>
        <v>-1.0190336882329802</v>
      </c>
      <c r="N177">
        <f t="shared" si="20"/>
        <v>1.0384296577537109</v>
      </c>
      <c r="O177">
        <f t="shared" si="25"/>
        <v>1.0516935462378887</v>
      </c>
      <c r="P177">
        <f t="shared" si="21"/>
        <v>3.4661009803842867E-2</v>
      </c>
      <c r="Q177">
        <f t="shared" si="22"/>
        <v>-1.0581948041112754</v>
      </c>
      <c r="R177">
        <f t="shared" si="23"/>
        <v>1.0783361541024892</v>
      </c>
    </row>
    <row r="178" spans="1:18" x14ac:dyDescent="0.2">
      <c r="A178">
        <v>7.0220000000000005E-2</v>
      </c>
      <c r="B178">
        <v>4.05</v>
      </c>
      <c r="C178">
        <v>0.51</v>
      </c>
      <c r="D178">
        <v>6.02</v>
      </c>
      <c r="E178">
        <v>47.2</v>
      </c>
      <c r="F178">
        <v>3.5548999999999999</v>
      </c>
      <c r="G178">
        <v>16.600000000000001</v>
      </c>
      <c r="H178">
        <v>393.23</v>
      </c>
      <c r="I178">
        <v>10.11</v>
      </c>
      <c r="J178">
        <v>23.2</v>
      </c>
      <c r="L178">
        <f t="shared" si="24"/>
        <v>24.003661185324543</v>
      </c>
      <c r="M178">
        <f t="shared" si="19"/>
        <v>-0.80366118532454323</v>
      </c>
      <c r="N178">
        <f t="shared" si="20"/>
        <v>0.64587130079724986</v>
      </c>
      <c r="O178">
        <f t="shared" si="25"/>
        <v>4.6385315009044713E-2</v>
      </c>
      <c r="P178">
        <f t="shared" si="21"/>
        <v>3.4640568332954452E-2</v>
      </c>
      <c r="Q178">
        <f t="shared" si="22"/>
        <v>-0.51906169516582246</v>
      </c>
      <c r="R178">
        <f t="shared" si="23"/>
        <v>0.4171497371935316</v>
      </c>
    </row>
    <row r="179" spans="1:18" x14ac:dyDescent="0.2">
      <c r="A179">
        <v>5.425E-2</v>
      </c>
      <c r="B179">
        <v>4.05</v>
      </c>
      <c r="C179">
        <v>0.51</v>
      </c>
      <c r="D179">
        <v>6.3150000000000004</v>
      </c>
      <c r="E179">
        <v>73.400000000000006</v>
      </c>
      <c r="F179">
        <v>3.3174999999999999</v>
      </c>
      <c r="G179">
        <v>16.600000000000001</v>
      </c>
      <c r="H179">
        <v>395.6</v>
      </c>
      <c r="I179">
        <v>6.29</v>
      </c>
      <c r="J179">
        <v>24.6</v>
      </c>
      <c r="L179">
        <f t="shared" si="24"/>
        <v>26.613297985183468</v>
      </c>
      <c r="M179">
        <f t="shared" si="19"/>
        <v>-2.0132979851834669</v>
      </c>
      <c r="N179">
        <f t="shared" si="20"/>
        <v>4.0533687771438069</v>
      </c>
      <c r="O179">
        <f t="shared" si="25"/>
        <v>1.4632211875729377</v>
      </c>
      <c r="P179">
        <f t="shared" si="21"/>
        <v>8.1841381511523037E-2</v>
      </c>
      <c r="Q179">
        <f t="shared" si="22"/>
        <v>-8.1606391922291994</v>
      </c>
      <c r="R179">
        <f t="shared" si="23"/>
        <v>16.42979844352428</v>
      </c>
    </row>
    <row r="180" spans="1:18" x14ac:dyDescent="0.2">
      <c r="A180">
        <v>6.6420000000000007E-2</v>
      </c>
      <c r="B180">
        <v>4.05</v>
      </c>
      <c r="C180">
        <v>0.51</v>
      </c>
      <c r="D180">
        <v>6.86</v>
      </c>
      <c r="E180">
        <v>74.400000000000006</v>
      </c>
      <c r="F180">
        <v>2.9152999999999998</v>
      </c>
      <c r="G180">
        <v>16.600000000000001</v>
      </c>
      <c r="H180">
        <v>391.27</v>
      </c>
      <c r="I180">
        <v>6.92</v>
      </c>
      <c r="J180">
        <v>29.9</v>
      </c>
      <c r="L180">
        <f t="shared" si="24"/>
        <v>31.574049450450893</v>
      </c>
      <c r="M180">
        <f t="shared" si="19"/>
        <v>-1.6740494504508945</v>
      </c>
      <c r="N180">
        <f t="shared" si="20"/>
        <v>2.8024415625549417</v>
      </c>
      <c r="O180">
        <f t="shared" si="25"/>
        <v>0.1150895683181974</v>
      </c>
      <c r="P180">
        <f t="shared" si="21"/>
        <v>5.598827593481253E-2</v>
      </c>
      <c r="Q180">
        <f t="shared" si="22"/>
        <v>-4.6914257577158462</v>
      </c>
      <c r="R180">
        <f t="shared" si="23"/>
        <v>7.853678711535383</v>
      </c>
    </row>
    <row r="181" spans="1:18" x14ac:dyDescent="0.2">
      <c r="A181">
        <v>5.7799999999999997E-2</v>
      </c>
      <c r="B181">
        <v>2.46</v>
      </c>
      <c r="C181">
        <v>0.48799999999999999</v>
      </c>
      <c r="D181">
        <v>6.98</v>
      </c>
      <c r="E181">
        <v>58.4</v>
      </c>
      <c r="F181">
        <v>2.8290000000000002</v>
      </c>
      <c r="G181">
        <v>17.8</v>
      </c>
      <c r="H181">
        <v>396.9</v>
      </c>
      <c r="I181">
        <v>5.04</v>
      </c>
      <c r="J181">
        <v>37.200000000000003</v>
      </c>
      <c r="L181">
        <f t="shared" si="24"/>
        <v>33.090968019587876</v>
      </c>
      <c r="M181">
        <f t="shared" si="19"/>
        <v>4.1090319804121265</v>
      </c>
      <c r="N181">
        <f t="shared" si="20"/>
        <v>16.884143816049601</v>
      </c>
      <c r="O181">
        <f t="shared" si="25"/>
        <v>33.444030835992685</v>
      </c>
      <c r="P181">
        <f t="shared" si="21"/>
        <v>0.11045784893580984</v>
      </c>
      <c r="Q181">
        <f t="shared" si="22"/>
        <v>69.377486902025453</v>
      </c>
      <c r="R181">
        <f t="shared" si="23"/>
        <v>285.07431240104597</v>
      </c>
    </row>
    <row r="182" spans="1:18" x14ac:dyDescent="0.2">
      <c r="A182">
        <v>6.5879999999999994E-2</v>
      </c>
      <c r="B182">
        <v>2.46</v>
      </c>
      <c r="C182">
        <v>0.48799999999999999</v>
      </c>
      <c r="D182">
        <v>7.7649999999999997</v>
      </c>
      <c r="E182">
        <v>83.3</v>
      </c>
      <c r="F182">
        <v>2.7410000000000001</v>
      </c>
      <c r="G182">
        <v>17.8</v>
      </c>
      <c r="H182">
        <v>395.56</v>
      </c>
      <c r="I182">
        <v>7.56</v>
      </c>
      <c r="J182">
        <v>39.799999999999997</v>
      </c>
      <c r="L182">
        <f t="shared" si="24"/>
        <v>38.736143390185447</v>
      </c>
      <c r="M182">
        <f t="shared" si="19"/>
        <v>1.0638566098145503</v>
      </c>
      <c r="N182">
        <f t="shared" si="20"/>
        <v>1.1317908862461084</v>
      </c>
      <c r="O182">
        <f t="shared" si="25"/>
        <v>9.2730930376940854</v>
      </c>
      <c r="P182">
        <f t="shared" si="21"/>
        <v>2.6730065573229909E-2</v>
      </c>
      <c r="Q182">
        <f t="shared" si="22"/>
        <v>1.2040632152607902</v>
      </c>
      <c r="R182">
        <f t="shared" si="23"/>
        <v>1.2809506101897514</v>
      </c>
    </row>
    <row r="183" spans="1:18" x14ac:dyDescent="0.2">
      <c r="A183">
        <v>6.8879999999999997E-2</v>
      </c>
      <c r="B183">
        <v>2.46</v>
      </c>
      <c r="C183">
        <v>0.48799999999999999</v>
      </c>
      <c r="D183">
        <v>6.1440000000000001</v>
      </c>
      <c r="E183">
        <v>62.2</v>
      </c>
      <c r="F183">
        <v>2.5979000000000001</v>
      </c>
      <c r="G183">
        <v>17.8</v>
      </c>
      <c r="H183">
        <v>396.9</v>
      </c>
      <c r="I183">
        <v>9.4499999999999993</v>
      </c>
      <c r="J183">
        <v>36.200000000000003</v>
      </c>
      <c r="L183">
        <f t="shared" si="24"/>
        <v>24.878818432501042</v>
      </c>
      <c r="M183">
        <f t="shared" si="19"/>
        <v>11.321181567498961</v>
      </c>
      <c r="N183">
        <f t="shared" si="20"/>
        <v>128.16915208427824</v>
      </c>
      <c r="O183">
        <f t="shared" si="25"/>
        <v>105.21271528753549</v>
      </c>
      <c r="P183">
        <f t="shared" si="21"/>
        <v>0.31273982230660108</v>
      </c>
      <c r="Q183">
        <f t="shared" si="22"/>
        <v>1451.0262420985018</v>
      </c>
      <c r="R183">
        <f t="shared" si="23"/>
        <v>16427.331546002846</v>
      </c>
    </row>
    <row r="184" spans="1:18" x14ac:dyDescent="0.2">
      <c r="A184">
        <v>9.103E-2</v>
      </c>
      <c r="B184">
        <v>2.46</v>
      </c>
      <c r="C184">
        <v>0.48799999999999999</v>
      </c>
      <c r="D184">
        <v>7.1550000000000002</v>
      </c>
      <c r="E184">
        <v>92.2</v>
      </c>
      <c r="F184">
        <v>2.7006000000000001</v>
      </c>
      <c r="G184">
        <v>17.8</v>
      </c>
      <c r="H184">
        <v>394.12</v>
      </c>
      <c r="I184">
        <v>4.82</v>
      </c>
      <c r="J184">
        <v>37.9</v>
      </c>
      <c r="L184">
        <f t="shared" si="24"/>
        <v>33.528974602469766</v>
      </c>
      <c r="M184">
        <f t="shared" si="19"/>
        <v>4.3710253975302322</v>
      </c>
      <c r="N184">
        <f t="shared" si="20"/>
        <v>19.105863025854326</v>
      </c>
      <c r="O184">
        <f t="shared" si="25"/>
        <v>48.304670786954389</v>
      </c>
      <c r="P184">
        <f t="shared" si="21"/>
        <v>0.11533048542296127</v>
      </c>
      <c r="Q184">
        <f t="shared" si="22"/>
        <v>83.512212527743074</v>
      </c>
      <c r="R184">
        <f t="shared" si="23"/>
        <v>365.03400196270741</v>
      </c>
    </row>
    <row r="185" spans="1:18" x14ac:dyDescent="0.2">
      <c r="A185">
        <v>0.10008</v>
      </c>
      <c r="B185">
        <v>2.46</v>
      </c>
      <c r="C185">
        <v>0.48799999999999999</v>
      </c>
      <c r="D185">
        <v>6.5629999999999997</v>
      </c>
      <c r="E185">
        <v>95.6</v>
      </c>
      <c r="F185">
        <v>2.847</v>
      </c>
      <c r="G185">
        <v>17.8</v>
      </c>
      <c r="H185">
        <v>396.9</v>
      </c>
      <c r="I185">
        <v>5.68</v>
      </c>
      <c r="J185">
        <v>32.5</v>
      </c>
      <c r="L185">
        <f t="shared" si="24"/>
        <v>27.910443445155124</v>
      </c>
      <c r="M185">
        <f t="shared" si="19"/>
        <v>4.5895565548448758</v>
      </c>
      <c r="N185">
        <f t="shared" si="20"/>
        <v>21.064029370119567</v>
      </c>
      <c r="O185">
        <f t="shared" si="25"/>
        <v>4.7755866717277495E-2</v>
      </c>
      <c r="P185">
        <f t="shared" si="21"/>
        <v>0.14121712476445772</v>
      </c>
      <c r="Q185">
        <f t="shared" si="22"/>
        <v>96.674554067077239</v>
      </c>
      <c r="R185">
        <f t="shared" si="23"/>
        <v>443.69333330525973</v>
      </c>
    </row>
    <row r="186" spans="1:18" x14ac:dyDescent="0.2">
      <c r="A186">
        <v>8.3080000000000001E-2</v>
      </c>
      <c r="B186">
        <v>2.46</v>
      </c>
      <c r="C186">
        <v>0.48799999999999999</v>
      </c>
      <c r="D186">
        <v>5.6040000000000001</v>
      </c>
      <c r="E186">
        <v>89.8</v>
      </c>
      <c r="F186">
        <v>2.9878999999999998</v>
      </c>
      <c r="G186">
        <v>17.8</v>
      </c>
      <c r="H186">
        <v>391</v>
      </c>
      <c r="I186">
        <v>13.98</v>
      </c>
      <c r="J186">
        <v>26.4</v>
      </c>
      <c r="L186">
        <f t="shared" si="24"/>
        <v>17.771196777264649</v>
      </c>
      <c r="M186">
        <f t="shared" si="19"/>
        <v>8.6288032227353497</v>
      </c>
      <c r="N186">
        <f t="shared" si="20"/>
        <v>74.456245056687962</v>
      </c>
      <c r="O186">
        <f t="shared" si="25"/>
        <v>16.315513644064296</v>
      </c>
      <c r="P186">
        <f t="shared" si="21"/>
        <v>0.32684860692179357</v>
      </c>
      <c r="Q186">
        <f t="shared" si="22"/>
        <v>642.46828729792207</v>
      </c>
      <c r="R186">
        <f t="shared" si="23"/>
        <v>5543.7324279415707</v>
      </c>
    </row>
    <row r="187" spans="1:18" x14ac:dyDescent="0.2">
      <c r="A187">
        <v>6.0470000000000003E-2</v>
      </c>
      <c r="B187">
        <v>2.46</v>
      </c>
      <c r="C187">
        <v>0.48799999999999999</v>
      </c>
      <c r="D187">
        <v>6.1529999999999996</v>
      </c>
      <c r="E187">
        <v>68.8</v>
      </c>
      <c r="F187">
        <v>3.2797000000000001</v>
      </c>
      <c r="G187">
        <v>17.8</v>
      </c>
      <c r="H187">
        <v>387.11</v>
      </c>
      <c r="I187">
        <v>13.15</v>
      </c>
      <c r="J187">
        <v>29.6</v>
      </c>
      <c r="L187">
        <f t="shared" si="24"/>
        <v>23.250600743464226</v>
      </c>
      <c r="M187">
        <f t="shared" si="19"/>
        <v>6.3493992565357757</v>
      </c>
      <c r="N187">
        <f t="shared" si="20"/>
        <v>40.314870918897064</v>
      </c>
      <c r="O187">
        <f t="shared" si="25"/>
        <v>5.1956824411263485</v>
      </c>
      <c r="P187">
        <f t="shared" si="21"/>
        <v>0.21450673163972214</v>
      </c>
      <c r="Q187">
        <f t="shared" si="22"/>
        <v>255.97521143978079</v>
      </c>
      <c r="R187">
        <f t="shared" si="23"/>
        <v>1625.2888172073322</v>
      </c>
    </row>
    <row r="188" spans="1:18" x14ac:dyDescent="0.2">
      <c r="A188">
        <v>5.602E-2</v>
      </c>
      <c r="B188">
        <v>2.46</v>
      </c>
      <c r="C188">
        <v>0.48799999999999999</v>
      </c>
      <c r="D188">
        <v>7.8310000000000004</v>
      </c>
      <c r="E188">
        <v>53.6</v>
      </c>
      <c r="F188">
        <v>3.1991999999999998</v>
      </c>
      <c r="G188">
        <v>17.8</v>
      </c>
      <c r="H188">
        <v>392.63</v>
      </c>
      <c r="I188">
        <v>4.45</v>
      </c>
      <c r="J188">
        <v>50</v>
      </c>
      <c r="L188">
        <f t="shared" si="24"/>
        <v>40.561641857512093</v>
      </c>
      <c r="M188">
        <f t="shared" si="19"/>
        <v>9.4383581424879068</v>
      </c>
      <c r="N188">
        <f t="shared" si="20"/>
        <v>89.082604425867771</v>
      </c>
      <c r="O188">
        <f t="shared" si="25"/>
        <v>9.5416669991026311</v>
      </c>
      <c r="P188">
        <f t="shared" si="21"/>
        <v>0.18876716284975814</v>
      </c>
      <c r="Q188">
        <f t="shared" si="22"/>
        <v>840.79352483691832</v>
      </c>
      <c r="R188">
        <f t="shared" si="23"/>
        <v>7935.7104112956358</v>
      </c>
    </row>
    <row r="189" spans="1:18" x14ac:dyDescent="0.2">
      <c r="A189">
        <v>7.8750000000000001E-2</v>
      </c>
      <c r="B189">
        <v>3.44</v>
      </c>
      <c r="C189">
        <v>0.437</v>
      </c>
      <c r="D189">
        <v>6.782</v>
      </c>
      <c r="E189">
        <v>41.1</v>
      </c>
      <c r="F189">
        <v>3.7886000000000002</v>
      </c>
      <c r="G189">
        <v>15.2</v>
      </c>
      <c r="H189">
        <v>393.87</v>
      </c>
      <c r="I189">
        <v>6.68</v>
      </c>
      <c r="J189">
        <v>32</v>
      </c>
      <c r="L189">
        <f t="shared" si="24"/>
        <v>33.098008037581977</v>
      </c>
      <c r="M189">
        <f t="shared" si="19"/>
        <v>-1.0980080375819767</v>
      </c>
      <c r="N189">
        <f t="shared" si="20"/>
        <v>1.2056216505946236</v>
      </c>
      <c r="O189">
        <f t="shared" si="25"/>
        <v>111.01501228052042</v>
      </c>
      <c r="P189">
        <f t="shared" si="21"/>
        <v>3.4312751174436773E-2</v>
      </c>
      <c r="Q189">
        <f t="shared" si="22"/>
        <v>-1.3237822626357463</v>
      </c>
      <c r="R189">
        <f t="shared" si="23"/>
        <v>1.4535235643825046</v>
      </c>
    </row>
    <row r="190" spans="1:18" x14ac:dyDescent="0.2">
      <c r="A190">
        <v>0.12579000000000001</v>
      </c>
      <c r="B190">
        <v>3.44</v>
      </c>
      <c r="C190">
        <v>0.437</v>
      </c>
      <c r="D190">
        <v>6.556</v>
      </c>
      <c r="E190">
        <v>29.1</v>
      </c>
      <c r="F190">
        <v>4.5667</v>
      </c>
      <c r="G190">
        <v>15.2</v>
      </c>
      <c r="H190">
        <v>382.84</v>
      </c>
      <c r="I190">
        <v>4.5599999999999996</v>
      </c>
      <c r="J190">
        <v>29.8</v>
      </c>
      <c r="L190">
        <f t="shared" si="24"/>
        <v>31.118121910927588</v>
      </c>
      <c r="M190">
        <f t="shared" si="19"/>
        <v>-1.3181219109275872</v>
      </c>
      <c r="N190">
        <f t="shared" si="20"/>
        <v>1.7374453720673941</v>
      </c>
      <c r="O190">
        <f t="shared" si="25"/>
        <v>4.845011723920746E-2</v>
      </c>
      <c r="P190">
        <f t="shared" si="21"/>
        <v>4.4232278890187493E-2</v>
      </c>
      <c r="Q190">
        <f t="shared" si="22"/>
        <v>-2.2901648139617663</v>
      </c>
      <c r="R190">
        <f t="shared" si="23"/>
        <v>3.0187164209184054</v>
      </c>
    </row>
    <row r="191" spans="1:18" x14ac:dyDescent="0.2">
      <c r="A191">
        <v>8.3699999999999997E-2</v>
      </c>
      <c r="B191">
        <v>3.44</v>
      </c>
      <c r="C191">
        <v>0.437</v>
      </c>
      <c r="D191">
        <v>7.1849999999999996</v>
      </c>
      <c r="E191">
        <v>38.9</v>
      </c>
      <c r="F191">
        <v>4.5667</v>
      </c>
      <c r="G191">
        <v>15.2</v>
      </c>
      <c r="H191">
        <v>396.9</v>
      </c>
      <c r="I191">
        <v>5.39</v>
      </c>
      <c r="J191">
        <v>34.9</v>
      </c>
      <c r="L191">
        <f t="shared" si="24"/>
        <v>36.421011028883719</v>
      </c>
      <c r="M191">
        <f t="shared" si="19"/>
        <v>-1.52101102888372</v>
      </c>
      <c r="N191">
        <f t="shared" si="20"/>
        <v>2.3134745499859126</v>
      </c>
      <c r="O191">
        <f t="shared" si="25"/>
        <v>4.1163994185017545E-2</v>
      </c>
      <c r="P191">
        <f t="shared" si="21"/>
        <v>4.3581977904977649E-2</v>
      </c>
      <c r="Q191">
        <f t="shared" si="22"/>
        <v>-3.5188203055703742</v>
      </c>
      <c r="R191">
        <f t="shared" si="23"/>
        <v>5.3521644934325208</v>
      </c>
    </row>
    <row r="192" spans="1:18" x14ac:dyDescent="0.2">
      <c r="A192">
        <v>9.0679999999999997E-2</v>
      </c>
      <c r="B192">
        <v>3.44</v>
      </c>
      <c r="C192">
        <v>0.437</v>
      </c>
      <c r="D192">
        <v>6.9509999999999996</v>
      </c>
      <c r="E192">
        <v>21.5</v>
      </c>
      <c r="F192">
        <v>6.4798</v>
      </c>
      <c r="G192">
        <v>15.2</v>
      </c>
      <c r="H192">
        <v>377.68</v>
      </c>
      <c r="I192">
        <v>5.0999999999999996</v>
      </c>
      <c r="J192">
        <v>37</v>
      </c>
      <c r="L192">
        <f t="shared" si="24"/>
        <v>33.079463200992151</v>
      </c>
      <c r="M192">
        <f t="shared" si="19"/>
        <v>3.9205367990078486</v>
      </c>
      <c r="N192">
        <f t="shared" si="20"/>
        <v>15.370608792374707</v>
      </c>
      <c r="O192">
        <f t="shared" si="25"/>
        <v>29.610442763231447</v>
      </c>
      <c r="P192">
        <f t="shared" si="21"/>
        <v>0.10596045402723915</v>
      </c>
      <c r="Q192">
        <f t="shared" si="22"/>
        <v>60.261037393658626</v>
      </c>
      <c r="R192">
        <f t="shared" si="23"/>
        <v>236.25561464822664</v>
      </c>
    </row>
    <row r="193" spans="1:18" x14ac:dyDescent="0.2">
      <c r="A193">
        <v>6.9110000000000005E-2</v>
      </c>
      <c r="B193">
        <v>3.44</v>
      </c>
      <c r="C193">
        <v>0.437</v>
      </c>
      <c r="D193">
        <v>6.7389999999999999</v>
      </c>
      <c r="E193">
        <v>30.8</v>
      </c>
      <c r="F193">
        <v>6.4798</v>
      </c>
      <c r="G193">
        <v>15.2</v>
      </c>
      <c r="H193">
        <v>389.71</v>
      </c>
      <c r="I193">
        <v>4.6900000000000004</v>
      </c>
      <c r="J193">
        <v>30.5</v>
      </c>
      <c r="L193">
        <f t="shared" si="24"/>
        <v>31.132829833140082</v>
      </c>
      <c r="M193">
        <f t="shared" si="19"/>
        <v>-0.63282983314008234</v>
      </c>
      <c r="N193">
        <f t="shared" si="20"/>
        <v>0.40047359771210445</v>
      </c>
      <c r="O193">
        <f t="shared" si="25"/>
        <v>20.733147686758191</v>
      </c>
      <c r="P193">
        <f t="shared" si="21"/>
        <v>2.0748519119346963E-2</v>
      </c>
      <c r="Q193">
        <f t="shared" si="22"/>
        <v>-0.25343164001715951</v>
      </c>
      <c r="R193">
        <f t="shared" si="23"/>
        <v>0.16037910246447648</v>
      </c>
    </row>
    <row r="194" spans="1:18" x14ac:dyDescent="0.2">
      <c r="A194">
        <v>8.6639999999999995E-2</v>
      </c>
      <c r="B194">
        <v>3.44</v>
      </c>
      <c r="C194">
        <v>0.437</v>
      </c>
      <c r="D194">
        <v>7.1779999999999999</v>
      </c>
      <c r="E194">
        <v>26.3</v>
      </c>
      <c r="F194">
        <v>6.4798</v>
      </c>
      <c r="G194">
        <v>15.2</v>
      </c>
      <c r="H194">
        <v>390.49</v>
      </c>
      <c r="I194">
        <v>2.87</v>
      </c>
      <c r="J194">
        <v>36.4</v>
      </c>
      <c r="L194">
        <f t="shared" si="24"/>
        <v>35.582599584476007</v>
      </c>
      <c r="M194">
        <f t="shared" si="19"/>
        <v>0.81740041552399134</v>
      </c>
      <c r="N194">
        <f t="shared" si="20"/>
        <v>0.66814343929879372</v>
      </c>
      <c r="O194">
        <f t="shared" si="25"/>
        <v>2.1031677741402608</v>
      </c>
      <c r="P194">
        <f t="shared" si="21"/>
        <v>2.2456055371538223E-2</v>
      </c>
      <c r="Q194">
        <f t="shared" si="22"/>
        <v>0.54614072491246268</v>
      </c>
      <c r="R194">
        <f t="shared" si="23"/>
        <v>0.44641565547802087</v>
      </c>
    </row>
    <row r="195" spans="1:18" x14ac:dyDescent="0.2">
      <c r="A195">
        <v>2.1870000000000001E-2</v>
      </c>
      <c r="B195">
        <v>2.93</v>
      </c>
      <c r="C195">
        <v>0.40100000000000002</v>
      </c>
      <c r="D195">
        <v>6.8</v>
      </c>
      <c r="E195">
        <v>9.9</v>
      </c>
      <c r="F195">
        <v>6.2195999999999998</v>
      </c>
      <c r="G195">
        <v>15.6</v>
      </c>
      <c r="H195">
        <v>393.37</v>
      </c>
      <c r="I195">
        <v>5.03</v>
      </c>
      <c r="J195">
        <v>31.1</v>
      </c>
      <c r="L195">
        <f t="shared" si="24"/>
        <v>32.613910912063432</v>
      </c>
      <c r="M195">
        <f t="shared" ref="M195:M201" si="26">J195-L195</f>
        <v>-1.5139109120634302</v>
      </c>
      <c r="N195">
        <f t="shared" ref="N195:N201" si="27">M195^2</f>
        <v>2.2919262496647272</v>
      </c>
      <c r="O195">
        <f t="shared" si="25"/>
        <v>5.4350125061374257</v>
      </c>
      <c r="P195">
        <f t="shared" ref="P195:P201" si="28">ABS(J195-L195)/J195</f>
        <v>4.8678807461846628E-2</v>
      </c>
      <c r="Q195">
        <f t="shared" ref="Q195:Q201" si="29">M195^3</f>
        <v>-3.4697721590120443</v>
      </c>
      <c r="R195">
        <f t="shared" ref="R195:R201" si="30">M195^4</f>
        <v>5.2529259339022216</v>
      </c>
    </row>
    <row r="196" spans="1:18" x14ac:dyDescent="0.2">
      <c r="A196">
        <v>1.439E-2</v>
      </c>
      <c r="B196">
        <v>2.93</v>
      </c>
      <c r="C196">
        <v>0.40100000000000002</v>
      </c>
      <c r="D196">
        <v>6.6040000000000001</v>
      </c>
      <c r="E196">
        <v>18.8</v>
      </c>
      <c r="F196">
        <v>6.2195999999999998</v>
      </c>
      <c r="G196">
        <v>15.6</v>
      </c>
      <c r="H196">
        <v>376.7</v>
      </c>
      <c r="I196">
        <v>4.38</v>
      </c>
      <c r="J196">
        <v>29.1</v>
      </c>
      <c r="L196">
        <f t="shared" ref="L196:L201" si="31">$AD$2+$AC$2*A196+$AB$2*B196+$AA$2*C196+$Z$2*D196+$Y$2*E196+$X$2*F196+$W$2*G196+$V$2*H196+$U$2*I196</f>
        <v>30.342609238211395</v>
      </c>
      <c r="M196">
        <f t="shared" si="26"/>
        <v>-1.2426092382113936</v>
      </c>
      <c r="N196">
        <f t="shared" si="27"/>
        <v>1.5440777188882999</v>
      </c>
      <c r="O196">
        <f t="shared" ref="O196:O201" si="32">(M196-M195)^2</f>
        <v>7.3604598234916857E-2</v>
      </c>
      <c r="P196">
        <f t="shared" si="28"/>
        <v>4.2701348392144109E-2</v>
      </c>
      <c r="Q196">
        <f t="shared" si="29"/>
        <v>-1.9186852380069768</v>
      </c>
      <c r="R196">
        <f t="shared" si="30"/>
        <v>2.3841760019672957</v>
      </c>
    </row>
    <row r="197" spans="1:18" x14ac:dyDescent="0.2">
      <c r="A197">
        <v>1.3809999999999999E-2</v>
      </c>
      <c r="B197">
        <v>0.46</v>
      </c>
      <c r="C197">
        <v>0.42199999999999999</v>
      </c>
      <c r="D197">
        <v>7.875</v>
      </c>
      <c r="E197">
        <v>32</v>
      </c>
      <c r="F197">
        <v>5.6483999999999996</v>
      </c>
      <c r="G197">
        <v>14.4</v>
      </c>
      <c r="H197">
        <v>394.23</v>
      </c>
      <c r="I197">
        <v>2.97</v>
      </c>
      <c r="J197">
        <v>50</v>
      </c>
      <c r="L197">
        <f t="shared" si="31"/>
        <v>43.080404652117046</v>
      </c>
      <c r="M197">
        <f t="shared" si="26"/>
        <v>6.9195953478829537</v>
      </c>
      <c r="N197">
        <f t="shared" si="27"/>
        <v>47.880799778443418</v>
      </c>
      <c r="O197">
        <f t="shared" si="32"/>
        <v>66.621583705259596</v>
      </c>
      <c r="P197">
        <f t="shared" si="28"/>
        <v>0.13839190695765907</v>
      </c>
      <c r="Q197">
        <f t="shared" si="29"/>
        <v>331.31575939983225</v>
      </c>
      <c r="R197">
        <f t="shared" si="30"/>
        <v>2292.5709874233871</v>
      </c>
    </row>
    <row r="198" spans="1:18" x14ac:dyDescent="0.2">
      <c r="A198">
        <v>4.011E-2</v>
      </c>
      <c r="B198">
        <v>1.52</v>
      </c>
      <c r="C198">
        <v>0.40400000000000003</v>
      </c>
      <c r="D198">
        <v>7.2869999999999999</v>
      </c>
      <c r="E198">
        <v>34.1</v>
      </c>
      <c r="F198">
        <v>7.3090000000000002</v>
      </c>
      <c r="G198">
        <v>12.6</v>
      </c>
      <c r="H198">
        <v>396.9</v>
      </c>
      <c r="I198">
        <v>4.08</v>
      </c>
      <c r="J198">
        <v>33.299999999999997</v>
      </c>
      <c r="L198">
        <f t="shared" si="31"/>
        <v>37.680524361707675</v>
      </c>
      <c r="M198">
        <f t="shared" si="26"/>
        <v>-4.3805243617076783</v>
      </c>
      <c r="N198">
        <f t="shared" si="27"/>
        <v>19.188993683514461</v>
      </c>
      <c r="O198">
        <f t="shared" si="32"/>
        <v>127.69270545107867</v>
      </c>
      <c r="P198">
        <f t="shared" si="28"/>
        <v>0.13154727812935973</v>
      </c>
      <c r="Q198">
        <f t="shared" si="29"/>
        <v>-84.057854307289858</v>
      </c>
      <c r="R198">
        <f t="shared" si="30"/>
        <v>368.21747858595791</v>
      </c>
    </row>
    <row r="199" spans="1:18" x14ac:dyDescent="0.2">
      <c r="A199">
        <v>4.666E-2</v>
      </c>
      <c r="B199">
        <v>1.52</v>
      </c>
      <c r="C199">
        <v>0.40400000000000003</v>
      </c>
      <c r="D199">
        <v>7.1070000000000002</v>
      </c>
      <c r="E199">
        <v>36.6</v>
      </c>
      <c r="F199">
        <v>7.3090000000000002</v>
      </c>
      <c r="G199">
        <v>12.6</v>
      </c>
      <c r="H199">
        <v>354.31</v>
      </c>
      <c r="I199">
        <v>8.61</v>
      </c>
      <c r="J199">
        <v>30.3</v>
      </c>
      <c r="L199">
        <f t="shared" si="31"/>
        <v>34.331243417658357</v>
      </c>
      <c r="M199">
        <f t="shared" si="26"/>
        <v>-4.0312434176583558</v>
      </c>
      <c r="N199">
        <f t="shared" si="27"/>
        <v>16.250923492413822</v>
      </c>
      <c r="O199">
        <f t="shared" si="32"/>
        <v>0.12199717787598598</v>
      </c>
      <c r="P199">
        <f t="shared" si="28"/>
        <v>0.13304433721644737</v>
      </c>
      <c r="Q199">
        <f t="shared" si="29"/>
        <v>-65.511428359662759</v>
      </c>
      <c r="R199">
        <f t="shared" si="30"/>
        <v>264.09251435628744</v>
      </c>
    </row>
    <row r="200" spans="1:18" x14ac:dyDescent="0.2">
      <c r="A200">
        <v>3.7679999999999998E-2</v>
      </c>
      <c r="B200">
        <v>1.52</v>
      </c>
      <c r="C200">
        <v>0.40400000000000003</v>
      </c>
      <c r="D200">
        <v>7.274</v>
      </c>
      <c r="E200">
        <v>38.299999999999997</v>
      </c>
      <c r="F200">
        <v>7.3090000000000002</v>
      </c>
      <c r="G200">
        <v>12.6</v>
      </c>
      <c r="H200">
        <v>392.2</v>
      </c>
      <c r="I200">
        <v>6.62</v>
      </c>
      <c r="J200">
        <v>34.6</v>
      </c>
      <c r="L200">
        <f t="shared" si="31"/>
        <v>36.837356754476893</v>
      </c>
      <c r="M200">
        <f t="shared" si="26"/>
        <v>-2.2373567544768918</v>
      </c>
      <c r="N200">
        <f t="shared" si="27"/>
        <v>5.0057652468033709</v>
      </c>
      <c r="O200">
        <f t="shared" si="32"/>
        <v>3.2180293603403274</v>
      </c>
      <c r="P200">
        <f t="shared" si="28"/>
        <v>6.4663490013782993E-2</v>
      </c>
      <c r="Q200">
        <f t="shared" si="29"/>
        <v>-11.199682686261207</v>
      </c>
      <c r="R200">
        <f t="shared" si="30"/>
        <v>25.057685706104412</v>
      </c>
    </row>
    <row r="201" spans="1:18" x14ac:dyDescent="0.2">
      <c r="A201">
        <v>3.15E-2</v>
      </c>
      <c r="B201">
        <v>1.47</v>
      </c>
      <c r="C201">
        <v>0.40300000000000002</v>
      </c>
      <c r="D201">
        <v>6.9749999999999996</v>
      </c>
      <c r="E201">
        <v>15.3</v>
      </c>
      <c r="F201">
        <v>7.6534000000000004</v>
      </c>
      <c r="G201">
        <v>17</v>
      </c>
      <c r="H201">
        <v>396.9</v>
      </c>
      <c r="I201">
        <v>4.5599999999999996</v>
      </c>
      <c r="J201">
        <v>34.9</v>
      </c>
      <c r="L201">
        <f t="shared" si="31"/>
        <v>31.93549152808783</v>
      </c>
      <c r="M201">
        <f t="shared" si="26"/>
        <v>2.9645084719121684</v>
      </c>
      <c r="N201">
        <f t="shared" si="27"/>
        <v>8.7883104800390193</v>
      </c>
      <c r="O201">
        <f t="shared" si="32"/>
        <v>27.059401833515707</v>
      </c>
      <c r="P201">
        <f t="shared" si="28"/>
        <v>8.4942936157941795E-2</v>
      </c>
      <c r="Q201">
        <f t="shared" si="29"/>
        <v>26.053020871870167</v>
      </c>
      <c r="R201">
        <f t="shared" si="30"/>
        <v>77.234401093563662</v>
      </c>
    </row>
    <row r="202" spans="1:18" x14ac:dyDescent="0.2">
      <c r="N202">
        <f>SUM(N2:N201)</f>
        <v>2079.6376249719274</v>
      </c>
      <c r="O202">
        <f>SUM(O3:O201)</f>
        <v>2812.3636386398339</v>
      </c>
      <c r="Q202">
        <f>SUM(Q2:Q201)</f>
        <v>4701.9291441786363</v>
      </c>
      <c r="R202">
        <f>SUM(R2:R201)</f>
        <v>85422.24026277232</v>
      </c>
    </row>
    <row r="203" spans="1:18" x14ac:dyDescent="0.2">
      <c r="N203" s="9" t="s">
        <v>64</v>
      </c>
      <c r="O203" s="7">
        <f>O202/N202</f>
        <v>1.3523335050633147</v>
      </c>
    </row>
    <row r="205" spans="1:18" x14ac:dyDescent="0.2">
      <c r="A205">
        <f>(A2-U$84)^2</f>
        <v>0.27698174301930251</v>
      </c>
      <c r="B205">
        <f>(B2-V$84)^2</f>
        <v>61.265059839999878</v>
      </c>
      <c r="C205">
        <f t="shared" ref="C205:I220" si="33">(C2-W$84)^2</f>
        <v>2.7925940250003786E-5</v>
      </c>
      <c r="D205">
        <f t="shared" si="33"/>
        <v>0.10407721210000061</v>
      </c>
      <c r="E205">
        <f t="shared" si="33"/>
        <v>10.02988900000001</v>
      </c>
      <c r="F205">
        <f t="shared" si="33"/>
        <v>1.8089308512250723E-2</v>
      </c>
      <c r="G205">
        <f t="shared" si="33"/>
        <v>7.3440999999998118</v>
      </c>
      <c r="H205">
        <f t="shared" si="33"/>
        <v>515.93942448999655</v>
      </c>
      <c r="I205">
        <f t="shared" si="33"/>
        <v>46.244760122499876</v>
      </c>
    </row>
    <row r="206" spans="1:18" x14ac:dyDescent="0.2">
      <c r="A206">
        <f t="shared" ref="A206:A269" si="34">(A3-$U$84)^2</f>
        <v>0.25532864583030257</v>
      </c>
      <c r="B206">
        <f t="shared" ref="B206:F269" si="35">(B3-V$84)^2</f>
        <v>9.4077158399999554</v>
      </c>
      <c r="C206">
        <f t="shared" si="33"/>
        <v>4.0596649402499622E-3</v>
      </c>
      <c r="D206">
        <f t="shared" si="33"/>
        <v>2.842933210000035E-2</v>
      </c>
      <c r="E206">
        <f t="shared" si="33"/>
        <v>110.94408900000002</v>
      </c>
      <c r="F206">
        <f t="shared" si="33"/>
        <v>1.0233274788122564</v>
      </c>
      <c r="G206">
        <f t="shared" si="33"/>
        <v>4.4099999999985436E-2</v>
      </c>
      <c r="H206">
        <f t="shared" si="33"/>
        <v>515.93942448999655</v>
      </c>
      <c r="I206">
        <f t="shared" si="33"/>
        <v>6.971448122499952</v>
      </c>
    </row>
    <row r="207" spans="1:18" x14ac:dyDescent="0.2">
      <c r="A207">
        <f t="shared" si="34"/>
        <v>0.25534885825230247</v>
      </c>
      <c r="B207">
        <f t="shared" si="35"/>
        <v>9.4077158399999554</v>
      </c>
      <c r="C207">
        <f t="shared" si="33"/>
        <v>4.0596649402499622E-3</v>
      </c>
      <c r="D207">
        <f t="shared" si="33"/>
        <v>0.86976141210000069</v>
      </c>
      <c r="E207">
        <f t="shared" si="33"/>
        <v>52.809289000000042</v>
      </c>
      <c r="F207">
        <f t="shared" si="33"/>
        <v>1.0233274788122564</v>
      </c>
      <c r="G207">
        <f t="shared" si="33"/>
        <v>4.4099999999985436E-2</v>
      </c>
      <c r="H207">
        <f t="shared" si="33"/>
        <v>347.60992248999742</v>
      </c>
      <c r="I207">
        <f t="shared" si="33"/>
        <v>60.067925122499865</v>
      </c>
    </row>
    <row r="208" spans="1:18" x14ac:dyDescent="0.2">
      <c r="A208">
        <f t="shared" si="34"/>
        <v>0.25024060786430252</v>
      </c>
      <c r="B208">
        <f t="shared" si="35"/>
        <v>63.317031839999892</v>
      </c>
      <c r="C208">
        <f t="shared" si="33"/>
        <v>5.5824059402499486E-3</v>
      </c>
      <c r="D208">
        <f t="shared" si="33"/>
        <v>0.55593427210000146</v>
      </c>
      <c r="E208">
        <f t="shared" si="33"/>
        <v>509.26948900000031</v>
      </c>
      <c r="F208">
        <f t="shared" si="33"/>
        <v>4.4381701431122611</v>
      </c>
      <c r="G208">
        <f t="shared" si="33"/>
        <v>0.47610000000004588</v>
      </c>
      <c r="H208">
        <f t="shared" si="33"/>
        <v>417.96940248999761</v>
      </c>
      <c r="I208">
        <f t="shared" si="33"/>
        <v>78.151788122499852</v>
      </c>
    </row>
    <row r="209" spans="1:9" x14ac:dyDescent="0.2">
      <c r="A209">
        <f t="shared" si="34"/>
        <v>0.21488838351630252</v>
      </c>
      <c r="B209">
        <f t="shared" si="35"/>
        <v>63.317031839999892</v>
      </c>
      <c r="C209">
        <f t="shared" si="33"/>
        <v>5.5824059402499486E-3</v>
      </c>
      <c r="D209">
        <f t="shared" si="33"/>
        <v>0.80032705210000177</v>
      </c>
      <c r="E209">
        <f t="shared" si="33"/>
        <v>200.70388900000003</v>
      </c>
      <c r="F209">
        <f t="shared" si="33"/>
        <v>4.4381701431122611</v>
      </c>
      <c r="G209">
        <f t="shared" si="33"/>
        <v>0.47610000000004588</v>
      </c>
      <c r="H209">
        <f t="shared" si="33"/>
        <v>515.93942448999655</v>
      </c>
      <c r="I209">
        <f t="shared" si="33"/>
        <v>41.607015122499888</v>
      </c>
    </row>
    <row r="210" spans="1:9" x14ac:dyDescent="0.2">
      <c r="A210">
        <f t="shared" si="34"/>
        <v>0.25276817063630247</v>
      </c>
      <c r="B210">
        <f t="shared" si="35"/>
        <v>63.317031839999892</v>
      </c>
      <c r="C210">
        <f t="shared" si="33"/>
        <v>5.5824059402499486E-3</v>
      </c>
      <c r="D210">
        <f t="shared" si="33"/>
        <v>3.1545312100000174E-2</v>
      </c>
      <c r="E210">
        <f t="shared" si="33"/>
        <v>93.450889000000032</v>
      </c>
      <c r="F210">
        <f t="shared" si="33"/>
        <v>4.4381701431122611</v>
      </c>
      <c r="G210">
        <f t="shared" si="33"/>
        <v>0.47610000000004588</v>
      </c>
      <c r="H210">
        <f t="shared" si="33"/>
        <v>397.37631648999803</v>
      </c>
      <c r="I210">
        <f t="shared" si="33"/>
        <v>43.169499122499886</v>
      </c>
    </row>
    <row r="211" spans="1:9" x14ac:dyDescent="0.2">
      <c r="A211">
        <f t="shared" si="34"/>
        <v>0.19742075115230254</v>
      </c>
      <c r="B211">
        <f t="shared" si="35"/>
        <v>5.1401958399999677</v>
      </c>
      <c r="C211">
        <f t="shared" si="33"/>
        <v>7.5959940249993975E-5</v>
      </c>
      <c r="D211">
        <f t="shared" si="33"/>
        <v>5.7787352099999835E-2</v>
      </c>
      <c r="E211">
        <f t="shared" si="33"/>
        <v>3.1222890000000358</v>
      </c>
      <c r="F211">
        <f t="shared" si="33"/>
        <v>2.5760137650122599</v>
      </c>
      <c r="G211">
        <f t="shared" si="33"/>
        <v>7.8960999999998132</v>
      </c>
      <c r="H211">
        <f t="shared" si="33"/>
        <v>458.57224448999864</v>
      </c>
      <c r="I211">
        <f t="shared" si="33"/>
        <v>0.42204512250001075</v>
      </c>
    </row>
    <row r="212" spans="1:9" x14ac:dyDescent="0.2">
      <c r="A212">
        <f t="shared" si="34"/>
        <v>0.1505909904663025</v>
      </c>
      <c r="B212">
        <f t="shared" si="35"/>
        <v>5.1401958399999677</v>
      </c>
      <c r="C212">
        <f t="shared" si="33"/>
        <v>7.5959940249993975E-5</v>
      </c>
      <c r="D212">
        <f t="shared" si="33"/>
        <v>6.4625520999999223E-3</v>
      </c>
      <c r="E212">
        <f t="shared" si="33"/>
        <v>769.11928899999941</v>
      </c>
      <c r="F212">
        <f t="shared" si="33"/>
        <v>3.9800110350122608</v>
      </c>
      <c r="G212">
        <f t="shared" si="33"/>
        <v>7.8960999999998132</v>
      </c>
      <c r="H212">
        <f t="shared" si="33"/>
        <v>515.93942448999655</v>
      </c>
      <c r="I212">
        <f t="shared" si="33"/>
        <v>54.311741122500102</v>
      </c>
    </row>
    <row r="213" spans="1:9" x14ac:dyDescent="0.2">
      <c r="A213">
        <f t="shared" si="34"/>
        <v>0.10327903040730252</v>
      </c>
      <c r="B213">
        <f t="shared" si="35"/>
        <v>5.1401958399999677</v>
      </c>
      <c r="C213">
        <f t="shared" si="33"/>
        <v>7.5959940249993975E-5</v>
      </c>
      <c r="D213">
        <f t="shared" si="33"/>
        <v>0.38612553209999878</v>
      </c>
      <c r="E213">
        <f t="shared" si="33"/>
        <v>1000.6466889999997</v>
      </c>
      <c r="F213">
        <f t="shared" si="33"/>
        <v>4.5224126738122603</v>
      </c>
      <c r="G213">
        <f t="shared" si="33"/>
        <v>7.8960999999998132</v>
      </c>
      <c r="H213">
        <f t="shared" si="33"/>
        <v>154.86060248999854</v>
      </c>
      <c r="I213">
        <f t="shared" si="33"/>
        <v>329.40979512250033</v>
      </c>
    </row>
    <row r="214" spans="1:9" x14ac:dyDescent="0.2">
      <c r="A214">
        <f t="shared" si="34"/>
        <v>0.13145740372730252</v>
      </c>
      <c r="B214">
        <f t="shared" si="35"/>
        <v>5.1401958399999677</v>
      </c>
      <c r="C214">
        <f t="shared" si="33"/>
        <v>7.5959940249993975E-5</v>
      </c>
      <c r="D214">
        <f t="shared" si="33"/>
        <v>6.1697592099999837E-2</v>
      </c>
      <c r="E214">
        <f t="shared" si="33"/>
        <v>307.40608900000007</v>
      </c>
      <c r="F214">
        <f t="shared" si="33"/>
        <v>6.9516411038122667</v>
      </c>
      <c r="G214">
        <f t="shared" si="33"/>
        <v>7.8960999999998132</v>
      </c>
      <c r="H214">
        <f t="shared" si="33"/>
        <v>156.85809048999815</v>
      </c>
      <c r="I214">
        <f t="shared" si="33"/>
        <v>28.298676122500105</v>
      </c>
    </row>
    <row r="215" spans="1:9" x14ac:dyDescent="0.2">
      <c r="A215">
        <f t="shared" si="34"/>
        <v>9.4691936892302486E-2</v>
      </c>
      <c r="B215">
        <f t="shared" si="35"/>
        <v>5.1401958399999677</v>
      </c>
      <c r="C215">
        <f t="shared" si="33"/>
        <v>7.5959940249993975E-5</v>
      </c>
      <c r="D215">
        <f t="shared" si="33"/>
        <v>1.5527652100000138E-2</v>
      </c>
      <c r="E215">
        <f t="shared" si="33"/>
        <v>672.52048899999966</v>
      </c>
      <c r="F215">
        <f t="shared" si="33"/>
        <v>5.7178207016122649</v>
      </c>
      <c r="G215">
        <f t="shared" si="33"/>
        <v>7.8960999999998132</v>
      </c>
      <c r="H215">
        <f t="shared" si="33"/>
        <v>336.14655648999735</v>
      </c>
      <c r="I215">
        <f t="shared" si="33"/>
        <v>75.162831122500137</v>
      </c>
    </row>
    <row r="216" spans="1:9" x14ac:dyDescent="0.2">
      <c r="A216">
        <f t="shared" si="34"/>
        <v>0.17234167625430249</v>
      </c>
      <c r="B216">
        <f t="shared" si="35"/>
        <v>5.1401958399999677</v>
      </c>
      <c r="C216">
        <f t="shared" si="33"/>
        <v>7.5959940249993975E-5</v>
      </c>
      <c r="D216">
        <f t="shared" si="33"/>
        <v>5.9238692099999456E-2</v>
      </c>
      <c r="E216">
        <f t="shared" si="33"/>
        <v>211.20808900000003</v>
      </c>
      <c r="F216">
        <f t="shared" si="33"/>
        <v>5.1583335416122633</v>
      </c>
      <c r="G216">
        <f t="shared" si="33"/>
        <v>7.8960999999998132</v>
      </c>
      <c r="H216">
        <f t="shared" si="33"/>
        <v>515.93942448999655</v>
      </c>
      <c r="I216">
        <f t="shared" si="33"/>
        <v>2.2190571225000242</v>
      </c>
    </row>
    <row r="217" spans="1:9" x14ac:dyDescent="0.2">
      <c r="A217">
        <f t="shared" si="34"/>
        <v>0.19257225161330255</v>
      </c>
      <c r="B217">
        <f t="shared" si="35"/>
        <v>5.1401958399999677</v>
      </c>
      <c r="C217">
        <f t="shared" si="33"/>
        <v>7.5959940249993975E-5</v>
      </c>
      <c r="D217">
        <f t="shared" si="33"/>
        <v>0.13205229209999927</v>
      </c>
      <c r="E217">
        <f t="shared" si="33"/>
        <v>862.42068900000027</v>
      </c>
      <c r="F217">
        <f t="shared" si="33"/>
        <v>2.236210692212258</v>
      </c>
      <c r="G217">
        <f t="shared" si="33"/>
        <v>7.8960999999998132</v>
      </c>
      <c r="H217">
        <f t="shared" si="33"/>
        <v>266.15638448999823</v>
      </c>
      <c r="I217">
        <f t="shared" si="33"/>
        <v>15.442149122500075</v>
      </c>
    </row>
    <row r="218" spans="1:9" x14ac:dyDescent="0.2">
      <c r="A218">
        <f t="shared" si="34"/>
        <v>9.4380156353024939E-3</v>
      </c>
      <c r="B218">
        <f t="shared" si="35"/>
        <v>3.9888078399999691</v>
      </c>
      <c r="C218">
        <f t="shared" si="33"/>
        <v>2.7925940250003786E-5</v>
      </c>
      <c r="D218">
        <f t="shared" si="33"/>
        <v>9.2045492099999626E-2</v>
      </c>
      <c r="E218">
        <f t="shared" si="33"/>
        <v>43.125489000000094</v>
      </c>
      <c r="F218">
        <f t="shared" si="33"/>
        <v>0.56549873601225364</v>
      </c>
      <c r="G218">
        <f t="shared" si="33"/>
        <v>8.9401000000002036</v>
      </c>
      <c r="H218">
        <f t="shared" si="33"/>
        <v>515.93942448999655</v>
      </c>
      <c r="I218">
        <f t="shared" si="33"/>
        <v>12.392864122499942</v>
      </c>
    </row>
    <row r="219" spans="1:9" x14ac:dyDescent="0.2">
      <c r="A219">
        <f t="shared" si="34"/>
        <v>1.1098506615302491E-2</v>
      </c>
      <c r="B219">
        <f t="shared" si="35"/>
        <v>3.9888078399999691</v>
      </c>
      <c r="C219">
        <f t="shared" si="33"/>
        <v>2.7925940250003786E-5</v>
      </c>
      <c r="D219">
        <f t="shared" si="33"/>
        <v>2.4457832099999733E-2</v>
      </c>
      <c r="E219">
        <f t="shared" si="33"/>
        <v>260.27368899999988</v>
      </c>
      <c r="F219">
        <f t="shared" si="33"/>
        <v>0.25643741521225283</v>
      </c>
      <c r="G219">
        <f t="shared" si="33"/>
        <v>8.9401000000002036</v>
      </c>
      <c r="H219">
        <f t="shared" si="33"/>
        <v>34.039056489999162</v>
      </c>
      <c r="I219">
        <f t="shared" si="33"/>
        <v>2.3114641224999746</v>
      </c>
    </row>
    <row r="220" spans="1:9" x14ac:dyDescent="0.2">
      <c r="A220">
        <f t="shared" si="34"/>
        <v>8.9831441423024981E-3</v>
      </c>
      <c r="B220">
        <f t="shared" si="35"/>
        <v>3.9888078399999691</v>
      </c>
      <c r="C220">
        <f t="shared" si="33"/>
        <v>2.7925940250003786E-5</v>
      </c>
      <c r="D220">
        <f t="shared" si="33"/>
        <v>0.17505019209999967</v>
      </c>
      <c r="E220">
        <f t="shared" si="33"/>
        <v>140.8256890000001</v>
      </c>
      <c r="F220">
        <f t="shared" si="33"/>
        <v>0.29495380831225276</v>
      </c>
      <c r="G220">
        <f t="shared" si="33"/>
        <v>8.9401000000002036</v>
      </c>
      <c r="H220">
        <f t="shared" si="33"/>
        <v>459.42921648999788</v>
      </c>
      <c r="I220">
        <f t="shared" si="33"/>
        <v>10.95841712249994</v>
      </c>
    </row>
    <row r="221" spans="1:9" x14ac:dyDescent="0.2">
      <c r="A221">
        <f t="shared" si="34"/>
        <v>0.27177396894830252</v>
      </c>
      <c r="B221">
        <f t="shared" si="35"/>
        <v>3.9888078399999691</v>
      </c>
      <c r="C221">
        <f t="shared" si="35"/>
        <v>2.7925940250003786E-5</v>
      </c>
      <c r="D221">
        <f t="shared" si="35"/>
        <v>0.10073641209999976</v>
      </c>
      <c r="E221">
        <f t="shared" si="35"/>
        <v>1526.2304890000005</v>
      </c>
      <c r="F221">
        <f t="shared" si="35"/>
        <v>0.29495380831225276</v>
      </c>
      <c r="G221">
        <f t="shared" ref="G221:I284" si="36">(G18-AA$84)^2</f>
        <v>8.9401000000002036</v>
      </c>
      <c r="H221">
        <f t="shared" si="36"/>
        <v>160.38449448999921</v>
      </c>
      <c r="I221">
        <f t="shared" si="36"/>
        <v>27.043640122499909</v>
      </c>
    </row>
    <row r="222" spans="1:9" x14ac:dyDescent="0.2">
      <c r="A222">
        <f t="shared" si="34"/>
        <v>6.32972513513025E-2</v>
      </c>
      <c r="B222">
        <f t="shared" si="35"/>
        <v>3.9888078399999691</v>
      </c>
      <c r="C222">
        <f t="shared" si="35"/>
        <v>2.7925940250003786E-5</v>
      </c>
      <c r="D222">
        <f t="shared" si="35"/>
        <v>6.8848512099999482E-2</v>
      </c>
      <c r="E222">
        <f t="shared" si="35"/>
        <v>177.76888899999994</v>
      </c>
      <c r="F222">
        <f t="shared" si="35"/>
        <v>9.144364321225186E-2</v>
      </c>
      <c r="G222">
        <f t="shared" si="36"/>
        <v>8.9401000000002036</v>
      </c>
      <c r="H222">
        <f t="shared" si="36"/>
        <v>157.86163448999864</v>
      </c>
      <c r="I222">
        <f t="shared" si="36"/>
        <v>8.3500771225000499</v>
      </c>
    </row>
    <row r="223" spans="1:9" x14ac:dyDescent="0.2">
      <c r="A223">
        <f t="shared" si="34"/>
        <v>7.2953712890302516E-2</v>
      </c>
      <c r="B223">
        <f t="shared" si="35"/>
        <v>3.9888078399999691</v>
      </c>
      <c r="C223">
        <f t="shared" si="35"/>
        <v>2.7925940250003786E-5</v>
      </c>
      <c r="D223">
        <f t="shared" si="35"/>
        <v>0.63423703209999815</v>
      </c>
      <c r="E223">
        <f t="shared" si="35"/>
        <v>1009.1422890000002</v>
      </c>
      <c r="F223">
        <f t="shared" si="35"/>
        <v>2.5282113012249106E-2</v>
      </c>
      <c r="G223">
        <f t="shared" si="36"/>
        <v>8.9401000000002036</v>
      </c>
      <c r="H223">
        <f t="shared" si="36"/>
        <v>7258.3072984900073</v>
      </c>
      <c r="I223">
        <f t="shared" si="36"/>
        <v>8.1631224999985427E-3</v>
      </c>
    </row>
    <row r="224" spans="1:9" x14ac:dyDescent="0.2">
      <c r="A224">
        <f t="shared" si="34"/>
        <v>3.7322163591302492E-2</v>
      </c>
      <c r="B224">
        <f t="shared" si="35"/>
        <v>3.9888078399999691</v>
      </c>
      <c r="C224">
        <f t="shared" si="35"/>
        <v>2.7925940250003786E-5</v>
      </c>
      <c r="D224">
        <f t="shared" si="35"/>
        <v>0.27603465209999883</v>
      </c>
      <c r="E224">
        <f t="shared" si="35"/>
        <v>1.2836889999999899</v>
      </c>
      <c r="F224">
        <f t="shared" si="35"/>
        <v>2.5282113012249106E-2</v>
      </c>
      <c r="G224">
        <f t="shared" si="36"/>
        <v>8.9401000000002036</v>
      </c>
      <c r="H224">
        <f t="shared" si="36"/>
        <v>281.0417544899978</v>
      </c>
      <c r="I224">
        <f t="shared" si="36"/>
        <v>0.25035012249999206</v>
      </c>
    </row>
    <row r="225" spans="1:9" x14ac:dyDescent="0.2">
      <c r="A225">
        <f t="shared" si="34"/>
        <v>0.51721908130230243</v>
      </c>
      <c r="B225">
        <f t="shared" si="35"/>
        <v>3.9888078399999691</v>
      </c>
      <c r="C225">
        <f t="shared" si="35"/>
        <v>2.7925940250003786E-5</v>
      </c>
      <c r="D225">
        <f t="shared" si="35"/>
        <v>0.46565611209999858</v>
      </c>
      <c r="E225">
        <f t="shared" si="35"/>
        <v>884.05128899999943</v>
      </c>
      <c r="F225">
        <f t="shared" si="35"/>
        <v>2.4838863212249162E-2</v>
      </c>
      <c r="G225">
        <f t="shared" si="36"/>
        <v>8.9401000000002036</v>
      </c>
      <c r="H225">
        <f t="shared" si="36"/>
        <v>5.6848864899997107</v>
      </c>
      <c r="I225">
        <f t="shared" si="36"/>
        <v>85.371132122500157</v>
      </c>
    </row>
    <row r="226" spans="1:9" x14ac:dyDescent="0.2">
      <c r="A226">
        <f t="shared" si="34"/>
        <v>0.1020351735273025</v>
      </c>
      <c r="B226">
        <f t="shared" si="35"/>
        <v>3.9888078399999691</v>
      </c>
      <c r="C226">
        <f t="shared" si="35"/>
        <v>2.7925940250003786E-5</v>
      </c>
      <c r="D226">
        <f t="shared" si="35"/>
        <v>8.2593012099999641E-2</v>
      </c>
      <c r="E226">
        <f t="shared" si="35"/>
        <v>434.01388899999995</v>
      </c>
      <c r="F226">
        <f t="shared" si="35"/>
        <v>3.2258424122502934E-3</v>
      </c>
      <c r="G226">
        <f t="shared" si="36"/>
        <v>8.9401000000002036</v>
      </c>
      <c r="H226">
        <f t="shared" si="36"/>
        <v>336.513342489997</v>
      </c>
      <c r="I226">
        <f t="shared" si="36"/>
        <v>4.2010651225000357</v>
      </c>
    </row>
    <row r="227" spans="1:9" x14ac:dyDescent="0.2">
      <c r="A227">
        <f t="shared" si="34"/>
        <v>0.48980324975430239</v>
      </c>
      <c r="B227">
        <f t="shared" si="35"/>
        <v>3.9888078399999691</v>
      </c>
      <c r="C227">
        <f t="shared" si="35"/>
        <v>2.7925940250003786E-5</v>
      </c>
      <c r="D227">
        <f t="shared" si="35"/>
        <v>1.2185952099999751E-2</v>
      </c>
      <c r="E227">
        <f t="shared" si="35"/>
        <v>544.42888899999991</v>
      </c>
      <c r="F227">
        <f t="shared" si="35"/>
        <v>4.5781021225012525E-4</v>
      </c>
      <c r="G227">
        <f t="shared" si="36"/>
        <v>8.9401000000002036</v>
      </c>
      <c r="H227">
        <f t="shared" si="36"/>
        <v>515.93942448999655</v>
      </c>
      <c r="I227">
        <f t="shared" si="36"/>
        <v>48.158742122500101</v>
      </c>
    </row>
    <row r="228" spans="1:9" x14ac:dyDescent="0.2">
      <c r="A228">
        <f t="shared" si="34"/>
        <v>0.20777137099830251</v>
      </c>
      <c r="B228">
        <f t="shared" si="35"/>
        <v>3.9888078399999691</v>
      </c>
      <c r="C228">
        <f t="shared" si="35"/>
        <v>2.7925940250003786E-5</v>
      </c>
      <c r="D228">
        <f t="shared" si="35"/>
        <v>0.19306357209999955</v>
      </c>
      <c r="E228">
        <f t="shared" si="35"/>
        <v>1000.6466889999997</v>
      </c>
      <c r="F228">
        <f t="shared" si="35"/>
        <v>1.9515112112250838E-2</v>
      </c>
      <c r="G228">
        <f t="shared" si="36"/>
        <v>8.9401000000002036</v>
      </c>
      <c r="H228">
        <f t="shared" si="36"/>
        <v>414.29752848999863</v>
      </c>
      <c r="I228">
        <f t="shared" si="36"/>
        <v>65.604330122500116</v>
      </c>
    </row>
    <row r="229" spans="1:9" x14ac:dyDescent="0.2">
      <c r="A229">
        <f t="shared" si="34"/>
        <v>4.7371283085302508E-2</v>
      </c>
      <c r="B229">
        <f t="shared" si="35"/>
        <v>3.9888078399999691</v>
      </c>
      <c r="C229">
        <f t="shared" si="35"/>
        <v>2.7925940250003786E-5</v>
      </c>
      <c r="D229">
        <f t="shared" si="35"/>
        <v>0.10783999209999924</v>
      </c>
      <c r="E229">
        <f t="shared" si="35"/>
        <v>662.18728899999951</v>
      </c>
      <c r="F229">
        <f t="shared" si="35"/>
        <v>0.19722170131225286</v>
      </c>
      <c r="G229">
        <f t="shared" si="36"/>
        <v>8.9401000000002036</v>
      </c>
      <c r="H229">
        <f t="shared" si="36"/>
        <v>405.79282248999721</v>
      </c>
      <c r="I229">
        <f t="shared" si="36"/>
        <v>20.427236122500084</v>
      </c>
    </row>
    <row r="230" spans="1:9" x14ac:dyDescent="0.2">
      <c r="A230">
        <f t="shared" si="34"/>
        <v>9.4820546177302456E-2</v>
      </c>
      <c r="B230">
        <f t="shared" si="35"/>
        <v>3.9888078399999691</v>
      </c>
      <c r="C230">
        <f t="shared" si="35"/>
        <v>2.7925940250003786E-5</v>
      </c>
      <c r="D230">
        <f t="shared" si="35"/>
        <v>0.42691849209999871</v>
      </c>
      <c r="E230">
        <f t="shared" si="35"/>
        <v>300.43288899999993</v>
      </c>
      <c r="F230">
        <f t="shared" si="35"/>
        <v>0.24909731631225293</v>
      </c>
      <c r="G230">
        <f t="shared" si="36"/>
        <v>8.9401000000002036</v>
      </c>
      <c r="H230">
        <f t="shared" si="36"/>
        <v>5007.7842964900055</v>
      </c>
      <c r="I230">
        <f t="shared" si="36"/>
        <v>22.369589122500095</v>
      </c>
    </row>
    <row r="231" spans="1:9" x14ac:dyDescent="0.2">
      <c r="A231">
        <f t="shared" si="34"/>
        <v>1.9404336770302497E-2</v>
      </c>
      <c r="B231">
        <f t="shared" si="35"/>
        <v>3.9888078399999691</v>
      </c>
      <c r="C231">
        <f t="shared" si="35"/>
        <v>2.7925940250003786E-5</v>
      </c>
      <c r="D231">
        <f t="shared" si="35"/>
        <v>0.19306357209999955</v>
      </c>
      <c r="E231">
        <f t="shared" si="35"/>
        <v>481.05648899999966</v>
      </c>
      <c r="F231">
        <f t="shared" si="35"/>
        <v>0.52779716451225467</v>
      </c>
      <c r="G231">
        <f t="shared" si="36"/>
        <v>8.9401000000002036</v>
      </c>
      <c r="H231">
        <f t="shared" si="36"/>
        <v>7.2592524899996853</v>
      </c>
      <c r="I231">
        <f t="shared" si="36"/>
        <v>9.178779122500055</v>
      </c>
    </row>
    <row r="232" spans="1:9" x14ac:dyDescent="0.2">
      <c r="A232">
        <f t="shared" si="34"/>
        <v>0.1790639201243025</v>
      </c>
      <c r="B232">
        <f t="shared" si="35"/>
        <v>3.9888078399999691</v>
      </c>
      <c r="C232">
        <f t="shared" si="35"/>
        <v>2.7925940250003786E-5</v>
      </c>
      <c r="D232">
        <f t="shared" si="35"/>
        <v>4.2185052099999801E-2</v>
      </c>
      <c r="E232">
        <f t="shared" si="35"/>
        <v>417.50748899999968</v>
      </c>
      <c r="F232">
        <f t="shared" si="35"/>
        <v>0.24790092471225306</v>
      </c>
      <c r="G232">
        <f t="shared" si="36"/>
        <v>8.9401000000002036</v>
      </c>
      <c r="H232">
        <f t="shared" si="36"/>
        <v>4597.612952490008</v>
      </c>
      <c r="I232">
        <f t="shared" si="36"/>
        <v>30.246150122500108</v>
      </c>
    </row>
    <row r="233" spans="1:9" x14ac:dyDescent="0.2">
      <c r="A233">
        <f t="shared" si="34"/>
        <v>5.7782279982302467E-2</v>
      </c>
      <c r="B233">
        <f t="shared" si="35"/>
        <v>3.9888078399999691</v>
      </c>
      <c r="C233">
        <f t="shared" si="35"/>
        <v>2.7925940250003786E-5</v>
      </c>
      <c r="D233">
        <f t="shared" si="35"/>
        <v>5.885961210000043E-2</v>
      </c>
      <c r="E233">
        <f t="shared" si="35"/>
        <v>677.7170890000001</v>
      </c>
      <c r="F233">
        <f t="shared" si="35"/>
        <v>0.2491971456122527</v>
      </c>
      <c r="G233">
        <f t="shared" si="36"/>
        <v>8.9401000000002036</v>
      </c>
      <c r="H233">
        <f t="shared" si="36"/>
        <v>189.18076848999846</v>
      </c>
      <c r="I233">
        <f t="shared" si="36"/>
        <v>1.0396861225000189</v>
      </c>
    </row>
    <row r="234" spans="1:9" x14ac:dyDescent="0.2">
      <c r="A234">
        <f t="shared" si="34"/>
        <v>0.22074910877630255</v>
      </c>
      <c r="B234">
        <f t="shared" si="35"/>
        <v>3.9888078399999691</v>
      </c>
      <c r="C234">
        <f t="shared" si="35"/>
        <v>2.7925940250003786E-5</v>
      </c>
      <c r="D234">
        <f t="shared" si="35"/>
        <v>0.17775499210000098</v>
      </c>
      <c r="E234">
        <f t="shared" si="35"/>
        <v>358.4584889999997</v>
      </c>
      <c r="F234">
        <f t="shared" si="35"/>
        <v>8.0370265512251529E-2</v>
      </c>
      <c r="G234">
        <f t="shared" si="36"/>
        <v>8.9401000000002036</v>
      </c>
      <c r="H234">
        <f t="shared" si="36"/>
        <v>36.533562489999568</v>
      </c>
      <c r="I234">
        <f t="shared" si="36"/>
        <v>3.9860122500003592E-2</v>
      </c>
    </row>
    <row r="235" spans="1:9" x14ac:dyDescent="0.2">
      <c r="A235">
        <f t="shared" si="34"/>
        <v>0.35784258198030261</v>
      </c>
      <c r="B235">
        <f t="shared" si="35"/>
        <v>3.9888078399999691</v>
      </c>
      <c r="C235">
        <f t="shared" si="35"/>
        <v>2.7925940250003786E-5</v>
      </c>
      <c r="D235">
        <f t="shared" si="35"/>
        <v>0.2909415720999991</v>
      </c>
      <c r="E235">
        <f t="shared" si="35"/>
        <v>662.18728899999951</v>
      </c>
      <c r="F235">
        <f t="shared" si="35"/>
        <v>7.7004307512251374E-2</v>
      </c>
      <c r="G235">
        <f t="shared" si="36"/>
        <v>8.9401000000002036</v>
      </c>
      <c r="H235">
        <f t="shared" si="36"/>
        <v>196.43984649000106</v>
      </c>
      <c r="I235">
        <f t="shared" si="36"/>
        <v>117.06482612250022</v>
      </c>
    </row>
    <row r="236" spans="1:9" x14ac:dyDescent="0.2">
      <c r="A236">
        <f t="shared" si="34"/>
        <v>0.67586394777930237</v>
      </c>
      <c r="B236">
        <f t="shared" si="35"/>
        <v>3.9888078399999691</v>
      </c>
      <c r="C236">
        <f t="shared" si="35"/>
        <v>2.7925940250003786E-5</v>
      </c>
      <c r="D236">
        <f t="shared" si="35"/>
        <v>3.2540552099999696E-2</v>
      </c>
      <c r="E236">
        <f t="shared" si="35"/>
        <v>1000.6466889999997</v>
      </c>
      <c r="F236">
        <f t="shared" si="35"/>
        <v>4.8178713512251163E-2</v>
      </c>
      <c r="G236">
        <f t="shared" si="36"/>
        <v>8.9401000000002036</v>
      </c>
      <c r="H236">
        <f t="shared" si="36"/>
        <v>6.4734624899998181</v>
      </c>
      <c r="I236">
        <f t="shared" si="36"/>
        <v>1.5867181225000193</v>
      </c>
    </row>
    <row r="237" spans="1:9" x14ac:dyDescent="0.2">
      <c r="A237">
        <f t="shared" si="34"/>
        <v>0.7316740034823026</v>
      </c>
      <c r="B237">
        <f t="shared" si="35"/>
        <v>3.9888078399999691</v>
      </c>
      <c r="C237">
        <f t="shared" si="35"/>
        <v>2.7925940250003786E-5</v>
      </c>
      <c r="D237">
        <f t="shared" si="35"/>
        <v>9.1439712099999418E-2</v>
      </c>
      <c r="E237">
        <f t="shared" si="35"/>
        <v>185.85868899999988</v>
      </c>
      <c r="F237">
        <f t="shared" si="35"/>
        <v>1.1900085122502097E-3</v>
      </c>
      <c r="G237">
        <f t="shared" si="36"/>
        <v>8.9401000000002036</v>
      </c>
      <c r="H237">
        <f t="shared" si="36"/>
        <v>20046.510444490017</v>
      </c>
      <c r="I237">
        <f t="shared" si="36"/>
        <v>253.7537491225003</v>
      </c>
    </row>
    <row r="238" spans="1:9" x14ac:dyDescent="0.2">
      <c r="A238">
        <f t="shared" si="34"/>
        <v>0.38329651107930257</v>
      </c>
      <c r="B238">
        <f t="shared" si="35"/>
        <v>3.9888078399999691</v>
      </c>
      <c r="C238">
        <f t="shared" si="35"/>
        <v>2.7925940250003786E-5</v>
      </c>
      <c r="D238">
        <f t="shared" si="35"/>
        <v>0.30403093209999954</v>
      </c>
      <c r="E238">
        <f t="shared" si="35"/>
        <v>709.31668899999977</v>
      </c>
      <c r="F238">
        <f t="shared" si="35"/>
        <v>2.8326068112249081E-2</v>
      </c>
      <c r="G238">
        <f t="shared" si="36"/>
        <v>8.9401000000002036</v>
      </c>
      <c r="H238">
        <f t="shared" si="36"/>
        <v>237.64380649000222</v>
      </c>
      <c r="I238">
        <f t="shared" si="36"/>
        <v>43.16030112250013</v>
      </c>
    </row>
    <row r="239" spans="1:9" x14ac:dyDescent="0.2">
      <c r="A239">
        <f t="shared" si="34"/>
        <v>1.1668524558693023</v>
      </c>
      <c r="B239">
        <f t="shared" si="35"/>
        <v>3.9888078399999691</v>
      </c>
      <c r="C239">
        <f t="shared" si="35"/>
        <v>2.7925940250003786E-5</v>
      </c>
      <c r="D239">
        <f t="shared" si="35"/>
        <v>2.4457832099999733E-2</v>
      </c>
      <c r="E239">
        <f t="shared" si="35"/>
        <v>814.13208900000006</v>
      </c>
      <c r="F239">
        <f t="shared" si="35"/>
        <v>3.8299859912248969E-2</v>
      </c>
      <c r="G239">
        <f t="shared" si="36"/>
        <v>8.9401000000002036</v>
      </c>
      <c r="H239">
        <f t="shared" si="36"/>
        <v>15844.691850490013</v>
      </c>
      <c r="I239">
        <f t="shared" si="36"/>
        <v>73.26760812250015</v>
      </c>
    </row>
    <row r="240" spans="1:9" x14ac:dyDescent="0.2">
      <c r="A240">
        <f t="shared" si="34"/>
        <v>0.2194365488843025</v>
      </c>
      <c r="B240">
        <f t="shared" si="35"/>
        <v>17.448999839999942</v>
      </c>
      <c r="C240">
        <f t="shared" si="35"/>
        <v>1.1367349402499783E-3</v>
      </c>
      <c r="D240">
        <f t="shared" si="35"/>
        <v>0.10200997209999961</v>
      </c>
      <c r="E240">
        <f t="shared" si="35"/>
        <v>2.7889000000000531E-2</v>
      </c>
      <c r="F240">
        <f t="shared" si="35"/>
        <v>0.35426720641224657</v>
      </c>
      <c r="G240">
        <f t="shared" si="36"/>
        <v>1.4161000000000792</v>
      </c>
      <c r="H240">
        <f t="shared" si="36"/>
        <v>515.93942448999655</v>
      </c>
      <c r="I240">
        <f t="shared" si="36"/>
        <v>4.4114701224999653</v>
      </c>
    </row>
    <row r="241" spans="1:9" x14ac:dyDescent="0.2">
      <c r="A241">
        <f t="shared" si="34"/>
        <v>0.18937340758730253</v>
      </c>
      <c r="B241">
        <f t="shared" si="35"/>
        <v>17.448999839999942</v>
      </c>
      <c r="C241">
        <f t="shared" si="35"/>
        <v>1.1367349402499783E-3</v>
      </c>
      <c r="D241">
        <f t="shared" si="35"/>
        <v>0.16924173209999921</v>
      </c>
      <c r="E241">
        <f t="shared" si="35"/>
        <v>48.539089000000082</v>
      </c>
      <c r="F241">
        <f t="shared" si="35"/>
        <v>0.33362580321224683</v>
      </c>
      <c r="G241">
        <f t="shared" si="36"/>
        <v>1.4161000000000792</v>
      </c>
      <c r="H241">
        <f t="shared" si="36"/>
        <v>11.385900489999651</v>
      </c>
      <c r="I241">
        <f t="shared" si="36"/>
        <v>0.13715912249999354</v>
      </c>
    </row>
    <row r="242" spans="1:9" x14ac:dyDescent="0.2">
      <c r="A242">
        <f t="shared" si="34"/>
        <v>0.20472959861730253</v>
      </c>
      <c r="B242">
        <f t="shared" si="35"/>
        <v>17.448999839999942</v>
      </c>
      <c r="C242">
        <f t="shared" si="35"/>
        <v>1.1367349402499783E-3</v>
      </c>
      <c r="D242">
        <f t="shared" si="35"/>
        <v>0.16191771209999967</v>
      </c>
      <c r="E242">
        <f t="shared" si="35"/>
        <v>721.83568900000023</v>
      </c>
      <c r="F242">
        <f t="shared" si="35"/>
        <v>4.5383911224987361E-4</v>
      </c>
      <c r="G242">
        <f t="shared" si="36"/>
        <v>1.4161000000000792</v>
      </c>
      <c r="H242">
        <f t="shared" si="36"/>
        <v>515.93942448999655</v>
      </c>
      <c r="I242">
        <f t="shared" si="36"/>
        <v>9.0622071224999505</v>
      </c>
    </row>
    <row r="243" spans="1:9" x14ac:dyDescent="0.2">
      <c r="A243">
        <f t="shared" si="34"/>
        <v>0.12784954691630249</v>
      </c>
      <c r="B243">
        <f t="shared" si="35"/>
        <v>17.448999839999942</v>
      </c>
      <c r="C243">
        <f t="shared" si="35"/>
        <v>1.1367349402499783E-3</v>
      </c>
      <c r="D243">
        <f t="shared" si="35"/>
        <v>8.2019232099999451E-2</v>
      </c>
      <c r="E243">
        <f t="shared" si="35"/>
        <v>1456.7198890000002</v>
      </c>
      <c r="F243">
        <f t="shared" si="35"/>
        <v>1.1707997412249352E-2</v>
      </c>
      <c r="G243">
        <f t="shared" si="36"/>
        <v>1.4161000000000792</v>
      </c>
      <c r="H243">
        <f t="shared" si="36"/>
        <v>370.34308248999821</v>
      </c>
      <c r="I243">
        <f t="shared" si="36"/>
        <v>2.7236551224999692</v>
      </c>
    </row>
    <row r="244" spans="1:9" x14ac:dyDescent="0.2">
      <c r="A244">
        <f t="shared" si="34"/>
        <v>0.25500535587830248</v>
      </c>
      <c r="B244">
        <f t="shared" si="35"/>
        <v>51.655843839999896</v>
      </c>
      <c r="C244">
        <f t="shared" si="35"/>
        <v>1.0965335940249933E-2</v>
      </c>
      <c r="D244">
        <f t="shared" si="35"/>
        <v>0.11738161210000037</v>
      </c>
      <c r="E244">
        <f t="shared" si="35"/>
        <v>2168.4854890000006</v>
      </c>
      <c r="F244">
        <f t="shared" si="35"/>
        <v>2.0897492408122571</v>
      </c>
      <c r="G244">
        <f t="shared" si="36"/>
        <v>8.4100000000020117E-2</v>
      </c>
      <c r="H244">
        <f t="shared" si="36"/>
        <v>459.85800248999749</v>
      </c>
      <c r="I244">
        <f t="shared" si="36"/>
        <v>55.656822122499868</v>
      </c>
    </row>
    <row r="245" spans="1:9" x14ac:dyDescent="0.2">
      <c r="A245">
        <f t="shared" si="34"/>
        <v>0.24902150932230252</v>
      </c>
      <c r="B245">
        <f t="shared" si="35"/>
        <v>51.655843839999896</v>
      </c>
      <c r="C245">
        <f t="shared" si="35"/>
        <v>1.0965335940249933E-2</v>
      </c>
      <c r="D245">
        <f t="shared" si="35"/>
        <v>0.5953819921000012</v>
      </c>
      <c r="E245">
        <f t="shared" si="35"/>
        <v>2763.2894890000007</v>
      </c>
      <c r="F245">
        <f t="shared" si="35"/>
        <v>2.0897492408122571</v>
      </c>
      <c r="G245">
        <f t="shared" si="36"/>
        <v>8.4100000000020117E-2</v>
      </c>
      <c r="H245">
        <f t="shared" si="36"/>
        <v>459.42921648999788</v>
      </c>
      <c r="I245">
        <f t="shared" si="36"/>
        <v>96.046860122499822</v>
      </c>
    </row>
    <row r="246" spans="1:9" x14ac:dyDescent="0.2">
      <c r="A246">
        <f t="shared" si="34"/>
        <v>0.16416317458730251</v>
      </c>
      <c r="B246">
        <f t="shared" si="35"/>
        <v>10.414819839999954</v>
      </c>
      <c r="C246">
        <f t="shared" si="35"/>
        <v>7.1767159402499432E-3</v>
      </c>
      <c r="D246">
        <f t="shared" si="35"/>
        <v>0.26792011210000038</v>
      </c>
      <c r="E246">
        <f t="shared" si="35"/>
        <v>4285.928089</v>
      </c>
      <c r="F246">
        <f t="shared" si="35"/>
        <v>3.1166248022122609</v>
      </c>
      <c r="G246">
        <f t="shared" si="36"/>
        <v>1.209999999999284E-2</v>
      </c>
      <c r="H246">
        <f t="shared" si="36"/>
        <v>125.98491048999935</v>
      </c>
      <c r="I246">
        <f t="shared" si="36"/>
        <v>48.168458122499885</v>
      </c>
    </row>
    <row r="247" spans="1:9" x14ac:dyDescent="0.2">
      <c r="A247">
        <f t="shared" si="34"/>
        <v>0.15296746232130254</v>
      </c>
      <c r="B247">
        <f t="shared" si="35"/>
        <v>10.414819839999954</v>
      </c>
      <c r="C247">
        <f t="shared" si="35"/>
        <v>7.1767159402499432E-3</v>
      </c>
      <c r="D247">
        <f t="shared" si="35"/>
        <v>6.9538920999999386E-3</v>
      </c>
      <c r="E247">
        <f t="shared" si="35"/>
        <v>3815.1622890000003</v>
      </c>
      <c r="F247">
        <f t="shared" si="35"/>
        <v>3.1166248022122609</v>
      </c>
      <c r="G247">
        <f t="shared" si="36"/>
        <v>1.209999999999284E-2</v>
      </c>
      <c r="H247">
        <f t="shared" si="36"/>
        <v>84.351366489999094</v>
      </c>
      <c r="I247">
        <f t="shared" si="36"/>
        <v>35.645079122499901</v>
      </c>
    </row>
    <row r="248" spans="1:9" x14ac:dyDescent="0.2">
      <c r="A248">
        <f t="shared" si="34"/>
        <v>0.13931597307530252</v>
      </c>
      <c r="B248">
        <f t="shared" si="35"/>
        <v>10.414819839999954</v>
      </c>
      <c r="C248">
        <f t="shared" si="35"/>
        <v>7.1767159402499432E-3</v>
      </c>
      <c r="D248">
        <f t="shared" si="35"/>
        <v>1.7131320999999112E-3</v>
      </c>
      <c r="E248">
        <f t="shared" si="35"/>
        <v>3827.5256890000005</v>
      </c>
      <c r="F248">
        <f t="shared" si="35"/>
        <v>3.1166248022122609</v>
      </c>
      <c r="G248">
        <f t="shared" si="36"/>
        <v>1.209999999999284E-2</v>
      </c>
      <c r="H248">
        <f t="shared" si="36"/>
        <v>411.04724048999697</v>
      </c>
      <c r="I248">
        <f t="shared" si="36"/>
        <v>18.838638122499923</v>
      </c>
    </row>
    <row r="249" spans="1:9" x14ac:dyDescent="0.2">
      <c r="A249">
        <f t="shared" si="34"/>
        <v>0.16803485731230255</v>
      </c>
      <c r="B249">
        <f t="shared" si="35"/>
        <v>10.414819839999954</v>
      </c>
      <c r="C249">
        <f t="shared" si="35"/>
        <v>7.1767159402499432E-3</v>
      </c>
      <c r="D249">
        <f t="shared" si="35"/>
        <v>3.3631892099999734E-2</v>
      </c>
      <c r="E249">
        <f t="shared" si="35"/>
        <v>804.68668900000023</v>
      </c>
      <c r="F249">
        <f t="shared" si="35"/>
        <v>3.1166248022122609</v>
      </c>
      <c r="G249">
        <f t="shared" si="36"/>
        <v>1.209999999999284E-2</v>
      </c>
      <c r="H249">
        <f t="shared" si="36"/>
        <v>231.17073848999794</v>
      </c>
      <c r="I249">
        <f t="shared" si="36"/>
        <v>4.9744611224999584</v>
      </c>
    </row>
    <row r="250" spans="1:9" x14ac:dyDescent="0.2">
      <c r="A250">
        <f t="shared" si="34"/>
        <v>0.13045861340930251</v>
      </c>
      <c r="B250">
        <f t="shared" si="35"/>
        <v>10.414819839999954</v>
      </c>
      <c r="C250">
        <f t="shared" si="35"/>
        <v>7.1767159402499432E-3</v>
      </c>
      <c r="D250">
        <f t="shared" si="35"/>
        <v>0.32534475209999869</v>
      </c>
      <c r="E250">
        <f t="shared" si="35"/>
        <v>1194.8774890000004</v>
      </c>
      <c r="F250">
        <f t="shared" si="35"/>
        <v>1.3107879957122555</v>
      </c>
      <c r="G250">
        <f t="shared" si="36"/>
        <v>1.209999999999284E-2</v>
      </c>
      <c r="H250">
        <f t="shared" si="36"/>
        <v>515.93942448999655</v>
      </c>
      <c r="I250">
        <f t="shared" si="36"/>
        <v>2.4659991224999702</v>
      </c>
    </row>
    <row r="251" spans="1:9" x14ac:dyDescent="0.2">
      <c r="A251">
        <f t="shared" si="34"/>
        <v>0.11850844117530253</v>
      </c>
      <c r="B251">
        <f t="shared" si="35"/>
        <v>10.414819839999954</v>
      </c>
      <c r="C251">
        <f t="shared" si="35"/>
        <v>7.1767159402499432E-3</v>
      </c>
      <c r="D251">
        <f t="shared" si="35"/>
        <v>0.21751963209999967</v>
      </c>
      <c r="E251">
        <f t="shared" si="35"/>
        <v>1229.6944890000004</v>
      </c>
      <c r="F251">
        <f t="shared" si="35"/>
        <v>1.3107879957122555</v>
      </c>
      <c r="G251">
        <f t="shared" si="36"/>
        <v>1.209999999999284E-2</v>
      </c>
      <c r="H251">
        <f t="shared" si="36"/>
        <v>515.93942448999655</v>
      </c>
      <c r="I251">
        <f t="shared" si="36"/>
        <v>5.6152411225000423</v>
      </c>
    </row>
    <row r="252" spans="1:9" x14ac:dyDescent="0.2">
      <c r="A252">
        <f t="shared" si="34"/>
        <v>9.2015489274302531E-2</v>
      </c>
      <c r="B252">
        <f t="shared" si="35"/>
        <v>10.414819839999954</v>
      </c>
      <c r="C252">
        <f t="shared" si="35"/>
        <v>7.1767159402499432E-3</v>
      </c>
      <c r="D252">
        <f t="shared" si="35"/>
        <v>4.9457312099999547E-2</v>
      </c>
      <c r="E252">
        <f t="shared" si="35"/>
        <v>293.53968899999984</v>
      </c>
      <c r="F252">
        <f t="shared" si="35"/>
        <v>3.00639707271226</v>
      </c>
      <c r="G252">
        <f t="shared" si="36"/>
        <v>1.209999999999284E-2</v>
      </c>
      <c r="H252">
        <f t="shared" si="36"/>
        <v>344.26204848999834</v>
      </c>
      <c r="I252">
        <f t="shared" si="36"/>
        <v>49.275486122500133</v>
      </c>
    </row>
    <row r="253" spans="1:9" x14ac:dyDescent="0.2">
      <c r="A253">
        <f t="shared" si="34"/>
        <v>7.7696294214302519E-2</v>
      </c>
      <c r="B253">
        <f t="shared" si="35"/>
        <v>10.414819839999954</v>
      </c>
      <c r="C253">
        <f t="shared" si="35"/>
        <v>7.1767159402499432E-3</v>
      </c>
      <c r="D253">
        <f t="shared" si="35"/>
        <v>0.72827449209999862</v>
      </c>
      <c r="E253">
        <f t="shared" si="35"/>
        <v>725.38648899999964</v>
      </c>
      <c r="F253">
        <f t="shared" si="35"/>
        <v>3.665296848512261</v>
      </c>
      <c r="G253">
        <f t="shared" si="36"/>
        <v>1.209999999999284E-2</v>
      </c>
      <c r="H253">
        <f t="shared" si="36"/>
        <v>515.93942448999655</v>
      </c>
      <c r="I253">
        <f t="shared" si="36"/>
        <v>362.12757912250026</v>
      </c>
    </row>
    <row r="254" spans="1:9" x14ac:dyDescent="0.2">
      <c r="A254">
        <f t="shared" si="34"/>
        <v>9.7869209724302492E-2</v>
      </c>
      <c r="B254">
        <f t="shared" si="35"/>
        <v>10.414819839999954</v>
      </c>
      <c r="C254">
        <f t="shared" si="35"/>
        <v>7.1767159402499432E-3</v>
      </c>
      <c r="D254">
        <f t="shared" si="35"/>
        <v>0.42300715209999856</v>
      </c>
      <c r="E254">
        <f t="shared" si="35"/>
        <v>40.538689000000055</v>
      </c>
      <c r="F254">
        <f t="shared" si="35"/>
        <v>4.5462619146122618</v>
      </c>
      <c r="G254">
        <f t="shared" si="36"/>
        <v>1.209999999999284E-2</v>
      </c>
      <c r="H254">
        <f t="shared" si="36"/>
        <v>515.93942448999655</v>
      </c>
      <c r="I254">
        <f t="shared" si="36"/>
        <v>19.533306122500068</v>
      </c>
    </row>
    <row r="255" spans="1:9" x14ac:dyDescent="0.2">
      <c r="A255">
        <f t="shared" si="34"/>
        <v>0.19702994266830254</v>
      </c>
      <c r="B255">
        <f t="shared" si="35"/>
        <v>20.22480783999994</v>
      </c>
      <c r="C255">
        <f t="shared" si="35"/>
        <v>8.7825949402499381E-3</v>
      </c>
      <c r="D255">
        <f t="shared" si="35"/>
        <v>8.37465720999995E-2</v>
      </c>
      <c r="E255">
        <f t="shared" si="35"/>
        <v>513.79288900000006</v>
      </c>
      <c r="F255">
        <f t="shared" si="35"/>
        <v>8.1750046256122673</v>
      </c>
      <c r="G255">
        <f t="shared" si="36"/>
        <v>1.464099999999916</v>
      </c>
      <c r="H255">
        <f t="shared" si="36"/>
        <v>456.86070048999778</v>
      </c>
      <c r="I255">
        <f t="shared" si="36"/>
        <v>2.7877311225000261</v>
      </c>
    </row>
    <row r="256" spans="1:9" x14ac:dyDescent="0.2">
      <c r="A256">
        <f t="shared" si="34"/>
        <v>0.2393563157643025</v>
      </c>
      <c r="B256">
        <f t="shared" si="35"/>
        <v>20.22480783999994</v>
      </c>
      <c r="C256">
        <f t="shared" si="35"/>
        <v>8.7825949402499381E-3</v>
      </c>
      <c r="D256">
        <f t="shared" si="35"/>
        <v>1.8876012099999728E-2</v>
      </c>
      <c r="E256">
        <f t="shared" si="35"/>
        <v>28.804689000000046</v>
      </c>
      <c r="F256">
        <f t="shared" si="35"/>
        <v>8.1750046256122673</v>
      </c>
      <c r="G256">
        <f t="shared" si="36"/>
        <v>1.464099999999916</v>
      </c>
      <c r="H256">
        <f t="shared" si="36"/>
        <v>391.41852648999895</v>
      </c>
      <c r="I256">
        <f t="shared" si="36"/>
        <v>5.5241451224999611</v>
      </c>
    </row>
    <row r="257" spans="1:9" x14ac:dyDescent="0.2">
      <c r="A257">
        <f t="shared" si="34"/>
        <v>0.22945110701130253</v>
      </c>
      <c r="B257">
        <f t="shared" si="35"/>
        <v>20.22480783999994</v>
      </c>
      <c r="C257">
        <f t="shared" si="35"/>
        <v>8.7825949402499381E-3</v>
      </c>
      <c r="D257">
        <f t="shared" si="35"/>
        <v>6.687913210000046E-2</v>
      </c>
      <c r="E257">
        <f t="shared" si="35"/>
        <v>2234.1692890000004</v>
      </c>
      <c r="F257">
        <f t="shared" si="35"/>
        <v>8.1750046256122673</v>
      </c>
      <c r="G257">
        <f t="shared" si="36"/>
        <v>1.464099999999916</v>
      </c>
      <c r="H257">
        <f t="shared" si="36"/>
        <v>515.93942448999655</v>
      </c>
      <c r="I257">
        <f t="shared" si="36"/>
        <v>42.254550122499886</v>
      </c>
    </row>
    <row r="258" spans="1:9" x14ac:dyDescent="0.2">
      <c r="A258">
        <f t="shared" si="34"/>
        <v>0.23309637108030248</v>
      </c>
      <c r="B258">
        <f t="shared" si="35"/>
        <v>20.22480783999994</v>
      </c>
      <c r="C258">
        <f t="shared" si="35"/>
        <v>8.7825949402499381E-3</v>
      </c>
      <c r="D258">
        <f t="shared" si="35"/>
        <v>6.4714272099999498E-2</v>
      </c>
      <c r="E258">
        <f t="shared" si="35"/>
        <v>2205.8990890000005</v>
      </c>
      <c r="F258">
        <f t="shared" si="35"/>
        <v>8.1750046256122673</v>
      </c>
      <c r="G258">
        <f t="shared" si="36"/>
        <v>1.464099999999916</v>
      </c>
      <c r="H258">
        <f t="shared" si="36"/>
        <v>515.93942448999655</v>
      </c>
      <c r="I258">
        <f t="shared" si="36"/>
        <v>11.224845122499945</v>
      </c>
    </row>
    <row r="259" spans="1:9" x14ac:dyDescent="0.2">
      <c r="A259">
        <f t="shared" si="34"/>
        <v>0.26937195101130257</v>
      </c>
      <c r="B259">
        <f t="shared" si="35"/>
        <v>37.665223839999911</v>
      </c>
      <c r="C259">
        <f t="shared" si="35"/>
        <v>1.5059093940249926E-2</v>
      </c>
      <c r="D259">
        <f t="shared" si="35"/>
        <v>0.13278007209999951</v>
      </c>
      <c r="E259">
        <f t="shared" si="35"/>
        <v>431.26828900000015</v>
      </c>
      <c r="F259">
        <f t="shared" si="35"/>
        <v>11.317818090612271</v>
      </c>
      <c r="G259">
        <f t="shared" si="36"/>
        <v>9.5481000000002183</v>
      </c>
      <c r="H259">
        <f t="shared" si="36"/>
        <v>515.93942448999655</v>
      </c>
      <c r="I259">
        <f t="shared" si="36"/>
        <v>9.1182861225000558</v>
      </c>
    </row>
    <row r="260" spans="1:9" x14ac:dyDescent="0.2">
      <c r="A260">
        <f t="shared" si="34"/>
        <v>0.26988082145030257</v>
      </c>
      <c r="B260">
        <f t="shared" si="35"/>
        <v>79.516455839999864</v>
      </c>
      <c r="C260">
        <f t="shared" si="35"/>
        <v>1.6826110940249911E-2</v>
      </c>
      <c r="D260">
        <f t="shared" si="35"/>
        <v>0.99323149210000083</v>
      </c>
      <c r="E260">
        <f t="shared" si="35"/>
        <v>2159.1820890000004</v>
      </c>
      <c r="F260">
        <f t="shared" si="35"/>
        <v>22.477996022312279</v>
      </c>
      <c r="G260">
        <f t="shared" si="36"/>
        <v>1.209999999999284E-2</v>
      </c>
      <c r="H260">
        <f t="shared" si="36"/>
        <v>472.81458248999797</v>
      </c>
      <c r="I260">
        <f t="shared" si="36"/>
        <v>48.585779122499886</v>
      </c>
    </row>
    <row r="261" spans="1:9" x14ac:dyDescent="0.2">
      <c r="A261">
        <f t="shared" si="34"/>
        <v>0.26220600686630258</v>
      </c>
      <c r="B261">
        <f t="shared" si="35"/>
        <v>88.307367839999856</v>
      </c>
      <c r="C261">
        <f t="shared" si="35"/>
        <v>1.5059093940249926E-2</v>
      </c>
      <c r="D261">
        <f t="shared" si="35"/>
        <v>1.7058972100000205E-2</v>
      </c>
      <c r="E261">
        <f t="shared" si="35"/>
        <v>1067.1328890000002</v>
      </c>
      <c r="F261">
        <f t="shared" si="35"/>
        <v>27.374833785312276</v>
      </c>
      <c r="G261">
        <f t="shared" si="36"/>
        <v>0.50409999999995081</v>
      </c>
      <c r="H261">
        <f t="shared" si="36"/>
        <v>515.93942448999655</v>
      </c>
      <c r="I261">
        <f t="shared" si="36"/>
        <v>36.1243071224999</v>
      </c>
    </row>
    <row r="262" spans="1:9" x14ac:dyDescent="0.2">
      <c r="A262">
        <f t="shared" si="34"/>
        <v>0.26862509421930253</v>
      </c>
      <c r="B262">
        <f t="shared" si="35"/>
        <v>77.74301583999987</v>
      </c>
      <c r="C262">
        <f t="shared" si="35"/>
        <v>1.4814662940249928E-2</v>
      </c>
      <c r="D262">
        <f t="shared" si="35"/>
        <v>0.31765623210000071</v>
      </c>
      <c r="E262">
        <f t="shared" si="35"/>
        <v>776.56968900000027</v>
      </c>
      <c r="F262">
        <f t="shared" si="35"/>
        <v>19.090751904912274</v>
      </c>
      <c r="G262">
        <f t="shared" si="36"/>
        <v>8.4680999999998043</v>
      </c>
      <c r="H262">
        <f t="shared" si="36"/>
        <v>350.22502448999711</v>
      </c>
      <c r="I262">
        <f t="shared" si="36"/>
        <v>61.31438112249986</v>
      </c>
    </row>
    <row r="263" spans="1:9" x14ac:dyDescent="0.2">
      <c r="A263">
        <f t="shared" si="34"/>
        <v>0.14300540157630254</v>
      </c>
      <c r="B263">
        <f t="shared" si="35"/>
        <v>25.072051839999929</v>
      </c>
      <c r="C263">
        <f t="shared" si="35"/>
        <v>6.354560940249946E-3</v>
      </c>
      <c r="D263">
        <f t="shared" si="35"/>
        <v>1.1532612099999926E-2</v>
      </c>
      <c r="E263">
        <f t="shared" si="35"/>
        <v>1534.053889</v>
      </c>
      <c r="F263">
        <f t="shared" si="35"/>
        <v>14.894169474912271</v>
      </c>
      <c r="G263">
        <f t="shared" si="36"/>
        <v>2.8561000000001124</v>
      </c>
      <c r="H263">
        <f t="shared" si="36"/>
        <v>272.06193248999847</v>
      </c>
      <c r="I263">
        <f t="shared" si="36"/>
        <v>24.209844122499913</v>
      </c>
    </row>
    <row r="264" spans="1:9" x14ac:dyDescent="0.2">
      <c r="A264">
        <f t="shared" si="34"/>
        <v>0.18432472116330254</v>
      </c>
      <c r="B264">
        <f t="shared" si="35"/>
        <v>25.072051839999929</v>
      </c>
      <c r="C264">
        <f t="shared" si="35"/>
        <v>6.354560940249946E-3</v>
      </c>
      <c r="D264">
        <f t="shared" si="35"/>
        <v>0.10587865209999976</v>
      </c>
      <c r="E264">
        <f t="shared" si="35"/>
        <v>448.04188900000008</v>
      </c>
      <c r="F264">
        <f t="shared" si="35"/>
        <v>8.8595314145122686</v>
      </c>
      <c r="G264">
        <f t="shared" si="36"/>
        <v>2.8561000000001124</v>
      </c>
      <c r="H264">
        <f t="shared" si="36"/>
        <v>515.93942448999655</v>
      </c>
      <c r="I264">
        <f t="shared" si="36"/>
        <v>6.5553921224999527</v>
      </c>
    </row>
    <row r="265" spans="1:9" x14ac:dyDescent="0.2">
      <c r="A265">
        <f t="shared" si="34"/>
        <v>0.14691164571930251</v>
      </c>
      <c r="B265">
        <f t="shared" si="35"/>
        <v>25.072051839999929</v>
      </c>
      <c r="C265">
        <f t="shared" si="35"/>
        <v>6.354560940249946E-3</v>
      </c>
      <c r="D265">
        <f t="shared" si="35"/>
        <v>0.26151973209999957</v>
      </c>
      <c r="E265">
        <f t="shared" si="35"/>
        <v>4.6958890000000073</v>
      </c>
      <c r="F265">
        <f t="shared" ref="F265:I328" si="37">(F62-Z$84)^2</f>
        <v>10.692223120712265</v>
      </c>
      <c r="G265">
        <f t="shared" si="36"/>
        <v>2.8561000000001124</v>
      </c>
      <c r="H265">
        <f t="shared" si="36"/>
        <v>437.82633048999833</v>
      </c>
      <c r="I265">
        <f t="shared" si="36"/>
        <v>1.8759411225000244</v>
      </c>
    </row>
    <row r="266" spans="1:9" x14ac:dyDescent="0.2">
      <c r="A266">
        <f t="shared" si="34"/>
        <v>0.13024920699030249</v>
      </c>
      <c r="B266">
        <f t="shared" si="35"/>
        <v>25.072051839999929</v>
      </c>
      <c r="C266">
        <f t="shared" si="35"/>
        <v>6.354560940249946E-3</v>
      </c>
      <c r="D266">
        <f t="shared" si="35"/>
        <v>8.2019232099999451E-2</v>
      </c>
      <c r="E266">
        <f t="shared" si="35"/>
        <v>626.65108900000007</v>
      </c>
      <c r="F266">
        <f t="shared" si="37"/>
        <v>8.1967489590122682</v>
      </c>
      <c r="G266">
        <f t="shared" si="36"/>
        <v>2.8561000000001124</v>
      </c>
      <c r="H266">
        <f t="shared" si="36"/>
        <v>15.165572489999455</v>
      </c>
      <c r="I266">
        <f t="shared" si="36"/>
        <v>7.0737381225000426</v>
      </c>
    </row>
    <row r="267" spans="1:9" x14ac:dyDescent="0.2">
      <c r="A267">
        <f t="shared" si="34"/>
        <v>0.17837154017430254</v>
      </c>
      <c r="B267">
        <f t="shared" si="35"/>
        <v>25.072051839999929</v>
      </c>
      <c r="C267">
        <f t="shared" si="35"/>
        <v>6.354560940249946E-3</v>
      </c>
      <c r="D267">
        <f t="shared" si="35"/>
        <v>4.1457032100000478E-2</v>
      </c>
      <c r="E267">
        <f t="shared" si="35"/>
        <v>0.32148900000000824</v>
      </c>
      <c r="F267">
        <f t="shared" si="37"/>
        <v>10.692877110012271</v>
      </c>
      <c r="G267">
        <f t="shared" si="36"/>
        <v>2.8561000000001124</v>
      </c>
      <c r="H267">
        <f t="shared" si="36"/>
        <v>515.93942448999655</v>
      </c>
      <c r="I267">
        <f t="shared" si="36"/>
        <v>25.50603512249991</v>
      </c>
    </row>
    <row r="268" spans="1:9" x14ac:dyDescent="0.2">
      <c r="A268">
        <f t="shared" si="34"/>
        <v>0.16492577882130252</v>
      </c>
      <c r="B268">
        <f t="shared" si="35"/>
        <v>25.072051839999929</v>
      </c>
      <c r="C268">
        <f t="shared" si="35"/>
        <v>6.354560940249946E-3</v>
      </c>
      <c r="D268">
        <f t="shared" si="35"/>
        <v>0.25970235210000037</v>
      </c>
      <c r="E268">
        <f t="shared" si="35"/>
        <v>623.35108900000034</v>
      </c>
      <c r="F268">
        <f t="shared" si="37"/>
        <v>16.203816982212274</v>
      </c>
      <c r="G268">
        <f t="shared" si="36"/>
        <v>2.8561000000001124</v>
      </c>
      <c r="H268">
        <f t="shared" si="36"/>
        <v>457.71607248999703</v>
      </c>
      <c r="I268">
        <f t="shared" si="36"/>
        <v>5.1999961224999609</v>
      </c>
    </row>
    <row r="269" spans="1:9" x14ac:dyDescent="0.2">
      <c r="A269">
        <f t="shared" si="34"/>
        <v>0.26327217441030248</v>
      </c>
      <c r="B269">
        <f t="shared" si="35"/>
        <v>76.688551839999889</v>
      </c>
      <c r="C269">
        <f t="shared" si="35"/>
        <v>1.3599174840249919E-2</v>
      </c>
      <c r="D269">
        <f t="shared" si="35"/>
        <v>0.72523959210000144</v>
      </c>
      <c r="E269">
        <f t="shared" si="35"/>
        <v>78.623689000000084</v>
      </c>
      <c r="F269">
        <f t="shared" si="37"/>
        <v>27.745465888212273</v>
      </c>
      <c r="G269">
        <f t="shared" si="36"/>
        <v>0.34810000000004176</v>
      </c>
      <c r="H269">
        <f t="shared" si="36"/>
        <v>363.06634848999829</v>
      </c>
      <c r="I269">
        <f t="shared" si="36"/>
        <v>13.915511122499931</v>
      </c>
    </row>
    <row r="270" spans="1:9" x14ac:dyDescent="0.2">
      <c r="A270">
        <f t="shared" ref="A270:A333" si="38">(A67-$U$84)^2</f>
        <v>0.24678097934730253</v>
      </c>
      <c r="B270">
        <f t="shared" ref="B270:E333" si="39">(B67-V$84)^2</f>
        <v>45.794995839999899</v>
      </c>
      <c r="C270">
        <f t="shared" si="39"/>
        <v>1.8148265940249906E-2</v>
      </c>
      <c r="D270">
        <f t="shared" si="39"/>
        <v>1.4145121000000609E-3</v>
      </c>
      <c r="E270">
        <f t="shared" si="39"/>
        <v>2557.0214890000007</v>
      </c>
      <c r="F270">
        <f t="shared" si="37"/>
        <v>7.0543174080122668</v>
      </c>
      <c r="G270">
        <f t="shared" si="36"/>
        <v>3.6480999999998649</v>
      </c>
      <c r="H270">
        <f t="shared" si="36"/>
        <v>515.93942448999655</v>
      </c>
      <c r="I270">
        <f t="shared" si="36"/>
        <v>50.557077122499877</v>
      </c>
    </row>
    <row r="271" spans="1:9" x14ac:dyDescent="0.2">
      <c r="A271">
        <f t="shared" si="38"/>
        <v>0.23894553010230252</v>
      </c>
      <c r="B271">
        <f t="shared" si="39"/>
        <v>45.794995839999899</v>
      </c>
      <c r="C271">
        <f t="shared" si="39"/>
        <v>1.8148265940249906E-2</v>
      </c>
      <c r="D271">
        <f t="shared" si="39"/>
        <v>0.21658785209999934</v>
      </c>
      <c r="E271">
        <f t="shared" si="39"/>
        <v>1388.8292890000002</v>
      </c>
      <c r="F271">
        <f t="shared" si="37"/>
        <v>7.0543174080122668</v>
      </c>
      <c r="G271">
        <f t="shared" si="36"/>
        <v>3.6480999999998649</v>
      </c>
      <c r="H271">
        <f t="shared" si="36"/>
        <v>515.93942448999655</v>
      </c>
      <c r="I271">
        <f t="shared" si="36"/>
        <v>2.3726781224999729</v>
      </c>
    </row>
    <row r="272" spans="1:9" x14ac:dyDescent="0.2">
      <c r="A272">
        <f t="shared" si="38"/>
        <v>0.22535960059230251</v>
      </c>
      <c r="B272">
        <f t="shared" si="39"/>
        <v>16.542115839999941</v>
      </c>
      <c r="C272">
        <f t="shared" si="39"/>
        <v>1.5305524940249926E-2</v>
      </c>
      <c r="D272">
        <f t="shared" si="39"/>
        <v>0.14016787209999934</v>
      </c>
      <c r="E272">
        <f t="shared" si="39"/>
        <v>2205.8990890000005</v>
      </c>
      <c r="F272">
        <f t="shared" si="37"/>
        <v>6.4642884525122657</v>
      </c>
      <c r="G272">
        <f t="shared" si="36"/>
        <v>0.79210000000005798</v>
      </c>
      <c r="H272">
        <f t="shared" si="36"/>
        <v>485.06979048999671</v>
      </c>
      <c r="I272">
        <f t="shared" si="36"/>
        <v>13.544976122499939</v>
      </c>
    </row>
    <row r="273" spans="1:9" x14ac:dyDescent="0.2">
      <c r="A273">
        <f t="shared" si="38"/>
        <v>0.15766502167730251</v>
      </c>
      <c r="B273">
        <f t="shared" si="39"/>
        <v>16.542115839999941</v>
      </c>
      <c r="C273">
        <f t="shared" si="39"/>
        <v>1.5305524940249926E-2</v>
      </c>
      <c r="D273">
        <f t="shared" si="39"/>
        <v>0.43347739209999858</v>
      </c>
      <c r="E273">
        <f t="shared" si="39"/>
        <v>996.47548900000049</v>
      </c>
      <c r="F273">
        <f t="shared" si="37"/>
        <v>6.4642884525122657</v>
      </c>
      <c r="G273">
        <f t="shared" si="36"/>
        <v>0.79210000000005798</v>
      </c>
      <c r="H273">
        <f t="shared" si="36"/>
        <v>515.93942448999655</v>
      </c>
      <c r="I273">
        <f t="shared" si="36"/>
        <v>1.715183122500022</v>
      </c>
    </row>
    <row r="274" spans="1:9" x14ac:dyDescent="0.2">
      <c r="A274">
        <f t="shared" si="38"/>
        <v>0.16358024739530252</v>
      </c>
      <c r="B274">
        <f t="shared" si="39"/>
        <v>16.542115839999941</v>
      </c>
      <c r="C274">
        <f t="shared" si="39"/>
        <v>1.5305524940249926E-2</v>
      </c>
      <c r="D274">
        <f t="shared" si="39"/>
        <v>0.13497541209999958</v>
      </c>
      <c r="E274">
        <f t="shared" si="39"/>
        <v>1250.8246890000003</v>
      </c>
      <c r="F274">
        <f t="shared" si="37"/>
        <v>6.4642884525122657</v>
      </c>
      <c r="G274">
        <f t="shared" si="36"/>
        <v>0.79210000000005798</v>
      </c>
      <c r="H274">
        <f t="shared" si="36"/>
        <v>515.93942448999655</v>
      </c>
      <c r="I274">
        <f t="shared" si="36"/>
        <v>8.9421931224999547</v>
      </c>
    </row>
    <row r="275" spans="1:9" x14ac:dyDescent="0.2">
      <c r="A275">
        <f t="shared" si="38"/>
        <v>0.19744741128530252</v>
      </c>
      <c r="B275">
        <f t="shared" si="39"/>
        <v>0.45265984000001025</v>
      </c>
      <c r="C275">
        <f t="shared" si="39"/>
        <v>1.4331800940249927E-2</v>
      </c>
      <c r="D275">
        <f t="shared" si="39"/>
        <v>2.7096452100000196E-2</v>
      </c>
      <c r="E275">
        <f t="shared" si="39"/>
        <v>3815.1622890000003</v>
      </c>
      <c r="F275">
        <f t="shared" si="37"/>
        <v>1.7736819174122578</v>
      </c>
      <c r="G275">
        <f t="shared" si="36"/>
        <v>1.4161000000000792</v>
      </c>
      <c r="H275">
        <f t="shared" si="36"/>
        <v>91.093662489999318</v>
      </c>
      <c r="I275">
        <f t="shared" si="36"/>
        <v>25.607142122499916</v>
      </c>
    </row>
    <row r="276" spans="1:9" x14ac:dyDescent="0.2">
      <c r="A276">
        <f t="shared" si="38"/>
        <v>0.1397642337353025</v>
      </c>
      <c r="B276">
        <f t="shared" si="39"/>
        <v>0.45265984000001025</v>
      </c>
      <c r="C276">
        <f t="shared" si="39"/>
        <v>1.4331800940249927E-2</v>
      </c>
      <c r="D276">
        <f t="shared" si="39"/>
        <v>8.4908132099999381E-2</v>
      </c>
      <c r="E276">
        <f t="shared" si="39"/>
        <v>2587.4516890000004</v>
      </c>
      <c r="F276">
        <f t="shared" si="37"/>
        <v>1.7736819174122578</v>
      </c>
      <c r="G276">
        <f t="shared" si="36"/>
        <v>1.4161000000000792</v>
      </c>
      <c r="H276">
        <f t="shared" si="36"/>
        <v>7.5861684899996904</v>
      </c>
      <c r="I276">
        <f t="shared" si="36"/>
        <v>3.6113301224999645</v>
      </c>
    </row>
    <row r="277" spans="1:9" x14ac:dyDescent="0.2">
      <c r="A277">
        <f t="shared" si="38"/>
        <v>0.19445502596730252</v>
      </c>
      <c r="B277">
        <f t="shared" si="39"/>
        <v>0.45265984000001025</v>
      </c>
      <c r="C277">
        <f t="shared" si="39"/>
        <v>1.4331800940249927E-2</v>
      </c>
      <c r="D277">
        <f t="shared" si="39"/>
        <v>3.5115012099999565E-2</v>
      </c>
      <c r="E277">
        <f t="shared" si="39"/>
        <v>3668.3614890000008</v>
      </c>
      <c r="F277">
        <f t="shared" si="37"/>
        <v>1.7736819174122578</v>
      </c>
      <c r="G277">
        <f t="shared" si="36"/>
        <v>1.4161000000000792</v>
      </c>
      <c r="H277">
        <f t="shared" si="36"/>
        <v>279.70221048999906</v>
      </c>
      <c r="I277">
        <f t="shared" si="36"/>
        <v>39.191982122499901</v>
      </c>
    </row>
    <row r="278" spans="1:9" x14ac:dyDescent="0.2">
      <c r="A278">
        <f t="shared" si="38"/>
        <v>0.11371769934230251</v>
      </c>
      <c r="B278">
        <f t="shared" si="39"/>
        <v>0.45265984000001025</v>
      </c>
      <c r="C278">
        <f t="shared" si="39"/>
        <v>1.4331800940249927E-2</v>
      </c>
      <c r="D278">
        <f t="shared" si="39"/>
        <v>5.4612099999986988E-5</v>
      </c>
      <c r="E278">
        <f t="shared" si="39"/>
        <v>3864.735889</v>
      </c>
      <c r="F278">
        <f t="shared" si="37"/>
        <v>1.7736819174122578</v>
      </c>
      <c r="G278">
        <f t="shared" si="36"/>
        <v>1.4161000000000792</v>
      </c>
      <c r="H278">
        <f t="shared" si="36"/>
        <v>8.9060464899997722</v>
      </c>
      <c r="I278">
        <f t="shared" si="36"/>
        <v>17.980568122499928</v>
      </c>
    </row>
    <row r="279" spans="1:9" x14ac:dyDescent="0.2">
      <c r="A279">
        <f t="shared" si="38"/>
        <v>0.20579882151530249</v>
      </c>
      <c r="B279">
        <f t="shared" si="39"/>
        <v>7.2511718400000387</v>
      </c>
      <c r="C279">
        <f t="shared" si="39"/>
        <v>9.1614569402499388E-3</v>
      </c>
      <c r="D279">
        <f t="shared" si="39"/>
        <v>4.2477210000001903E-4</v>
      </c>
      <c r="E279">
        <f t="shared" si="39"/>
        <v>3889.6426890000007</v>
      </c>
      <c r="F279">
        <f t="shared" si="37"/>
        <v>8.7613928012251707E-2</v>
      </c>
      <c r="G279">
        <f t="shared" si="36"/>
        <v>0.47610000000004588</v>
      </c>
      <c r="H279">
        <f t="shared" si="36"/>
        <v>429.91119648999842</v>
      </c>
      <c r="I279">
        <f t="shared" si="36"/>
        <v>25.003500122499911</v>
      </c>
    </row>
    <row r="280" spans="1:9" x14ac:dyDescent="0.2">
      <c r="A280">
        <f t="shared" si="38"/>
        <v>0.19139798133930253</v>
      </c>
      <c r="B280">
        <f t="shared" si="39"/>
        <v>7.2511718400000387</v>
      </c>
      <c r="C280">
        <f t="shared" si="39"/>
        <v>9.1614569402499388E-3</v>
      </c>
      <c r="D280">
        <f t="shared" si="39"/>
        <v>1.1296321000000243E-3</v>
      </c>
      <c r="E280">
        <f t="shared" si="39"/>
        <v>546.01668900000016</v>
      </c>
      <c r="F280">
        <f t="shared" si="37"/>
        <v>0.29931458031225328</v>
      </c>
      <c r="G280">
        <f t="shared" si="36"/>
        <v>0.47610000000004588</v>
      </c>
      <c r="H280">
        <f t="shared" si="36"/>
        <v>81.799362489999353</v>
      </c>
      <c r="I280">
        <f t="shared" si="36"/>
        <v>8.0675881224999539</v>
      </c>
    </row>
    <row r="281" spans="1:9" x14ac:dyDescent="0.2">
      <c r="A281">
        <f t="shared" si="38"/>
        <v>0.1858304405883025</v>
      </c>
      <c r="B281">
        <f t="shared" si="39"/>
        <v>7.2511718400000387</v>
      </c>
      <c r="C281">
        <f t="shared" si="39"/>
        <v>9.1614569402499388E-3</v>
      </c>
      <c r="D281">
        <f t="shared" si="39"/>
        <v>7.0809210000003669E-4</v>
      </c>
      <c r="E281">
        <f t="shared" si="39"/>
        <v>37.613688999999944</v>
      </c>
      <c r="F281">
        <f t="shared" si="37"/>
        <v>9.3502131122505504E-3</v>
      </c>
      <c r="G281">
        <f t="shared" si="36"/>
        <v>0.47610000000004588</v>
      </c>
      <c r="H281">
        <f t="shared" si="36"/>
        <v>0.27636049000003043</v>
      </c>
      <c r="I281">
        <f t="shared" si="36"/>
        <v>3.5967122500003487E-2</v>
      </c>
    </row>
    <row r="282" spans="1:9" x14ac:dyDescent="0.2">
      <c r="A282">
        <f t="shared" si="38"/>
        <v>0.19850638169430254</v>
      </c>
      <c r="B282">
        <f t="shared" si="39"/>
        <v>7.2511718400000387</v>
      </c>
      <c r="C282">
        <f t="shared" si="39"/>
        <v>9.1614569402499388E-3</v>
      </c>
      <c r="D282">
        <f t="shared" si="39"/>
        <v>1.2631512099999898E-2</v>
      </c>
      <c r="E282">
        <f t="shared" si="39"/>
        <v>509.26948900000031</v>
      </c>
      <c r="F282">
        <f t="shared" si="37"/>
        <v>1.8224055012250651E-2</v>
      </c>
      <c r="G282">
        <f t="shared" si="36"/>
        <v>0.47610000000004588</v>
      </c>
      <c r="H282">
        <f t="shared" si="36"/>
        <v>163.18274048999811</v>
      </c>
      <c r="I282">
        <f t="shared" si="36"/>
        <v>2.2811571224999754</v>
      </c>
    </row>
    <row r="283" spans="1:9" x14ac:dyDescent="0.2">
      <c r="A283">
        <f t="shared" si="38"/>
        <v>0.22671934626530252</v>
      </c>
      <c r="B283">
        <f t="shared" si="39"/>
        <v>7.2511718400000387</v>
      </c>
      <c r="C283">
        <f t="shared" si="39"/>
        <v>9.1614569402499388E-3</v>
      </c>
      <c r="D283">
        <f t="shared" si="39"/>
        <v>4.1575209999996005E-4</v>
      </c>
      <c r="E283">
        <f t="shared" si="39"/>
        <v>215.12088900000003</v>
      </c>
      <c r="F283">
        <f t="shared" si="37"/>
        <v>1.1206265498122561</v>
      </c>
      <c r="G283">
        <f t="shared" si="36"/>
        <v>0.47610000000004588</v>
      </c>
      <c r="H283">
        <f t="shared" si="36"/>
        <v>149.18912448999814</v>
      </c>
      <c r="I283">
        <f t="shared" si="36"/>
        <v>0.3132081225000094</v>
      </c>
    </row>
    <row r="284" spans="1:9" x14ac:dyDescent="0.2">
      <c r="A284">
        <f t="shared" si="38"/>
        <v>0.20136808121430252</v>
      </c>
      <c r="B284">
        <f t="shared" si="39"/>
        <v>7.2511718400000387</v>
      </c>
      <c r="C284">
        <f t="shared" si="39"/>
        <v>9.1614569402499388E-3</v>
      </c>
      <c r="D284">
        <f t="shared" si="39"/>
        <v>0.14317899209999968</v>
      </c>
      <c r="E284">
        <f t="shared" si="39"/>
        <v>1009.1422890000002</v>
      </c>
      <c r="F284">
        <f t="shared" si="37"/>
        <v>0.29931458031225328</v>
      </c>
      <c r="G284">
        <f t="shared" si="36"/>
        <v>0.47610000000004588</v>
      </c>
      <c r="H284">
        <f t="shared" si="36"/>
        <v>478.48500048999773</v>
      </c>
      <c r="I284">
        <f t="shared" si="36"/>
        <v>7.1842761224999556</v>
      </c>
    </row>
    <row r="285" spans="1:9" x14ac:dyDescent="0.2">
      <c r="A285">
        <f t="shared" si="38"/>
        <v>0.2415531310283025</v>
      </c>
      <c r="B285">
        <f t="shared" si="39"/>
        <v>27.848839839999922</v>
      </c>
      <c r="C285">
        <f t="shared" si="39"/>
        <v>1.1388197940249933E-2</v>
      </c>
      <c r="D285">
        <f t="shared" si="39"/>
        <v>0.22525465210000103</v>
      </c>
      <c r="E285">
        <f t="shared" si="39"/>
        <v>1215.7076890000003</v>
      </c>
      <c r="F285">
        <f t="shared" si="37"/>
        <v>2.0885929236122571</v>
      </c>
      <c r="G285">
        <f t="shared" si="37"/>
        <v>0.98010000000006725</v>
      </c>
      <c r="H285">
        <f t="shared" si="37"/>
        <v>515.93942448999655</v>
      </c>
      <c r="I285">
        <f t="shared" si="37"/>
        <v>42.12464312249989</v>
      </c>
    </row>
    <row r="286" spans="1:9" x14ac:dyDescent="0.2">
      <c r="A286">
        <f t="shared" si="38"/>
        <v>0.23813477688930251</v>
      </c>
      <c r="B286">
        <f t="shared" si="39"/>
        <v>27.848839839999922</v>
      </c>
      <c r="C286">
        <f t="shared" si="39"/>
        <v>1.1388197940249933E-2</v>
      </c>
      <c r="D286">
        <f t="shared" si="39"/>
        <v>0.13440289210000039</v>
      </c>
      <c r="E286">
        <f t="shared" si="39"/>
        <v>4.1330890000000053</v>
      </c>
      <c r="F286">
        <f t="shared" si="37"/>
        <v>2.0885929236122571</v>
      </c>
      <c r="G286">
        <f t="shared" si="37"/>
        <v>0.98010000000006725</v>
      </c>
      <c r="H286">
        <f t="shared" si="37"/>
        <v>459.85800248999749</v>
      </c>
      <c r="I286">
        <f t="shared" si="37"/>
        <v>20.796792122499923</v>
      </c>
    </row>
    <row r="287" spans="1:9" x14ac:dyDescent="0.2">
      <c r="A287">
        <f t="shared" si="38"/>
        <v>0.24603638602230252</v>
      </c>
      <c r="B287">
        <f t="shared" si="39"/>
        <v>27.848839839999922</v>
      </c>
      <c r="C287">
        <f t="shared" si="39"/>
        <v>1.1388197940249933E-2</v>
      </c>
      <c r="D287">
        <f t="shared" si="39"/>
        <v>2.4611521000000372E-3</v>
      </c>
      <c r="E287">
        <f t="shared" si="39"/>
        <v>1308.0518890000001</v>
      </c>
      <c r="F287">
        <f t="shared" si="37"/>
        <v>2.0885929236122571</v>
      </c>
      <c r="G287">
        <f t="shared" si="37"/>
        <v>0.98010000000006725</v>
      </c>
      <c r="H287">
        <f t="shared" si="37"/>
        <v>515.93942448999655</v>
      </c>
      <c r="I287">
        <f t="shared" si="37"/>
        <v>25.607142122499916</v>
      </c>
    </row>
    <row r="288" spans="1:9" x14ac:dyDescent="0.2">
      <c r="A288">
        <f t="shared" si="38"/>
        <v>0.24710895681030254</v>
      </c>
      <c r="B288">
        <f t="shared" si="39"/>
        <v>27.848839839999922</v>
      </c>
      <c r="C288">
        <f t="shared" si="39"/>
        <v>1.1388197940249933E-2</v>
      </c>
      <c r="D288">
        <f t="shared" si="39"/>
        <v>7.2914520999998993E-3</v>
      </c>
      <c r="E288">
        <f t="shared" si="39"/>
        <v>469.45888900000006</v>
      </c>
      <c r="F288">
        <f t="shared" si="37"/>
        <v>2.0885929236122571</v>
      </c>
      <c r="G288">
        <f t="shared" si="37"/>
        <v>0.98010000000006725</v>
      </c>
      <c r="H288">
        <f t="shared" si="37"/>
        <v>270.74398848999778</v>
      </c>
      <c r="I288">
        <f t="shared" si="37"/>
        <v>18.23588912249993</v>
      </c>
    </row>
    <row r="289" spans="1:9" x14ac:dyDescent="0.2">
      <c r="A289">
        <f t="shared" si="38"/>
        <v>0.2323438106223025</v>
      </c>
      <c r="B289">
        <f t="shared" si="39"/>
        <v>31.890867839999917</v>
      </c>
      <c r="C289">
        <f t="shared" si="39"/>
        <v>7.0082849402499439E-3</v>
      </c>
      <c r="D289">
        <f t="shared" si="39"/>
        <v>1.8662292100000276E-2</v>
      </c>
      <c r="E289">
        <f t="shared" si="39"/>
        <v>414.81468900000016</v>
      </c>
      <c r="F289">
        <f t="shared" si="37"/>
        <v>0.6788054427122544</v>
      </c>
      <c r="G289">
        <f t="shared" si="37"/>
        <v>0.24010000000003329</v>
      </c>
      <c r="H289">
        <f t="shared" si="37"/>
        <v>515.93942448999655</v>
      </c>
      <c r="I289">
        <f t="shared" si="37"/>
        <v>4.6671121224999661</v>
      </c>
    </row>
    <row r="290" spans="1:9" x14ac:dyDescent="0.2">
      <c r="A290">
        <f t="shared" si="38"/>
        <v>0.2258725903863025</v>
      </c>
      <c r="B290">
        <f t="shared" si="39"/>
        <v>31.890867839999917</v>
      </c>
      <c r="C290">
        <f t="shared" si="39"/>
        <v>7.0082849402499439E-3</v>
      </c>
      <c r="D290">
        <f t="shared" si="39"/>
        <v>0.1425893121000005</v>
      </c>
      <c r="E290">
        <f t="shared" si="39"/>
        <v>150.47928900000008</v>
      </c>
      <c r="F290">
        <f t="shared" si="37"/>
        <v>0.23251346461225314</v>
      </c>
      <c r="G290">
        <f t="shared" si="37"/>
        <v>0.24010000000003329</v>
      </c>
      <c r="H290">
        <f t="shared" si="37"/>
        <v>328.12786448999844</v>
      </c>
      <c r="I290">
        <f t="shared" si="37"/>
        <v>27.566175122499907</v>
      </c>
    </row>
    <row r="291" spans="1:9" x14ac:dyDescent="0.2">
      <c r="A291">
        <f t="shared" si="38"/>
        <v>0.23110186170330252</v>
      </c>
      <c r="B291">
        <f t="shared" si="39"/>
        <v>31.890867839999917</v>
      </c>
      <c r="C291">
        <f t="shared" si="39"/>
        <v>7.0082849402499439E-3</v>
      </c>
      <c r="D291">
        <f t="shared" si="39"/>
        <v>5.6354012099999781E-2</v>
      </c>
      <c r="E291">
        <f t="shared" si="39"/>
        <v>541.35328900000013</v>
      </c>
      <c r="F291">
        <f t="shared" si="37"/>
        <v>0.22249758811225268</v>
      </c>
      <c r="G291">
        <f t="shared" si="37"/>
        <v>0.24010000000003329</v>
      </c>
      <c r="H291">
        <f t="shared" si="37"/>
        <v>475.42749848999807</v>
      </c>
      <c r="I291">
        <f t="shared" si="37"/>
        <v>1.1656441225000174</v>
      </c>
    </row>
    <row r="292" spans="1:9" x14ac:dyDescent="0.2">
      <c r="A292">
        <f t="shared" si="38"/>
        <v>0.21261371721030251</v>
      </c>
      <c r="B292">
        <f t="shared" si="39"/>
        <v>31.890867839999917</v>
      </c>
      <c r="C292">
        <f t="shared" si="39"/>
        <v>7.0082849402499439E-3</v>
      </c>
      <c r="D292">
        <f t="shared" si="39"/>
        <v>1.7263332099999681E-2</v>
      </c>
      <c r="E292">
        <f t="shared" si="39"/>
        <v>133.79548900000017</v>
      </c>
      <c r="F292">
        <f t="shared" si="37"/>
        <v>4.3223865312248901E-2</v>
      </c>
      <c r="G292">
        <f t="shared" si="37"/>
        <v>0.24010000000003329</v>
      </c>
      <c r="H292">
        <f t="shared" si="37"/>
        <v>439.50187448999679</v>
      </c>
      <c r="I292">
        <f t="shared" si="37"/>
        <v>11.157938122499946</v>
      </c>
    </row>
    <row r="293" spans="1:9" x14ac:dyDescent="0.2">
      <c r="A293">
        <f t="shared" si="38"/>
        <v>0.22658604371130253</v>
      </c>
      <c r="B293">
        <f t="shared" si="39"/>
        <v>45.255219839999903</v>
      </c>
      <c r="C293">
        <f t="shared" si="39"/>
        <v>1.9110449402499725E-3</v>
      </c>
      <c r="D293">
        <f t="shared" si="39"/>
        <v>0.56943625210000071</v>
      </c>
      <c r="E293">
        <f t="shared" si="39"/>
        <v>321.59248899999972</v>
      </c>
      <c r="F293">
        <f t="shared" si="37"/>
        <v>0.28494617661224703</v>
      </c>
      <c r="G293">
        <f t="shared" si="37"/>
        <v>4.4099999999985436E-2</v>
      </c>
      <c r="H293">
        <f t="shared" si="37"/>
        <v>515.93942448999655</v>
      </c>
      <c r="I293">
        <f t="shared" si="37"/>
        <v>39.442796122499892</v>
      </c>
    </row>
    <row r="294" spans="1:9" x14ac:dyDescent="0.2">
      <c r="A294">
        <f t="shared" si="38"/>
        <v>0.2300070956493025</v>
      </c>
      <c r="B294">
        <f t="shared" si="39"/>
        <v>45.255219839999903</v>
      </c>
      <c r="C294">
        <f t="shared" si="39"/>
        <v>1.9110449402499725E-3</v>
      </c>
      <c r="D294">
        <f t="shared" si="39"/>
        <v>0.68328409210000085</v>
      </c>
      <c r="E294">
        <f t="shared" si="39"/>
        <v>27.74128900000003</v>
      </c>
      <c r="F294">
        <f t="shared" si="37"/>
        <v>0.29268478701224709</v>
      </c>
      <c r="G294">
        <f t="shared" si="37"/>
        <v>4.4099999999985436E-2</v>
      </c>
      <c r="H294">
        <f t="shared" si="37"/>
        <v>478.48500048999773</v>
      </c>
      <c r="I294">
        <f t="shared" si="37"/>
        <v>36.970656122499896</v>
      </c>
    </row>
    <row r="295" spans="1:9" x14ac:dyDescent="0.2">
      <c r="A295">
        <f t="shared" si="38"/>
        <v>0.23597302724730251</v>
      </c>
      <c r="B295">
        <f t="shared" si="39"/>
        <v>45.255219839999903</v>
      </c>
      <c r="C295">
        <f t="shared" si="39"/>
        <v>1.9110449402499725E-3</v>
      </c>
      <c r="D295">
        <f t="shared" si="39"/>
        <v>2.7096452100000196E-2</v>
      </c>
      <c r="E295">
        <f t="shared" si="39"/>
        <v>5.139289000000046</v>
      </c>
      <c r="F295">
        <f t="shared" si="37"/>
        <v>0.74512028241224537</v>
      </c>
      <c r="G295">
        <f t="shared" si="37"/>
        <v>4.4099999999985436E-2</v>
      </c>
      <c r="H295">
        <f t="shared" si="37"/>
        <v>323.79483248999833</v>
      </c>
      <c r="I295">
        <f t="shared" si="37"/>
        <v>8.8229791224999463</v>
      </c>
    </row>
    <row r="296" spans="1:9" x14ac:dyDescent="0.2">
      <c r="A296">
        <f t="shared" si="38"/>
        <v>0.24333556671930248</v>
      </c>
      <c r="B296">
        <f t="shared" si="39"/>
        <v>45.255219839999903</v>
      </c>
      <c r="C296">
        <f t="shared" si="39"/>
        <v>1.9110449402499725E-3</v>
      </c>
      <c r="D296">
        <f t="shared" si="39"/>
        <v>2.3289812100000314E-2</v>
      </c>
      <c r="E296">
        <f t="shared" si="39"/>
        <v>30.614089000000014</v>
      </c>
      <c r="F296">
        <f t="shared" si="37"/>
        <v>0.74546560381224536</v>
      </c>
      <c r="G296">
        <f t="shared" si="37"/>
        <v>4.4099999999985436E-2</v>
      </c>
      <c r="H296">
        <f t="shared" si="37"/>
        <v>374.97611448999834</v>
      </c>
      <c r="I296">
        <f t="shared" si="37"/>
        <v>12.818906122499945</v>
      </c>
    </row>
    <row r="297" spans="1:9" x14ac:dyDescent="0.2">
      <c r="A297">
        <f t="shared" si="38"/>
        <v>0.24066927603830252</v>
      </c>
      <c r="B297">
        <f t="shared" si="39"/>
        <v>24.037447840000063</v>
      </c>
      <c r="C297">
        <f t="shared" si="39"/>
        <v>4.721819940249952E-3</v>
      </c>
      <c r="D297">
        <f t="shared" si="39"/>
        <v>3.5951952100000358E-2</v>
      </c>
      <c r="E297">
        <f t="shared" si="39"/>
        <v>218.06428900000009</v>
      </c>
      <c r="F297">
        <f t="shared" si="37"/>
        <v>8.3870187212248273E-2</v>
      </c>
      <c r="G297">
        <f t="shared" si="37"/>
        <v>3.6100000000012636E-2</v>
      </c>
      <c r="H297">
        <f t="shared" si="37"/>
        <v>433.65147048999739</v>
      </c>
      <c r="I297">
        <f t="shared" si="37"/>
        <v>13.106934122499936</v>
      </c>
    </row>
    <row r="298" spans="1:9" x14ac:dyDescent="0.2">
      <c r="A298">
        <f t="shared" si="38"/>
        <v>0.25387545384630245</v>
      </c>
      <c r="B298">
        <f t="shared" si="39"/>
        <v>24.037447840000063</v>
      </c>
      <c r="C298">
        <f t="shared" si="39"/>
        <v>4.721819940249952E-3</v>
      </c>
      <c r="D298">
        <f t="shared" si="39"/>
        <v>1.7131320999999112E-3</v>
      </c>
      <c r="E298">
        <f t="shared" si="39"/>
        <v>1557.6440890000003</v>
      </c>
      <c r="F298">
        <f t="shared" si="37"/>
        <v>8.3870187212248273E-2</v>
      </c>
      <c r="G298">
        <f t="shared" si="37"/>
        <v>3.6100000000012636E-2</v>
      </c>
      <c r="H298">
        <f t="shared" si="37"/>
        <v>490.37002248999693</v>
      </c>
      <c r="I298">
        <f t="shared" si="37"/>
        <v>31.028799122499905</v>
      </c>
    </row>
    <row r="299" spans="1:9" x14ac:dyDescent="0.2">
      <c r="A299">
        <f t="shared" si="38"/>
        <v>0.23977724753730253</v>
      </c>
      <c r="B299">
        <f t="shared" si="39"/>
        <v>24.037447840000063</v>
      </c>
      <c r="C299">
        <f t="shared" si="39"/>
        <v>4.721819940249952E-3</v>
      </c>
      <c r="D299">
        <f t="shared" si="39"/>
        <v>1.1492099999997016E-5</v>
      </c>
      <c r="E299">
        <f t="shared" si="39"/>
        <v>79.798488999999876</v>
      </c>
      <c r="F299">
        <f t="shared" si="37"/>
        <v>0.11594263351224793</v>
      </c>
      <c r="G299">
        <f t="shared" si="37"/>
        <v>3.6100000000012636E-2</v>
      </c>
      <c r="H299">
        <f t="shared" si="37"/>
        <v>515.93942448999655</v>
      </c>
      <c r="I299">
        <f t="shared" si="37"/>
        <v>1.4169331224999799</v>
      </c>
    </row>
    <row r="300" spans="1:9" x14ac:dyDescent="0.2">
      <c r="A300">
        <f t="shared" si="38"/>
        <v>0.16856817652730252</v>
      </c>
      <c r="B300">
        <f t="shared" si="39"/>
        <v>52.521907839999891</v>
      </c>
      <c r="C300">
        <f t="shared" si="39"/>
        <v>7.6940089402499417E-3</v>
      </c>
      <c r="D300">
        <f t="shared" si="39"/>
        <v>0.13883821210000058</v>
      </c>
      <c r="E300">
        <f t="shared" si="39"/>
        <v>111.66148900000016</v>
      </c>
      <c r="F300">
        <f t="shared" si="37"/>
        <v>0.21187931211224731</v>
      </c>
      <c r="G300">
        <f t="shared" si="37"/>
        <v>9.9999999999320725E-5</v>
      </c>
      <c r="H300">
        <f t="shared" si="37"/>
        <v>262.62471249000117</v>
      </c>
      <c r="I300">
        <f t="shared" si="37"/>
        <v>26.320491122499909</v>
      </c>
    </row>
    <row r="301" spans="1:9" x14ac:dyDescent="0.2">
      <c r="A301">
        <f t="shared" si="38"/>
        <v>0.1743651642273025</v>
      </c>
      <c r="B301">
        <f t="shared" si="39"/>
        <v>52.521907839999891</v>
      </c>
      <c r="C301">
        <f t="shared" si="39"/>
        <v>7.6940089402499417E-3</v>
      </c>
      <c r="D301">
        <f t="shared" si="39"/>
        <v>7.9905720999998153E-3</v>
      </c>
      <c r="E301">
        <f t="shared" si="39"/>
        <v>1.5202889999999751</v>
      </c>
      <c r="F301">
        <f t="shared" si="37"/>
        <v>0.21187931211224731</v>
      </c>
      <c r="G301">
        <f t="shared" si="37"/>
        <v>9.9999999999320725E-5</v>
      </c>
      <c r="H301">
        <f t="shared" si="37"/>
        <v>311.32132248999756</v>
      </c>
      <c r="I301">
        <f t="shared" si="37"/>
        <v>0.19390812249999259</v>
      </c>
    </row>
    <row r="302" spans="1:9" x14ac:dyDescent="0.2">
      <c r="A302">
        <f t="shared" si="38"/>
        <v>0.16956322135830251</v>
      </c>
      <c r="B302">
        <f t="shared" si="39"/>
        <v>52.521907839999891</v>
      </c>
      <c r="C302">
        <f t="shared" si="39"/>
        <v>7.6940089402499417E-3</v>
      </c>
      <c r="D302">
        <f t="shared" si="39"/>
        <v>3.3000718921000058</v>
      </c>
      <c r="E302">
        <f t="shared" si="39"/>
        <v>58.262688999999931</v>
      </c>
      <c r="F302">
        <f t="shared" si="37"/>
        <v>0.21187931211224731</v>
      </c>
      <c r="G302">
        <f t="shared" si="37"/>
        <v>9.9999999999320725E-5</v>
      </c>
      <c r="H302">
        <f t="shared" si="37"/>
        <v>515.93942448999655</v>
      </c>
      <c r="I302">
        <f t="shared" si="37"/>
        <v>57.310199122499874</v>
      </c>
    </row>
    <row r="303" spans="1:9" x14ac:dyDescent="0.2">
      <c r="A303">
        <f t="shared" si="38"/>
        <v>0.20316704341430253</v>
      </c>
      <c r="B303">
        <f t="shared" si="39"/>
        <v>52.521907839999891</v>
      </c>
      <c r="C303">
        <f t="shared" si="39"/>
        <v>7.6940089402499417E-3</v>
      </c>
      <c r="D303">
        <f t="shared" si="39"/>
        <v>2.4574011121000034</v>
      </c>
      <c r="E303">
        <f t="shared" si="39"/>
        <v>990.17208900000037</v>
      </c>
      <c r="F303">
        <f t="shared" si="37"/>
        <v>0.21187931211224731</v>
      </c>
      <c r="G303">
        <f t="shared" si="37"/>
        <v>9.9999999999320725E-5</v>
      </c>
      <c r="H303">
        <f t="shared" si="37"/>
        <v>374.20194248999684</v>
      </c>
      <c r="I303">
        <f t="shared" si="37"/>
        <v>67.409847122499855</v>
      </c>
    </row>
    <row r="304" spans="1:9" x14ac:dyDescent="0.2">
      <c r="A304">
        <f t="shared" si="38"/>
        <v>0.21530579051130252</v>
      </c>
      <c r="B304">
        <f t="shared" si="39"/>
        <v>52.521907839999891</v>
      </c>
      <c r="C304">
        <f t="shared" si="39"/>
        <v>7.6940089402499417E-3</v>
      </c>
      <c r="D304">
        <f t="shared" si="39"/>
        <v>1.3539882321000027</v>
      </c>
      <c r="E304">
        <f t="shared" si="39"/>
        <v>34.42168900000005</v>
      </c>
      <c r="F304">
        <f t="shared" si="37"/>
        <v>0.21187931211224731</v>
      </c>
      <c r="G304">
        <f t="shared" si="37"/>
        <v>9.9999999999320725E-5</v>
      </c>
      <c r="H304">
        <f t="shared" si="37"/>
        <v>515.93942448999655</v>
      </c>
      <c r="I304">
        <f t="shared" si="37"/>
        <v>31.2520131224999</v>
      </c>
    </row>
    <row r="305" spans="1:9" x14ac:dyDescent="0.2">
      <c r="A305">
        <f t="shared" si="38"/>
        <v>0.1474180248453025</v>
      </c>
      <c r="B305">
        <f t="shared" si="39"/>
        <v>2.4875598399999759</v>
      </c>
      <c r="C305">
        <f t="shared" si="39"/>
        <v>1.6168394024999129E-4</v>
      </c>
      <c r="D305">
        <f t="shared" si="39"/>
        <v>0.22525465210000103</v>
      </c>
      <c r="E305">
        <f t="shared" si="39"/>
        <v>133.01008900000002</v>
      </c>
      <c r="F305">
        <f t="shared" si="37"/>
        <v>1.3869855339122432</v>
      </c>
      <c r="G305">
        <f t="shared" si="37"/>
        <v>8.3521000000001884</v>
      </c>
      <c r="H305">
        <f t="shared" si="37"/>
        <v>423.3018204899974</v>
      </c>
      <c r="I305">
        <f t="shared" si="37"/>
        <v>5.5712521224999598</v>
      </c>
    </row>
    <row r="306" spans="1:9" x14ac:dyDescent="0.2">
      <c r="A306">
        <f t="shared" si="38"/>
        <v>0.17496698421930254</v>
      </c>
      <c r="B306">
        <f t="shared" si="39"/>
        <v>2.4875598399999759</v>
      </c>
      <c r="C306">
        <f t="shared" si="39"/>
        <v>1.6168394024999129E-4</v>
      </c>
      <c r="D306">
        <f t="shared" si="39"/>
        <v>0.27942853210000052</v>
      </c>
      <c r="E306">
        <f t="shared" si="39"/>
        <v>8.6024889999999576</v>
      </c>
      <c r="F306">
        <f t="shared" si="37"/>
        <v>1.2086880558122437</v>
      </c>
      <c r="G306">
        <f t="shared" si="37"/>
        <v>8.3521000000001884</v>
      </c>
      <c r="H306">
        <f t="shared" si="37"/>
        <v>457.71607248999703</v>
      </c>
      <c r="I306">
        <f t="shared" si="37"/>
        <v>16.894977122499931</v>
      </c>
    </row>
    <row r="307" spans="1:9" x14ac:dyDescent="0.2">
      <c r="A307">
        <f t="shared" si="38"/>
        <v>9.2325156735302533E-2</v>
      </c>
      <c r="B307">
        <f t="shared" si="39"/>
        <v>2.4875598399999759</v>
      </c>
      <c r="C307">
        <f t="shared" si="39"/>
        <v>1.6168394024999129E-4</v>
      </c>
      <c r="D307">
        <f t="shared" si="39"/>
        <v>2.3289812100000314E-2</v>
      </c>
      <c r="E307">
        <f t="shared" si="39"/>
        <v>290.12308900000005</v>
      </c>
      <c r="F307">
        <f t="shared" si="37"/>
        <v>1.5395933256122427</v>
      </c>
      <c r="G307">
        <f t="shared" si="37"/>
        <v>8.3521000000001884</v>
      </c>
      <c r="H307">
        <f t="shared" si="37"/>
        <v>92042.882964490025</v>
      </c>
      <c r="I307">
        <f t="shared" si="37"/>
        <v>1.3233051224999786</v>
      </c>
    </row>
    <row r="308" spans="1:9" x14ac:dyDescent="0.2">
      <c r="A308">
        <f t="shared" si="38"/>
        <v>0.10304135310030253</v>
      </c>
      <c r="B308">
        <f t="shared" si="39"/>
        <v>2.4875598399999759</v>
      </c>
      <c r="C308">
        <f t="shared" si="39"/>
        <v>1.6168394024999129E-4</v>
      </c>
      <c r="D308">
        <f t="shared" si="39"/>
        <v>1.3314852099999922E-2</v>
      </c>
      <c r="E308">
        <f t="shared" si="39"/>
        <v>362.25508900000005</v>
      </c>
      <c r="F308">
        <f t="shared" si="37"/>
        <v>1.5395933256122427</v>
      </c>
      <c r="G308">
        <f t="shared" si="37"/>
        <v>8.3521000000001884</v>
      </c>
      <c r="H308">
        <f t="shared" si="37"/>
        <v>411.45282648999893</v>
      </c>
      <c r="I308">
        <f t="shared" si="37"/>
        <v>2.754438122500027</v>
      </c>
    </row>
    <row r="309" spans="1:9" x14ac:dyDescent="0.2">
      <c r="A309">
        <f t="shared" si="38"/>
        <v>0.15445729241130252</v>
      </c>
      <c r="B309">
        <f t="shared" si="39"/>
        <v>2.4875598399999759</v>
      </c>
      <c r="C309">
        <f t="shared" si="39"/>
        <v>1.6168394024999129E-4</v>
      </c>
      <c r="D309">
        <f t="shared" si="39"/>
        <v>7.2914520999998993E-3</v>
      </c>
      <c r="E309">
        <f t="shared" si="39"/>
        <v>467.98668899999979</v>
      </c>
      <c r="F309">
        <f t="shared" si="37"/>
        <v>2.3547009915122419</v>
      </c>
      <c r="G309">
        <f t="shared" si="37"/>
        <v>8.3521000000001884</v>
      </c>
      <c r="H309">
        <f t="shared" si="37"/>
        <v>342.40911848999792</v>
      </c>
      <c r="I309">
        <f t="shared" si="37"/>
        <v>0.30211512250000949</v>
      </c>
    </row>
    <row r="310" spans="1:9" x14ac:dyDescent="0.2">
      <c r="A310">
        <f t="shared" si="38"/>
        <v>0.15999244008930255</v>
      </c>
      <c r="B310">
        <f t="shared" si="39"/>
        <v>2.4875598399999759</v>
      </c>
      <c r="C310">
        <f t="shared" si="39"/>
        <v>1.6168394024999129E-4</v>
      </c>
      <c r="D310">
        <f t="shared" si="39"/>
        <v>0.16111393209999939</v>
      </c>
      <c r="E310">
        <f t="shared" si="39"/>
        <v>802.75888899999995</v>
      </c>
      <c r="F310">
        <f t="shared" si="37"/>
        <v>3.4173349002122397</v>
      </c>
      <c r="G310">
        <f t="shared" si="37"/>
        <v>8.3521000000001884</v>
      </c>
      <c r="H310">
        <f t="shared" si="37"/>
        <v>394.5904144899983</v>
      </c>
      <c r="I310">
        <f t="shared" si="37"/>
        <v>21.992817122500071</v>
      </c>
    </row>
    <row r="311" spans="1:9" x14ac:dyDescent="0.2">
      <c r="A311">
        <f t="shared" si="38"/>
        <v>0.13061758565130249</v>
      </c>
      <c r="B311">
        <f t="shared" si="39"/>
        <v>2.4875598399999759</v>
      </c>
      <c r="C311">
        <f t="shared" si="39"/>
        <v>1.6168394024999129E-4</v>
      </c>
      <c r="D311">
        <f t="shared" si="39"/>
        <v>0.1733806320999991</v>
      </c>
      <c r="E311">
        <f t="shared" si="39"/>
        <v>553.80208900000002</v>
      </c>
      <c r="F311">
        <f t="shared" si="37"/>
        <v>3.0432924615122405</v>
      </c>
      <c r="G311">
        <f t="shared" si="37"/>
        <v>8.3521000000001884</v>
      </c>
      <c r="H311">
        <f t="shared" si="37"/>
        <v>461.57514648999836</v>
      </c>
      <c r="I311">
        <f t="shared" si="37"/>
        <v>47.329584122500123</v>
      </c>
    </row>
    <row r="312" spans="1:9" x14ac:dyDescent="0.2">
      <c r="A312">
        <f t="shared" si="38"/>
        <v>0.16115451518430252</v>
      </c>
      <c r="B312">
        <f t="shared" si="39"/>
        <v>2.4875598399999759</v>
      </c>
      <c r="C312">
        <f t="shared" si="39"/>
        <v>1.6168394024999129E-4</v>
      </c>
      <c r="D312">
        <f t="shared" si="39"/>
        <v>1.5722652099999863E-2</v>
      </c>
      <c r="E312">
        <f t="shared" si="39"/>
        <v>283.34988899999996</v>
      </c>
      <c r="F312">
        <f t="shared" si="37"/>
        <v>3.3602684417122402</v>
      </c>
      <c r="G312">
        <f t="shared" si="37"/>
        <v>8.3521000000001884</v>
      </c>
      <c r="H312">
        <f t="shared" si="37"/>
        <v>182.36611848999848</v>
      </c>
      <c r="I312">
        <f t="shared" si="37"/>
        <v>5.3344831225000391</v>
      </c>
    </row>
    <row r="313" spans="1:9" x14ac:dyDescent="0.2">
      <c r="A313">
        <f t="shared" si="38"/>
        <v>0.1636935131493025</v>
      </c>
      <c r="B313">
        <f t="shared" si="39"/>
        <v>2.4875598399999759</v>
      </c>
      <c r="C313">
        <f t="shared" si="39"/>
        <v>1.6168394024999129E-4</v>
      </c>
      <c r="D313">
        <f t="shared" si="39"/>
        <v>4.9110992100000431E-2</v>
      </c>
      <c r="E313">
        <f t="shared" si="39"/>
        <v>825.58528899999942</v>
      </c>
      <c r="F313">
        <f t="shared" si="37"/>
        <v>2.3183214182122414</v>
      </c>
      <c r="G313">
        <f t="shared" si="37"/>
        <v>8.3521000000001884</v>
      </c>
      <c r="H313">
        <f t="shared" si="37"/>
        <v>443.28354848999811</v>
      </c>
      <c r="I313">
        <f t="shared" si="37"/>
        <v>0.23975712250000797</v>
      </c>
    </row>
    <row r="314" spans="1:9" x14ac:dyDescent="0.2">
      <c r="A314">
        <f t="shared" si="38"/>
        <v>7.2350536278302527E-2</v>
      </c>
      <c r="B314">
        <f t="shared" si="39"/>
        <v>2.4875598399999759</v>
      </c>
      <c r="C314">
        <f t="shared" si="39"/>
        <v>1.6168394024999129E-4</v>
      </c>
      <c r="D314">
        <f t="shared" si="39"/>
        <v>5.4709209999995948E-4</v>
      </c>
      <c r="E314">
        <f t="shared" si="39"/>
        <v>521.34588899999994</v>
      </c>
      <c r="F314">
        <f t="shared" si="37"/>
        <v>1.9892380328122417</v>
      </c>
      <c r="G314">
        <f t="shared" si="37"/>
        <v>8.3521000000001884</v>
      </c>
      <c r="H314">
        <f t="shared" si="37"/>
        <v>290.50816248999877</v>
      </c>
      <c r="I314">
        <f t="shared" si="37"/>
        <v>14.21026112250007</v>
      </c>
    </row>
    <row r="315" spans="1:9" x14ac:dyDescent="0.2">
      <c r="A315">
        <f t="shared" si="38"/>
        <v>0.18035356954830253</v>
      </c>
      <c r="B315">
        <f t="shared" si="39"/>
        <v>2.4875598399999759</v>
      </c>
      <c r="C315">
        <f t="shared" si="39"/>
        <v>1.6168394024999129E-4</v>
      </c>
      <c r="D315">
        <f t="shared" si="39"/>
        <v>3.2936120999998786E-3</v>
      </c>
      <c r="E315">
        <f t="shared" si="39"/>
        <v>195.07708900000017</v>
      </c>
      <c r="F315">
        <f t="shared" si="37"/>
        <v>1.3869855339122432</v>
      </c>
      <c r="G315">
        <f t="shared" si="37"/>
        <v>8.3521000000001884</v>
      </c>
      <c r="H315">
        <f t="shared" si="37"/>
        <v>372.6559984899983</v>
      </c>
      <c r="I315">
        <f t="shared" si="37"/>
        <v>1.4875461225000208</v>
      </c>
    </row>
    <row r="316" spans="1:9" x14ac:dyDescent="0.2">
      <c r="A316">
        <f t="shared" si="38"/>
        <v>0.18642580784730253</v>
      </c>
      <c r="B316">
        <f t="shared" si="39"/>
        <v>1.6179839999998245E-2</v>
      </c>
      <c r="C316">
        <f t="shared" si="39"/>
        <v>2.0404694025001046E-4</v>
      </c>
      <c r="D316">
        <f t="shared" si="39"/>
        <v>0.21400801210000059</v>
      </c>
      <c r="E316">
        <f t="shared" si="39"/>
        <v>175.11228899999972</v>
      </c>
      <c r="F316">
        <f t="shared" si="37"/>
        <v>1.6332929460122423</v>
      </c>
      <c r="G316">
        <f t="shared" si="37"/>
        <v>4.4099999999985436E-2</v>
      </c>
      <c r="H316">
        <f t="shared" si="37"/>
        <v>458.14405848999661</v>
      </c>
      <c r="I316">
        <f t="shared" si="37"/>
        <v>2.625534122499972</v>
      </c>
    </row>
    <row r="317" spans="1:9" x14ac:dyDescent="0.2">
      <c r="A317">
        <f t="shared" si="38"/>
        <v>0.16754331265230252</v>
      </c>
      <c r="B317">
        <f t="shared" si="39"/>
        <v>1.6179839999998245E-2</v>
      </c>
      <c r="C317">
        <f t="shared" si="39"/>
        <v>2.0404694025001046E-4</v>
      </c>
      <c r="D317">
        <f t="shared" si="39"/>
        <v>0.1151855720999993</v>
      </c>
      <c r="E317">
        <f t="shared" si="39"/>
        <v>601.86808900000005</v>
      </c>
      <c r="F317">
        <f t="shared" si="37"/>
        <v>2.5667356247122406</v>
      </c>
      <c r="G317">
        <f t="shared" si="37"/>
        <v>4.4099999999985436E-2</v>
      </c>
      <c r="H317">
        <f t="shared" si="37"/>
        <v>431.15615448999728</v>
      </c>
      <c r="I317">
        <f t="shared" si="37"/>
        <v>19.621799122500082</v>
      </c>
    </row>
    <row r="318" spans="1:9" x14ac:dyDescent="0.2">
      <c r="A318">
        <f t="shared" si="38"/>
        <v>9.6404381639302525E-2</v>
      </c>
      <c r="B318">
        <f t="shared" si="39"/>
        <v>1.6179839999998245E-2</v>
      </c>
      <c r="C318">
        <f t="shared" si="39"/>
        <v>2.0404694025001046E-4</v>
      </c>
      <c r="D318">
        <f t="shared" si="39"/>
        <v>2.5724952099999868E-2</v>
      </c>
      <c r="E318">
        <f t="shared" si="39"/>
        <v>730.78308900000002</v>
      </c>
      <c r="F318">
        <f t="shared" si="37"/>
        <v>1.981066102512242</v>
      </c>
      <c r="G318">
        <f t="shared" si="37"/>
        <v>4.4099999999985436E-2</v>
      </c>
      <c r="H318">
        <f t="shared" si="37"/>
        <v>515.93942448999655</v>
      </c>
      <c r="I318">
        <f t="shared" si="37"/>
        <v>28.19238312250009</v>
      </c>
    </row>
    <row r="319" spans="1:9" x14ac:dyDescent="0.2">
      <c r="A319">
        <f t="shared" si="38"/>
        <v>0.15233451933030251</v>
      </c>
      <c r="B319">
        <f t="shared" si="39"/>
        <v>1.6179839999998245E-2</v>
      </c>
      <c r="C319">
        <f t="shared" si="39"/>
        <v>2.0404694025001046E-4</v>
      </c>
      <c r="D319">
        <f t="shared" si="39"/>
        <v>2.5921000000010733E-6</v>
      </c>
      <c r="E319">
        <f t="shared" si="39"/>
        <v>250.68388899999994</v>
      </c>
      <c r="F319">
        <f t="shared" si="37"/>
        <v>2.8866128930122406</v>
      </c>
      <c r="G319">
        <f t="shared" si="37"/>
        <v>4.4099999999985436E-2</v>
      </c>
      <c r="H319">
        <f t="shared" si="37"/>
        <v>211.82764848999869</v>
      </c>
      <c r="I319">
        <f t="shared" si="37"/>
        <v>1.7698311224999792</v>
      </c>
    </row>
    <row r="320" spans="1:9" x14ac:dyDescent="0.2">
      <c r="A320">
        <f t="shared" si="38"/>
        <v>0.13051641029730252</v>
      </c>
      <c r="B320">
        <f t="shared" si="39"/>
        <v>1.6179839999998245E-2</v>
      </c>
      <c r="C320">
        <f t="shared" si="39"/>
        <v>2.0404694025001046E-4</v>
      </c>
      <c r="D320">
        <f t="shared" si="39"/>
        <v>0.10522887209999954</v>
      </c>
      <c r="E320">
        <f t="shared" si="39"/>
        <v>393.34788899999995</v>
      </c>
      <c r="F320">
        <f t="shared" si="37"/>
        <v>2.227268206812242</v>
      </c>
      <c r="G320">
        <f t="shared" si="37"/>
        <v>4.4099999999985436E-2</v>
      </c>
      <c r="H320">
        <f t="shared" si="37"/>
        <v>857.06661049000172</v>
      </c>
      <c r="I320">
        <f t="shared" si="37"/>
        <v>15.837614122500067</v>
      </c>
    </row>
    <row r="321" spans="1:9" x14ac:dyDescent="0.2">
      <c r="A321">
        <f t="shared" si="38"/>
        <v>0.16082550203330248</v>
      </c>
      <c r="B321">
        <f t="shared" si="39"/>
        <v>1.6179839999998245E-2</v>
      </c>
      <c r="C321">
        <f t="shared" si="39"/>
        <v>2.0404694025001046E-4</v>
      </c>
      <c r="D321">
        <f t="shared" si="39"/>
        <v>5.835432099999858E-3</v>
      </c>
      <c r="E321">
        <f t="shared" si="39"/>
        <v>17.081688999999962</v>
      </c>
      <c r="F321">
        <f t="shared" si="37"/>
        <v>1.5016137378122425</v>
      </c>
      <c r="G321">
        <f t="shared" si="37"/>
        <v>4.4099999999985436E-2</v>
      </c>
      <c r="H321">
        <f t="shared" si="37"/>
        <v>365.35646448999836</v>
      </c>
      <c r="I321">
        <f t="shared" si="37"/>
        <v>6.7418122500004007E-2</v>
      </c>
    </row>
    <row r="322" spans="1:9" x14ac:dyDescent="0.2">
      <c r="A322">
        <f t="shared" si="38"/>
        <v>0.1456418766933025</v>
      </c>
      <c r="B322">
        <f t="shared" si="39"/>
        <v>1.6179839999998245E-2</v>
      </c>
      <c r="C322">
        <f t="shared" si="39"/>
        <v>2.0404694025001046E-4</v>
      </c>
      <c r="D322">
        <f t="shared" si="39"/>
        <v>5.3541332099999686E-2</v>
      </c>
      <c r="E322">
        <f t="shared" si="39"/>
        <v>202.5782889999997</v>
      </c>
      <c r="F322">
        <f t="shared" si="37"/>
        <v>1.4595140667122435</v>
      </c>
      <c r="G322">
        <f t="shared" si="37"/>
        <v>4.4099999999985436E-2</v>
      </c>
      <c r="H322">
        <f t="shared" si="37"/>
        <v>413.07717048999746</v>
      </c>
      <c r="I322">
        <f t="shared" si="37"/>
        <v>2.1914361224999728</v>
      </c>
    </row>
    <row r="323" spans="1:9" x14ac:dyDescent="0.2">
      <c r="A323">
        <f t="shared" si="38"/>
        <v>0.16162856313330248</v>
      </c>
      <c r="B323">
        <f t="shared" si="39"/>
        <v>1.6179839999998245E-2</v>
      </c>
      <c r="C323">
        <f t="shared" si="39"/>
        <v>2.0404694025001046E-4</v>
      </c>
      <c r="D323">
        <f t="shared" si="39"/>
        <v>0.14469655209999949</v>
      </c>
      <c r="E323">
        <f t="shared" si="39"/>
        <v>22.401288999999903</v>
      </c>
      <c r="F323">
        <f t="shared" si="37"/>
        <v>2.1844943460122415</v>
      </c>
      <c r="G323">
        <f t="shared" si="37"/>
        <v>4.4099999999985436E-2</v>
      </c>
      <c r="H323">
        <f t="shared" si="37"/>
        <v>1264.2078024900043</v>
      </c>
      <c r="I323">
        <f t="shared" si="37"/>
        <v>12.885587122500056</v>
      </c>
    </row>
    <row r="324" spans="1:9" x14ac:dyDescent="0.2">
      <c r="A324">
        <f t="shared" si="38"/>
        <v>0.1504280491353025</v>
      </c>
      <c r="B324">
        <f t="shared" si="39"/>
        <v>1.6179839999998245E-2</v>
      </c>
      <c r="C324">
        <f t="shared" si="39"/>
        <v>2.0404694025001046E-4</v>
      </c>
      <c r="D324">
        <f t="shared" si="39"/>
        <v>0.27184753209999934</v>
      </c>
      <c r="E324">
        <f t="shared" si="39"/>
        <v>10.02988900000001</v>
      </c>
      <c r="F324">
        <f t="shared" si="37"/>
        <v>1.4311420641122434</v>
      </c>
      <c r="G324">
        <f t="shared" si="37"/>
        <v>4.4099999999985436E-2</v>
      </c>
      <c r="H324">
        <f t="shared" si="37"/>
        <v>299.78498448999812</v>
      </c>
      <c r="I324">
        <f t="shared" si="37"/>
        <v>3.3476191225000291</v>
      </c>
    </row>
    <row r="325" spans="1:9" x14ac:dyDescent="0.2">
      <c r="A325">
        <f t="shared" si="38"/>
        <v>0.21494401438230251</v>
      </c>
      <c r="B325">
        <f t="shared" si="39"/>
        <v>240.64696384000018</v>
      </c>
      <c r="C325">
        <f t="shared" si="39"/>
        <v>2.3313929402500274E-3</v>
      </c>
      <c r="D325">
        <f t="shared" si="39"/>
        <v>0.14622211209999933</v>
      </c>
      <c r="E325">
        <f t="shared" si="39"/>
        <v>1.7768889999999957</v>
      </c>
      <c r="F325">
        <f t="shared" si="37"/>
        <v>2.8825367246122409</v>
      </c>
      <c r="G325">
        <f t="shared" si="37"/>
        <v>1.1881000000000772</v>
      </c>
      <c r="H325">
        <f t="shared" si="37"/>
        <v>223.93027448999771</v>
      </c>
      <c r="I325">
        <f t="shared" si="37"/>
        <v>6.70628712250004</v>
      </c>
    </row>
    <row r="326" spans="1:9" x14ac:dyDescent="0.2">
      <c r="A326">
        <f t="shared" si="38"/>
        <v>0.21248462865630252</v>
      </c>
      <c r="B326">
        <f t="shared" si="39"/>
        <v>240.64696384000018</v>
      </c>
      <c r="C326">
        <f t="shared" si="39"/>
        <v>2.3313929402500274E-3</v>
      </c>
      <c r="D326">
        <f t="shared" si="39"/>
        <v>6.1697592099999837E-2</v>
      </c>
      <c r="E326">
        <f t="shared" si="39"/>
        <v>247.52728899999968</v>
      </c>
      <c r="F326">
        <f t="shared" si="37"/>
        <v>3.0909279167122401</v>
      </c>
      <c r="G326">
        <f t="shared" si="37"/>
        <v>1.1881000000000772</v>
      </c>
      <c r="H326">
        <f t="shared" si="37"/>
        <v>12.140346489999734</v>
      </c>
      <c r="I326">
        <f t="shared" si="37"/>
        <v>6.1983571225000409</v>
      </c>
    </row>
    <row r="327" spans="1:9" x14ac:dyDescent="0.2">
      <c r="A327">
        <f t="shared" si="38"/>
        <v>0.1932662279823025</v>
      </c>
      <c r="B327">
        <f t="shared" si="39"/>
        <v>240.64696384000018</v>
      </c>
      <c r="C327">
        <f t="shared" si="39"/>
        <v>2.3313929402500274E-3</v>
      </c>
      <c r="D327">
        <f t="shared" si="39"/>
        <v>8.4908132099999381E-2</v>
      </c>
      <c r="E327">
        <f t="shared" si="39"/>
        <v>601.86808900000005</v>
      </c>
      <c r="F327">
        <f t="shared" si="37"/>
        <v>3.4916790402122397</v>
      </c>
      <c r="G327">
        <f t="shared" si="37"/>
        <v>1.1881000000000772</v>
      </c>
      <c r="H327">
        <f t="shared" si="37"/>
        <v>15.243558489999383</v>
      </c>
      <c r="I327">
        <f t="shared" si="37"/>
        <v>37.8181951225001</v>
      </c>
    </row>
    <row r="328" spans="1:9" x14ac:dyDescent="0.2">
      <c r="A328">
        <f t="shared" si="38"/>
        <v>0.14610019335330252</v>
      </c>
      <c r="B328">
        <f t="shared" si="39"/>
        <v>240.64696384000018</v>
      </c>
      <c r="C328">
        <f t="shared" si="39"/>
        <v>2.3313929402500274E-3</v>
      </c>
      <c r="D328">
        <f t="shared" si="39"/>
        <v>0.15712503209999948</v>
      </c>
      <c r="E328">
        <f t="shared" si="39"/>
        <v>819.84868899999969</v>
      </c>
      <c r="F328">
        <f t="shared" si="37"/>
        <v>4.044537287712239</v>
      </c>
      <c r="G328">
        <f t="shared" si="37"/>
        <v>1.1881000000000772</v>
      </c>
      <c r="H328">
        <f t="shared" si="37"/>
        <v>15.0210504900004</v>
      </c>
      <c r="I328">
        <f t="shared" si="37"/>
        <v>185.76735912250024</v>
      </c>
    </row>
    <row r="329" spans="1:9" x14ac:dyDescent="0.2">
      <c r="A329">
        <f t="shared" si="38"/>
        <v>0.18846065193230255</v>
      </c>
      <c r="B329">
        <f t="shared" si="39"/>
        <v>240.64696384000018</v>
      </c>
      <c r="C329">
        <f t="shared" si="39"/>
        <v>2.3313929402500274E-3</v>
      </c>
      <c r="D329">
        <f t="shared" si="39"/>
        <v>0.13942009209999975</v>
      </c>
      <c r="E329">
        <f t="shared" si="39"/>
        <v>752.56948899999963</v>
      </c>
      <c r="F329">
        <f t="shared" ref="F329:I392" si="40">(F126-Z$84)^2</f>
        <v>3.799394284412239</v>
      </c>
      <c r="G329">
        <f t="shared" si="40"/>
        <v>1.1881000000000772</v>
      </c>
      <c r="H329">
        <f t="shared" si="40"/>
        <v>26.980752489999393</v>
      </c>
      <c r="I329">
        <f t="shared" si="40"/>
        <v>33.635940122500081</v>
      </c>
    </row>
    <row r="330" spans="1:9" x14ac:dyDescent="0.2">
      <c r="A330">
        <f t="shared" si="38"/>
        <v>0.1321980880493025</v>
      </c>
      <c r="B330">
        <f t="shared" si="39"/>
        <v>240.64696384000018</v>
      </c>
      <c r="C330">
        <f t="shared" si="39"/>
        <v>2.3313929402500274E-3</v>
      </c>
      <c r="D330">
        <f t="shared" si="39"/>
        <v>7.0963632099999716E-2</v>
      </c>
      <c r="E330">
        <f t="shared" si="39"/>
        <v>401.32108900000003</v>
      </c>
      <c r="F330">
        <f t="shared" si="40"/>
        <v>3.8518124982122393</v>
      </c>
      <c r="G330">
        <f t="shared" si="40"/>
        <v>1.1881000000000772</v>
      </c>
      <c r="H330">
        <f t="shared" si="40"/>
        <v>117.38205648999843</v>
      </c>
      <c r="I330">
        <f t="shared" si="40"/>
        <v>9.178779122500055</v>
      </c>
    </row>
    <row r="331" spans="1:9" x14ac:dyDescent="0.2">
      <c r="A331">
        <f t="shared" si="38"/>
        <v>2.1100627386302497E-2</v>
      </c>
      <c r="B331">
        <f t="shared" si="39"/>
        <v>240.64696384000018</v>
      </c>
      <c r="C331">
        <f t="shared" si="39"/>
        <v>2.3313929402500274E-3</v>
      </c>
      <c r="D331">
        <f t="shared" si="39"/>
        <v>0.40881957209999847</v>
      </c>
      <c r="E331">
        <f t="shared" si="39"/>
        <v>741.63628899999946</v>
      </c>
      <c r="F331">
        <f t="shared" si="40"/>
        <v>4.8325382781122368</v>
      </c>
      <c r="G331">
        <f t="shared" si="40"/>
        <v>1.1881000000000772</v>
      </c>
      <c r="H331">
        <f t="shared" si="40"/>
        <v>221.88187849000099</v>
      </c>
      <c r="I331">
        <f t="shared" si="40"/>
        <v>239.61956412250032</v>
      </c>
    </row>
    <row r="332" spans="1:9" x14ac:dyDescent="0.2">
      <c r="A332">
        <f t="shared" si="38"/>
        <v>7.4780672406302512E-2</v>
      </c>
      <c r="B332">
        <f t="shared" si="39"/>
        <v>138.12830784000019</v>
      </c>
      <c r="C332">
        <f t="shared" si="39"/>
        <v>8.3328599402500599E-3</v>
      </c>
      <c r="D332">
        <f t="shared" si="39"/>
        <v>0.31291717209999959</v>
      </c>
      <c r="E332">
        <f t="shared" si="39"/>
        <v>763.58268899999973</v>
      </c>
      <c r="F332">
        <f t="shared" si="40"/>
        <v>4.6967710104122373</v>
      </c>
      <c r="G332">
        <f t="shared" si="40"/>
        <v>10.176100000000211</v>
      </c>
      <c r="H332">
        <f t="shared" si="40"/>
        <v>321.28053048999857</v>
      </c>
      <c r="I332">
        <f t="shared" si="40"/>
        <v>29.264313122500106</v>
      </c>
    </row>
    <row r="333" spans="1:9" x14ac:dyDescent="0.2">
      <c r="A333">
        <f t="shared" si="38"/>
        <v>4.2923780298302509E-2</v>
      </c>
      <c r="B333">
        <f t="shared" si="39"/>
        <v>138.12830784000019</v>
      </c>
      <c r="C333">
        <f t="shared" si="39"/>
        <v>8.3328599402500599E-3</v>
      </c>
      <c r="D333">
        <f t="shared" si="39"/>
        <v>3.1901532100000296E-2</v>
      </c>
      <c r="E333">
        <f t="shared" ref="E333:H396" si="41">(E130-Y$84)^2</f>
        <v>926.16748899999959</v>
      </c>
      <c r="F333">
        <f t="shared" si="40"/>
        <v>4.592464001012238</v>
      </c>
      <c r="G333">
        <f t="shared" si="40"/>
        <v>10.176100000000211</v>
      </c>
      <c r="H333">
        <f t="shared" si="40"/>
        <v>515.93942448999655</v>
      </c>
      <c r="I333">
        <f t="shared" si="40"/>
        <v>13.029573122500066</v>
      </c>
    </row>
    <row r="334" spans="1:9" x14ac:dyDescent="0.2">
      <c r="A334">
        <f t="shared" ref="A334:A397" si="42">(A131-$U$84)^2</f>
        <v>0.12154946609630247</v>
      </c>
      <c r="B334">
        <f t="shared" ref="B334:H397" si="43">(B131-V$84)^2</f>
        <v>138.12830784000019</v>
      </c>
      <c r="C334">
        <f t="shared" si="43"/>
        <v>8.3328599402500599E-3</v>
      </c>
      <c r="D334">
        <f t="shared" si="43"/>
        <v>0.3787048520999996</v>
      </c>
      <c r="E334">
        <f t="shared" si="41"/>
        <v>693.42688899999996</v>
      </c>
      <c r="F334">
        <f t="shared" si="40"/>
        <v>3.9030091892122387</v>
      </c>
      <c r="G334">
        <f t="shared" si="40"/>
        <v>10.176100000000211</v>
      </c>
      <c r="H334">
        <f t="shared" si="40"/>
        <v>515.93942448999655</v>
      </c>
      <c r="I334">
        <f t="shared" si="40"/>
        <v>43.029008122500109</v>
      </c>
    </row>
    <row r="335" spans="1:9" x14ac:dyDescent="0.2">
      <c r="A335">
        <f t="shared" si="42"/>
        <v>3.7075714305302515E-2</v>
      </c>
      <c r="B335">
        <f t="shared" si="43"/>
        <v>138.12830784000019</v>
      </c>
      <c r="C335">
        <f t="shared" si="43"/>
        <v>8.3328599402500599E-3</v>
      </c>
      <c r="D335">
        <f t="shared" si="43"/>
        <v>4.2275472100000391E-2</v>
      </c>
      <c r="E335">
        <f t="shared" si="41"/>
        <v>932.26408900000013</v>
      </c>
      <c r="F335">
        <f t="shared" si="40"/>
        <v>3.3745818590122396</v>
      </c>
      <c r="G335">
        <f t="shared" si="40"/>
        <v>10.176100000000211</v>
      </c>
      <c r="H335">
        <f t="shared" si="40"/>
        <v>434.90182848999859</v>
      </c>
      <c r="I335">
        <f t="shared" si="40"/>
        <v>0.6718261225000135</v>
      </c>
    </row>
    <row r="336" spans="1:9" x14ac:dyDescent="0.2">
      <c r="A336">
        <f t="shared" si="42"/>
        <v>0.43603498253730233</v>
      </c>
      <c r="B336">
        <f t="shared" si="43"/>
        <v>138.12830784000019</v>
      </c>
      <c r="C336">
        <f t="shared" si="43"/>
        <v>8.3328599402500599E-3</v>
      </c>
      <c r="D336">
        <f t="shared" si="43"/>
        <v>5.4184321000000585E-3</v>
      </c>
      <c r="E336">
        <f t="shared" si="41"/>
        <v>860.42488899999989</v>
      </c>
      <c r="F336">
        <f t="shared" si="40"/>
        <v>2.8375520415122408</v>
      </c>
      <c r="G336">
        <f t="shared" si="40"/>
        <v>10.176100000000211</v>
      </c>
      <c r="H336">
        <f t="shared" si="40"/>
        <v>515.93942448999655</v>
      </c>
      <c r="I336">
        <f t="shared" si="40"/>
        <v>0.23006412250000802</v>
      </c>
    </row>
    <row r="337" spans="1:9" x14ac:dyDescent="0.2">
      <c r="A337">
        <f t="shared" si="42"/>
        <v>3.2992904163024941E-3</v>
      </c>
      <c r="B337">
        <f t="shared" si="43"/>
        <v>138.12830784000019</v>
      </c>
      <c r="C337">
        <f t="shared" si="43"/>
        <v>8.3328599402500599E-3</v>
      </c>
      <c r="D337">
        <f t="shared" si="43"/>
        <v>1.4306552100000158E-2</v>
      </c>
      <c r="E337">
        <f t="shared" si="41"/>
        <v>872.1980890000001</v>
      </c>
      <c r="F337">
        <f t="shared" si="40"/>
        <v>2.6507210067122409</v>
      </c>
      <c r="G337">
        <f t="shared" si="40"/>
        <v>10.176100000000211</v>
      </c>
      <c r="H337">
        <f t="shared" si="40"/>
        <v>133.96442048999853</v>
      </c>
      <c r="I337">
        <f t="shared" si="40"/>
        <v>0.43606212249998971</v>
      </c>
    </row>
    <row r="338" spans="1:9" x14ac:dyDescent="0.2">
      <c r="A338">
        <f t="shared" si="42"/>
        <v>4.1124007169302507E-2</v>
      </c>
      <c r="B338">
        <f t="shared" si="43"/>
        <v>138.12830784000019</v>
      </c>
      <c r="C338">
        <f t="shared" si="43"/>
        <v>8.3328599402500599E-3</v>
      </c>
      <c r="D338">
        <f t="shared" si="43"/>
        <v>0.18523555209999928</v>
      </c>
      <c r="E338">
        <f t="shared" si="41"/>
        <v>730.78308900000002</v>
      </c>
      <c r="F338">
        <f t="shared" si="40"/>
        <v>2.2070177592122415</v>
      </c>
      <c r="G338">
        <f t="shared" si="40"/>
        <v>10.176100000000211</v>
      </c>
      <c r="H338">
        <f t="shared" si="40"/>
        <v>210.37471848999837</v>
      </c>
      <c r="I338">
        <f t="shared" si="40"/>
        <v>10.560225122500052</v>
      </c>
    </row>
    <row r="339" spans="1:9" x14ac:dyDescent="0.2">
      <c r="A339">
        <f t="shared" si="42"/>
        <v>0.19674498568430246</v>
      </c>
      <c r="B339">
        <f t="shared" si="43"/>
        <v>138.12830784000019</v>
      </c>
      <c r="C339">
        <f t="shared" si="43"/>
        <v>8.3328599402500599E-3</v>
      </c>
      <c r="D339">
        <f t="shared" si="43"/>
        <v>0.24541125209999956</v>
      </c>
      <c r="E339">
        <f t="shared" si="41"/>
        <v>901.98108900000011</v>
      </c>
      <c r="F339">
        <f t="shared" si="40"/>
        <v>2.5905015165122407</v>
      </c>
      <c r="G339">
        <f t="shared" si="40"/>
        <v>10.176100000000211</v>
      </c>
      <c r="H339">
        <f t="shared" si="40"/>
        <v>12415.686620490014</v>
      </c>
      <c r="I339">
        <f t="shared" si="40"/>
        <v>30.577029122500079</v>
      </c>
    </row>
    <row r="340" spans="1:9" x14ac:dyDescent="0.2">
      <c r="A340">
        <f t="shared" si="42"/>
        <v>6.3350121330250193E-4</v>
      </c>
      <c r="B340">
        <f t="shared" si="43"/>
        <v>138.12830784000019</v>
      </c>
      <c r="C340">
        <f t="shared" si="43"/>
        <v>8.3328599402500599E-3</v>
      </c>
      <c r="D340">
        <f t="shared" si="43"/>
        <v>6.8244121000001221E-3</v>
      </c>
      <c r="E340">
        <f t="shared" si="41"/>
        <v>890.00788899999986</v>
      </c>
      <c r="F340">
        <f t="shared" si="40"/>
        <v>3.4032999536122395</v>
      </c>
      <c r="G340">
        <f t="shared" si="40"/>
        <v>10.176100000000211</v>
      </c>
      <c r="H340">
        <f t="shared" si="40"/>
        <v>419.60654648999844</v>
      </c>
      <c r="I340">
        <f t="shared" si="40"/>
        <v>26.828774122500096</v>
      </c>
    </row>
    <row r="341" spans="1:9" x14ac:dyDescent="0.2">
      <c r="A341">
        <f t="shared" si="42"/>
        <v>4.4087631867302517E-2</v>
      </c>
      <c r="B341">
        <f t="shared" si="43"/>
        <v>138.12830784000019</v>
      </c>
      <c r="C341">
        <f t="shared" si="43"/>
        <v>8.3328599402500599E-3</v>
      </c>
      <c r="D341">
        <f t="shared" si="43"/>
        <v>9.634195209999942E-2</v>
      </c>
      <c r="E341">
        <f t="shared" si="41"/>
        <v>631.66768899999977</v>
      </c>
      <c r="F341">
        <f t="shared" si="40"/>
        <v>3.9545438802122383</v>
      </c>
      <c r="G341">
        <f t="shared" si="40"/>
        <v>10.176100000000211</v>
      </c>
      <c r="H341">
        <f t="shared" si="40"/>
        <v>16.51853448999956</v>
      </c>
      <c r="I341">
        <f t="shared" si="40"/>
        <v>26.210816122500074</v>
      </c>
    </row>
    <row r="342" spans="1:9" x14ac:dyDescent="0.2">
      <c r="A342">
        <f t="shared" si="42"/>
        <v>3.2501076708302518E-2</v>
      </c>
      <c r="B342">
        <f t="shared" si="43"/>
        <v>138.12830784000019</v>
      </c>
      <c r="C342">
        <f t="shared" si="43"/>
        <v>8.3328599402500599E-3</v>
      </c>
      <c r="D342">
        <f t="shared" si="43"/>
        <v>4.0646592100000205E-2</v>
      </c>
      <c r="E342">
        <f t="shared" si="41"/>
        <v>901.98108900000011</v>
      </c>
      <c r="F342">
        <f t="shared" si="40"/>
        <v>4.4339872299122378</v>
      </c>
      <c r="G342">
        <f t="shared" si="40"/>
        <v>10.176100000000211</v>
      </c>
      <c r="H342">
        <f t="shared" si="40"/>
        <v>395.78317248999724</v>
      </c>
      <c r="I342">
        <f t="shared" si="40"/>
        <v>7.8941331225000475</v>
      </c>
    </row>
    <row r="343" spans="1:9" x14ac:dyDescent="0.2">
      <c r="A343">
        <f t="shared" si="42"/>
        <v>7.998180719130249E-2</v>
      </c>
      <c r="B343">
        <f t="shared" si="43"/>
        <v>138.12830784000019</v>
      </c>
      <c r="C343">
        <f t="shared" si="43"/>
        <v>8.3328599402500599E-3</v>
      </c>
      <c r="D343">
        <f t="shared" si="43"/>
        <v>0.15633325209999924</v>
      </c>
      <c r="E343">
        <f t="shared" si="41"/>
        <v>890.00788899999986</v>
      </c>
      <c r="F343">
        <f t="shared" si="40"/>
        <v>5.229927618312237</v>
      </c>
      <c r="G343">
        <f t="shared" si="40"/>
        <v>10.176100000000211</v>
      </c>
      <c r="H343">
        <f t="shared" si="40"/>
        <v>318.77602848999879</v>
      </c>
      <c r="I343">
        <f t="shared" si="40"/>
        <v>91.004922122500162</v>
      </c>
    </row>
    <row r="344" spans="1:9" x14ac:dyDescent="0.2">
      <c r="A344">
        <f t="shared" si="42"/>
        <v>1.4183499930249971E-4</v>
      </c>
      <c r="B344">
        <f t="shared" si="43"/>
        <v>138.12830784000019</v>
      </c>
      <c r="C344">
        <f t="shared" si="43"/>
        <v>8.3328599402500599E-3</v>
      </c>
      <c r="D344">
        <f t="shared" si="43"/>
        <v>1.0279932099999884E-2</v>
      </c>
      <c r="E344">
        <f t="shared" si="41"/>
        <v>872.1980890000001</v>
      </c>
      <c r="F344">
        <f t="shared" si="40"/>
        <v>5.2294702476122357</v>
      </c>
      <c r="G344">
        <f t="shared" si="40"/>
        <v>10.176100000000211</v>
      </c>
      <c r="H344">
        <f t="shared" si="40"/>
        <v>515.93942448999655</v>
      </c>
      <c r="I344">
        <f t="shared" si="40"/>
        <v>44.617724122500128</v>
      </c>
    </row>
    <row r="345" spans="1:9" x14ac:dyDescent="0.2">
      <c r="A345">
        <f t="shared" si="42"/>
        <v>5.8423989981302514E-2</v>
      </c>
      <c r="B345">
        <f t="shared" si="43"/>
        <v>138.12830784000019</v>
      </c>
      <c r="C345">
        <f t="shared" si="43"/>
        <v>8.3328599402500599E-3</v>
      </c>
      <c r="D345">
        <f t="shared" si="43"/>
        <v>6.1449920999998194E-3</v>
      </c>
      <c r="E345">
        <f t="shared" si="41"/>
        <v>636.70428899999945</v>
      </c>
      <c r="F345">
        <f t="shared" si="40"/>
        <v>5.4924773652122356</v>
      </c>
      <c r="G345">
        <f t="shared" si="40"/>
        <v>10.176100000000211</v>
      </c>
      <c r="H345">
        <f t="shared" si="40"/>
        <v>193.05157248999805</v>
      </c>
      <c r="I345">
        <f t="shared" si="40"/>
        <v>153.25573412250023</v>
      </c>
    </row>
    <row r="346" spans="1:9" x14ac:dyDescent="0.2">
      <c r="A346">
        <f t="shared" si="42"/>
        <v>1.2012805552673027</v>
      </c>
      <c r="B346">
        <f t="shared" si="43"/>
        <v>138.12830784000019</v>
      </c>
      <c r="C346">
        <f t="shared" si="43"/>
        <v>8.3328599402500599E-3</v>
      </c>
      <c r="D346">
        <f t="shared" si="43"/>
        <v>1.5212508920999979</v>
      </c>
      <c r="E346">
        <f t="shared" si="41"/>
        <v>1000.6466889999997</v>
      </c>
      <c r="F346">
        <f t="shared" si="40"/>
        <v>6.3307768227122354</v>
      </c>
      <c r="G346">
        <f t="shared" si="40"/>
        <v>10.176100000000211</v>
      </c>
      <c r="H346">
        <f t="shared" si="40"/>
        <v>515.93942448999655</v>
      </c>
      <c r="I346">
        <f t="shared" si="40"/>
        <v>512.10105912250026</v>
      </c>
    </row>
    <row r="347" spans="1:9" x14ac:dyDescent="0.2">
      <c r="A347">
        <f t="shared" si="42"/>
        <v>7.7753945663163035</v>
      </c>
      <c r="B347">
        <f t="shared" si="43"/>
        <v>89.166471840000099</v>
      </c>
      <c r="C347">
        <f t="shared" si="43"/>
        <v>0.11443640294025022</v>
      </c>
      <c r="D347">
        <f t="shared" si="43"/>
        <v>0.72146337209999944</v>
      </c>
      <c r="E347">
        <f t="shared" si="41"/>
        <v>1000.6466889999997</v>
      </c>
      <c r="F347">
        <f t="shared" si="40"/>
        <v>6.9374476473122346</v>
      </c>
      <c r="G347">
        <f t="shared" si="40"/>
        <v>10.956099999999779</v>
      </c>
      <c r="H347">
        <f t="shared" si="40"/>
        <v>515.93942448999655</v>
      </c>
      <c r="I347">
        <f t="shared" si="40"/>
        <v>226.19107212250026</v>
      </c>
    </row>
    <row r="348" spans="1:9" x14ac:dyDescent="0.2">
      <c r="A348">
        <f t="shared" si="42"/>
        <v>12.707723822831303</v>
      </c>
      <c r="B348">
        <f t="shared" si="43"/>
        <v>89.166471840000099</v>
      </c>
      <c r="C348">
        <f t="shared" si="43"/>
        <v>0.11443640294025022</v>
      </c>
      <c r="D348">
        <f t="shared" si="43"/>
        <v>0.61526767209999889</v>
      </c>
      <c r="E348">
        <f t="shared" si="41"/>
        <v>1000.6466889999997</v>
      </c>
      <c r="F348">
        <f t="shared" si="40"/>
        <v>6.4704274959122356</v>
      </c>
      <c r="G348">
        <f t="shared" si="40"/>
        <v>10.956099999999779</v>
      </c>
      <c r="H348">
        <f t="shared" si="40"/>
        <v>515.93942448999655</v>
      </c>
      <c r="I348">
        <f t="shared" si="40"/>
        <v>214.31935212250031</v>
      </c>
    </row>
    <row r="349" spans="1:9" x14ac:dyDescent="0.2">
      <c r="A349">
        <f t="shared" si="42"/>
        <v>5.0495907650573031</v>
      </c>
      <c r="B349">
        <f t="shared" si="43"/>
        <v>89.166471840000099</v>
      </c>
      <c r="C349">
        <f t="shared" si="43"/>
        <v>0.11443640294025022</v>
      </c>
      <c r="D349">
        <f t="shared" si="43"/>
        <v>1.8208533720999991</v>
      </c>
      <c r="E349">
        <f t="shared" si="41"/>
        <v>866.30148899999961</v>
      </c>
      <c r="F349">
        <f t="shared" si="40"/>
        <v>6.8100304272122338</v>
      </c>
      <c r="G349">
        <f t="shared" si="40"/>
        <v>10.956099999999779</v>
      </c>
      <c r="H349">
        <f t="shared" si="40"/>
        <v>515.93942448999655</v>
      </c>
      <c r="I349">
        <f t="shared" si="40"/>
        <v>306.58784312250026</v>
      </c>
    </row>
    <row r="350" spans="1:9" x14ac:dyDescent="0.2">
      <c r="A350">
        <f t="shared" si="42"/>
        <v>3.4104096614973023</v>
      </c>
      <c r="B350">
        <f t="shared" si="43"/>
        <v>89.166471840000099</v>
      </c>
      <c r="C350">
        <f t="shared" si="43"/>
        <v>0.11443640294025022</v>
      </c>
      <c r="D350">
        <f t="shared" si="43"/>
        <v>1.4979312099999836E-2</v>
      </c>
      <c r="E350">
        <f t="shared" si="41"/>
        <v>1000.6466889999997</v>
      </c>
      <c r="F350">
        <f t="shared" si="40"/>
        <v>6.433342714812234</v>
      </c>
      <c r="G350">
        <f t="shared" si="40"/>
        <v>10.956099999999779</v>
      </c>
      <c r="H350">
        <f t="shared" si="40"/>
        <v>40511.907410490021</v>
      </c>
      <c r="I350">
        <f t="shared" si="40"/>
        <v>256.6291861225003</v>
      </c>
    </row>
    <row r="351" spans="1:9" x14ac:dyDescent="0.2">
      <c r="A351">
        <f t="shared" si="42"/>
        <v>2.6323097689163029</v>
      </c>
      <c r="B351">
        <f t="shared" si="43"/>
        <v>89.166471840000099</v>
      </c>
      <c r="C351">
        <f t="shared" si="43"/>
        <v>0.11443640294025022</v>
      </c>
      <c r="D351">
        <f t="shared" si="43"/>
        <v>0.38986287209999887</v>
      </c>
      <c r="E351">
        <f t="shared" si="41"/>
        <v>1000.6466889999997</v>
      </c>
      <c r="F351">
        <f t="shared" si="40"/>
        <v>5.9482502823122365</v>
      </c>
      <c r="G351">
        <f t="shared" si="40"/>
        <v>10.956099999999779</v>
      </c>
      <c r="H351">
        <f t="shared" si="40"/>
        <v>41990.444106490017</v>
      </c>
      <c r="I351">
        <f t="shared" si="40"/>
        <v>23.71349112250007</v>
      </c>
    </row>
    <row r="352" spans="1:9" x14ac:dyDescent="0.2">
      <c r="A352">
        <f t="shared" si="42"/>
        <v>3.3709307004893021</v>
      </c>
      <c r="B352">
        <f t="shared" si="43"/>
        <v>89.166471840000099</v>
      </c>
      <c r="C352">
        <f t="shared" si="43"/>
        <v>0.11443640294025022</v>
      </c>
      <c r="D352">
        <f t="shared" si="43"/>
        <v>1.7593104320999975</v>
      </c>
      <c r="E352">
        <f t="shared" si="41"/>
        <v>747.0928889999999</v>
      </c>
      <c r="F352">
        <f t="shared" si="40"/>
        <v>6.2235455529122365</v>
      </c>
      <c r="G352">
        <f t="shared" si="40"/>
        <v>10.956099999999779</v>
      </c>
      <c r="H352">
        <f t="shared" si="40"/>
        <v>307.10109048999738</v>
      </c>
      <c r="I352">
        <f t="shared" si="40"/>
        <v>315.05007512250035</v>
      </c>
    </row>
    <row r="353" spans="1:9" x14ac:dyDescent="0.2">
      <c r="A353">
        <f t="shared" si="42"/>
        <v>3.2341686461823023</v>
      </c>
      <c r="B353">
        <f t="shared" si="43"/>
        <v>89.166471840000099</v>
      </c>
      <c r="C353">
        <f t="shared" si="43"/>
        <v>0.11443640294025022</v>
      </c>
      <c r="D353">
        <f t="shared" si="43"/>
        <v>1.1371876320999985</v>
      </c>
      <c r="E353">
        <f t="shared" si="41"/>
        <v>646.83748899999966</v>
      </c>
      <c r="F353">
        <f t="shared" si="40"/>
        <v>5.8850077913122352</v>
      </c>
      <c r="G353">
        <f t="shared" si="40"/>
        <v>10.956099999999779</v>
      </c>
      <c r="H353">
        <f t="shared" si="40"/>
        <v>295.69209849000157</v>
      </c>
      <c r="I353">
        <f t="shared" si="40"/>
        <v>273.5600221225003</v>
      </c>
    </row>
    <row r="354" spans="1:9" x14ac:dyDescent="0.2">
      <c r="A354">
        <f t="shared" si="42"/>
        <v>4.8459834281043026</v>
      </c>
      <c r="B354">
        <f t="shared" si="43"/>
        <v>89.166471840000099</v>
      </c>
      <c r="C354">
        <f t="shared" si="43"/>
        <v>0.11443640294025022</v>
      </c>
      <c r="D354">
        <f t="shared" si="43"/>
        <v>0.42953605209999846</v>
      </c>
      <c r="E354">
        <f t="shared" si="41"/>
        <v>704.00008900000012</v>
      </c>
      <c r="F354">
        <f t="shared" si="40"/>
        <v>5.9039450486122362</v>
      </c>
      <c r="G354">
        <f t="shared" si="40"/>
        <v>10.956099999999779</v>
      </c>
      <c r="H354">
        <f t="shared" si="40"/>
        <v>498.8834944900014</v>
      </c>
      <c r="I354">
        <f t="shared" si="40"/>
        <v>93.502131122500145</v>
      </c>
    </row>
    <row r="355" spans="1:9" x14ac:dyDescent="0.2">
      <c r="A355">
        <f t="shared" si="42"/>
        <v>1.2633522837113027</v>
      </c>
      <c r="B355">
        <f t="shared" si="43"/>
        <v>89.166471840000099</v>
      </c>
      <c r="C355">
        <f t="shared" si="43"/>
        <v>0.11443640294025022</v>
      </c>
      <c r="D355">
        <f t="shared" si="43"/>
        <v>1.7001552099999827E-2</v>
      </c>
      <c r="E355">
        <f t="shared" si="41"/>
        <v>837.11848899999961</v>
      </c>
      <c r="F355">
        <f t="shared" si="40"/>
        <v>5.4639226125122349</v>
      </c>
      <c r="G355">
        <f t="shared" si="40"/>
        <v>10.956099999999779</v>
      </c>
      <c r="H355">
        <f t="shared" si="40"/>
        <v>1.920164490000118</v>
      </c>
      <c r="I355">
        <f t="shared" si="40"/>
        <v>5.3807761225000377</v>
      </c>
    </row>
    <row r="356" spans="1:9" x14ac:dyDescent="0.2">
      <c r="A356">
        <f t="shared" si="42"/>
        <v>0.92873590401930262</v>
      </c>
      <c r="B356">
        <f t="shared" si="43"/>
        <v>89.166471840000099</v>
      </c>
      <c r="C356">
        <f t="shared" si="43"/>
        <v>0.11443640294025022</v>
      </c>
      <c r="D356">
        <f t="shared" si="43"/>
        <v>0.7197655920999988</v>
      </c>
      <c r="E356">
        <f t="shared" si="41"/>
        <v>1000.6466889999997</v>
      </c>
      <c r="F356">
        <f t="shared" si="40"/>
        <v>5.588039757312238</v>
      </c>
      <c r="G356">
        <f t="shared" si="40"/>
        <v>10.956099999999779</v>
      </c>
      <c r="H356">
        <f t="shared" si="40"/>
        <v>1061.827844490002</v>
      </c>
      <c r="I356">
        <f t="shared" si="40"/>
        <v>2.2489501225000237</v>
      </c>
    </row>
    <row r="357" spans="1:9" x14ac:dyDescent="0.2">
      <c r="A357">
        <f t="shared" si="42"/>
        <v>0.35279970753330236</v>
      </c>
      <c r="B357">
        <f t="shared" si="43"/>
        <v>89.166471840000099</v>
      </c>
      <c r="C357">
        <f t="shared" si="43"/>
        <v>0.11443640294025022</v>
      </c>
      <c r="D357">
        <f t="shared" si="43"/>
        <v>1.5385673520999992</v>
      </c>
      <c r="E357">
        <f t="shared" si="41"/>
        <v>385.4546889999998</v>
      </c>
      <c r="F357">
        <f t="shared" si="40"/>
        <v>5.5004485071122371</v>
      </c>
      <c r="G357">
        <f t="shared" si="40"/>
        <v>10.956099999999779</v>
      </c>
      <c r="H357">
        <f t="shared" si="40"/>
        <v>955.16229249000503</v>
      </c>
      <c r="I357">
        <f t="shared" si="40"/>
        <v>0.11536212250000528</v>
      </c>
    </row>
    <row r="358" spans="1:9" x14ac:dyDescent="0.2">
      <c r="A358">
        <f t="shared" si="42"/>
        <v>2.6132967866733021</v>
      </c>
      <c r="B358">
        <f t="shared" si="43"/>
        <v>89.166471840000099</v>
      </c>
      <c r="C358">
        <f t="shared" si="43"/>
        <v>0.11443640294025022</v>
      </c>
      <c r="D358">
        <f t="shared" si="43"/>
        <v>0.29527269209999957</v>
      </c>
      <c r="E358">
        <f t="shared" si="41"/>
        <v>907.9976889999997</v>
      </c>
      <c r="F358">
        <f t="shared" si="40"/>
        <v>5.4396396161122382</v>
      </c>
      <c r="G358">
        <f t="shared" si="40"/>
        <v>10.956099999999779</v>
      </c>
      <c r="H358">
        <f t="shared" si="40"/>
        <v>12596.852354490014</v>
      </c>
      <c r="I358">
        <f t="shared" si="40"/>
        <v>16.077293122500063</v>
      </c>
    </row>
    <row r="359" spans="1:9" x14ac:dyDescent="0.2">
      <c r="A359">
        <f t="shared" si="42"/>
        <v>0.77658296823630257</v>
      </c>
      <c r="B359">
        <f t="shared" si="43"/>
        <v>89.166471840000099</v>
      </c>
      <c r="C359">
        <f t="shared" si="43"/>
        <v>0.11443640294025022</v>
      </c>
      <c r="D359">
        <f t="shared" si="43"/>
        <v>1.5225092099999917E-2</v>
      </c>
      <c r="E359">
        <f t="shared" si="41"/>
        <v>763.58268899999973</v>
      </c>
      <c r="F359">
        <f t="shared" si="40"/>
        <v>4.8668926527122371</v>
      </c>
      <c r="G359">
        <f t="shared" si="40"/>
        <v>10.956099999999779</v>
      </c>
      <c r="H359">
        <f t="shared" si="40"/>
        <v>2826.5916564900076</v>
      </c>
      <c r="I359">
        <f t="shared" si="40"/>
        <v>11.153262122500053</v>
      </c>
    </row>
    <row r="360" spans="1:9" x14ac:dyDescent="0.2">
      <c r="A360">
        <f t="shared" si="42"/>
        <v>9.0144024573603048</v>
      </c>
      <c r="B360">
        <f t="shared" si="43"/>
        <v>89.166471840000099</v>
      </c>
      <c r="C360">
        <f t="shared" si="43"/>
        <v>0.11443640294025022</v>
      </c>
      <c r="D360">
        <f t="shared" si="43"/>
        <v>1.0078152099999817E-2</v>
      </c>
      <c r="E360">
        <f t="shared" si="41"/>
        <v>202.5782889999997</v>
      </c>
      <c r="F360">
        <f t="shared" si="40"/>
        <v>4.8841154700122384</v>
      </c>
      <c r="G360">
        <f t="shared" si="40"/>
        <v>10.956099999999779</v>
      </c>
      <c r="H360">
        <f t="shared" si="40"/>
        <v>81896.531270490043</v>
      </c>
      <c r="I360">
        <f t="shared" si="40"/>
        <v>10.495332122500052</v>
      </c>
    </row>
    <row r="361" spans="1:9" x14ac:dyDescent="0.2">
      <c r="A361">
        <f t="shared" si="42"/>
        <v>3.663661859423303</v>
      </c>
      <c r="B361">
        <f t="shared" si="43"/>
        <v>89.166471840000099</v>
      </c>
      <c r="C361">
        <f t="shared" si="43"/>
        <v>0.11443640294025022</v>
      </c>
      <c r="D361">
        <f t="shared" si="43"/>
        <v>0.96116455209999796</v>
      </c>
      <c r="E361">
        <f t="shared" si="41"/>
        <v>657.05068899999981</v>
      </c>
      <c r="F361">
        <f t="shared" si="40"/>
        <v>4.9244203437122387</v>
      </c>
      <c r="G361">
        <f t="shared" si="40"/>
        <v>10.956099999999779</v>
      </c>
      <c r="H361">
        <f t="shared" si="40"/>
        <v>81542.057802490031</v>
      </c>
      <c r="I361">
        <f t="shared" si="40"/>
        <v>19.006548122500078</v>
      </c>
    </row>
    <row r="362" spans="1:9" x14ac:dyDescent="0.2">
      <c r="A362">
        <f t="shared" si="42"/>
        <v>0.47743878083330232</v>
      </c>
      <c r="B362">
        <f t="shared" si="43"/>
        <v>89.166471840000099</v>
      </c>
      <c r="C362">
        <f t="shared" si="43"/>
        <v>5.225048940250044E-3</v>
      </c>
      <c r="D362">
        <f t="shared" si="43"/>
        <v>0.47694217210000056</v>
      </c>
      <c r="E362">
        <f t="shared" si="41"/>
        <v>842.91508900000008</v>
      </c>
      <c r="F362">
        <f t="shared" si="40"/>
        <v>4.3189297874122383</v>
      </c>
      <c r="G362">
        <f t="shared" si="40"/>
        <v>10.956099999999779</v>
      </c>
      <c r="H362">
        <f t="shared" si="40"/>
        <v>115.68508249000101</v>
      </c>
      <c r="I362">
        <f t="shared" si="40"/>
        <v>51.701133122499876</v>
      </c>
    </row>
    <row r="363" spans="1:9" x14ac:dyDescent="0.2">
      <c r="A363">
        <f t="shared" si="42"/>
        <v>0.65647176164730248</v>
      </c>
      <c r="B363">
        <f t="shared" si="43"/>
        <v>89.166471840000099</v>
      </c>
      <c r="C363">
        <f t="shared" si="43"/>
        <v>5.225048940250044E-3</v>
      </c>
      <c r="D363">
        <f t="shared" si="43"/>
        <v>3.4741232099999769E-2</v>
      </c>
      <c r="E363">
        <f t="shared" si="41"/>
        <v>1000.6466889999997</v>
      </c>
      <c r="F363">
        <f t="shared" si="40"/>
        <v>4.8320986274122379</v>
      </c>
      <c r="G363">
        <f t="shared" si="40"/>
        <v>10.956099999999779</v>
      </c>
      <c r="H363">
        <f t="shared" si="40"/>
        <v>411.91543849000277</v>
      </c>
      <c r="I363">
        <f t="shared" si="40"/>
        <v>28.62624512249991</v>
      </c>
    </row>
    <row r="364" spans="1:9" x14ac:dyDescent="0.2">
      <c r="A364">
        <f t="shared" si="42"/>
        <v>0.79639462644930237</v>
      </c>
      <c r="B364">
        <f t="shared" si="43"/>
        <v>89.166471840000099</v>
      </c>
      <c r="C364">
        <f t="shared" si="43"/>
        <v>0.11443640294025022</v>
      </c>
      <c r="D364">
        <f t="shared" si="43"/>
        <v>6.6362912100000296E-2</v>
      </c>
      <c r="E364">
        <f t="shared" si="41"/>
        <v>1000.6466889999997</v>
      </c>
      <c r="F364">
        <f t="shared" si="40"/>
        <v>4.7943634872122365</v>
      </c>
      <c r="G364">
        <f t="shared" si="40"/>
        <v>10.956099999999779</v>
      </c>
      <c r="H364">
        <f t="shared" si="40"/>
        <v>97.529450490001025</v>
      </c>
      <c r="I364">
        <f t="shared" si="40"/>
        <v>19.275173122499929</v>
      </c>
    </row>
    <row r="365" spans="1:9" x14ac:dyDescent="0.2">
      <c r="A365">
        <f t="shared" si="42"/>
        <v>0.54885790756530251</v>
      </c>
      <c r="B365">
        <f t="shared" si="43"/>
        <v>89.166471840000099</v>
      </c>
      <c r="C365">
        <f t="shared" si="43"/>
        <v>5.225048940250044E-3</v>
      </c>
      <c r="D365">
        <f t="shared" si="43"/>
        <v>5.7120999999963009E-6</v>
      </c>
      <c r="E365">
        <f t="shared" si="41"/>
        <v>587.23828899999955</v>
      </c>
      <c r="F365">
        <f t="shared" si="40"/>
        <v>4.6530955097122382</v>
      </c>
      <c r="G365">
        <f t="shared" si="40"/>
        <v>10.956099999999779</v>
      </c>
      <c r="H365">
        <f t="shared" si="40"/>
        <v>1243.6695964900027</v>
      </c>
      <c r="I365">
        <f t="shared" si="40"/>
        <v>39.442796122499892</v>
      </c>
    </row>
    <row r="366" spans="1:9" x14ac:dyDescent="0.2">
      <c r="A366">
        <f t="shared" si="42"/>
        <v>0.86629453867530248</v>
      </c>
      <c r="B366">
        <f t="shared" si="43"/>
        <v>89.166471840000099</v>
      </c>
      <c r="C366">
        <f t="shared" si="43"/>
        <v>5.225048940250044E-3</v>
      </c>
      <c r="D366">
        <f t="shared" si="43"/>
        <v>1.5292042921000015</v>
      </c>
      <c r="E366">
        <f t="shared" si="41"/>
        <v>503.23948899999965</v>
      </c>
      <c r="F366">
        <f t="shared" si="40"/>
        <v>3.9386510522122382</v>
      </c>
      <c r="G366">
        <f t="shared" si="40"/>
        <v>10.956099999999779</v>
      </c>
      <c r="H366">
        <f t="shared" si="40"/>
        <v>5.9682489999976981E-2</v>
      </c>
      <c r="I366">
        <f t="shared" si="40"/>
        <v>101.00953512249981</v>
      </c>
    </row>
    <row r="367" spans="1:9" x14ac:dyDescent="0.2">
      <c r="A367">
        <f t="shared" si="42"/>
        <v>1.6930159143243022</v>
      </c>
      <c r="B367">
        <f t="shared" si="43"/>
        <v>89.166471840000099</v>
      </c>
      <c r="C367">
        <f t="shared" si="43"/>
        <v>5.225048940250044E-3</v>
      </c>
      <c r="D367">
        <f t="shared" si="43"/>
        <v>2.4012911521000011</v>
      </c>
      <c r="E367">
        <f t="shared" si="41"/>
        <v>890.00788899999986</v>
      </c>
      <c r="F367">
        <f t="shared" si="40"/>
        <v>3.6664724436122387</v>
      </c>
      <c r="G367">
        <f t="shared" si="40"/>
        <v>10.956099999999779</v>
      </c>
      <c r="H367">
        <f t="shared" si="40"/>
        <v>237.90903048999877</v>
      </c>
      <c r="I367">
        <f t="shared" si="40"/>
        <v>97.226502122499838</v>
      </c>
    </row>
    <row r="368" spans="1:9" x14ac:dyDescent="0.2">
      <c r="A368">
        <f t="shared" si="42"/>
        <v>0.97300360304930256</v>
      </c>
      <c r="B368">
        <f t="shared" si="43"/>
        <v>89.166471840000099</v>
      </c>
      <c r="C368">
        <f t="shared" si="43"/>
        <v>5.225048940250044E-3</v>
      </c>
      <c r="D368">
        <f t="shared" si="43"/>
        <v>4.5054732121000036</v>
      </c>
      <c r="E368">
        <f t="shared" si="41"/>
        <v>651.93408900000009</v>
      </c>
      <c r="F368">
        <f t="shared" si="40"/>
        <v>3.2166548045122401</v>
      </c>
      <c r="G368">
        <f t="shared" si="40"/>
        <v>10.956099999999779</v>
      </c>
      <c r="H368">
        <f t="shared" si="40"/>
        <v>203.47025448999813</v>
      </c>
      <c r="I368">
        <f t="shared" si="40"/>
        <v>71.577522122499843</v>
      </c>
    </row>
    <row r="369" spans="1:9" x14ac:dyDescent="0.2">
      <c r="A369">
        <f t="shared" si="42"/>
        <v>2.9232431817753031</v>
      </c>
      <c r="B369">
        <f t="shared" si="43"/>
        <v>89.166471840000099</v>
      </c>
      <c r="C369">
        <f t="shared" si="43"/>
        <v>5.225048940250044E-3</v>
      </c>
      <c r="D369">
        <f t="shared" si="43"/>
        <v>0.1587145920999993</v>
      </c>
      <c r="E369">
        <f t="shared" si="41"/>
        <v>549.10548899999969</v>
      </c>
      <c r="F369">
        <f t="shared" si="40"/>
        <v>2.351632984512241</v>
      </c>
      <c r="G369">
        <f t="shared" si="40"/>
        <v>10.956099999999779</v>
      </c>
      <c r="H369">
        <f t="shared" si="40"/>
        <v>437.82633048999833</v>
      </c>
      <c r="I369">
        <f t="shared" si="40"/>
        <v>1.9698122499997438E-2</v>
      </c>
    </row>
    <row r="370" spans="1:9" x14ac:dyDescent="0.2">
      <c r="A370">
        <f t="shared" si="42"/>
        <v>5.7187435015713035</v>
      </c>
      <c r="B370">
        <f t="shared" si="43"/>
        <v>89.166471840000099</v>
      </c>
      <c r="C370">
        <f t="shared" si="43"/>
        <v>5.225048940250044E-3</v>
      </c>
      <c r="D370">
        <f t="shared" si="43"/>
        <v>2.2918932099999772E-2</v>
      </c>
      <c r="E370">
        <f t="shared" si="41"/>
        <v>606.78468899999973</v>
      </c>
      <c r="F370">
        <f t="shared" si="40"/>
        <v>2.7959301147122408</v>
      </c>
      <c r="G370">
        <f t="shared" si="40"/>
        <v>10.956099999999779</v>
      </c>
      <c r="H370">
        <f t="shared" si="40"/>
        <v>17962.888260490014</v>
      </c>
      <c r="I370">
        <f t="shared" si="40"/>
        <v>3.8822791224999644</v>
      </c>
    </row>
    <row r="371" spans="1:9" x14ac:dyDescent="0.2">
      <c r="A371">
        <f t="shared" si="42"/>
        <v>2.1832410310623027</v>
      </c>
      <c r="B371">
        <f t="shared" si="43"/>
        <v>89.166471840000099</v>
      </c>
      <c r="C371">
        <f t="shared" si="43"/>
        <v>5.225048940250044E-3</v>
      </c>
      <c r="D371">
        <f t="shared" si="43"/>
        <v>2.8110210921000034</v>
      </c>
      <c r="E371">
        <f t="shared" si="41"/>
        <v>774.67588899999987</v>
      </c>
      <c r="F371">
        <f t="shared" si="40"/>
        <v>3.6465855272122392</v>
      </c>
      <c r="G371">
        <f t="shared" si="40"/>
        <v>10.956099999999779</v>
      </c>
      <c r="H371">
        <f t="shared" si="40"/>
        <v>23.870064490000416</v>
      </c>
      <c r="I371">
        <f t="shared" si="40"/>
        <v>65.292056122499872</v>
      </c>
    </row>
    <row r="372" spans="1:9" x14ac:dyDescent="0.2">
      <c r="A372">
        <f t="shared" si="42"/>
        <v>1.6069858344633028</v>
      </c>
      <c r="B372">
        <f t="shared" si="43"/>
        <v>89.166471840000099</v>
      </c>
      <c r="C372">
        <f t="shared" si="43"/>
        <v>5.225048940250044E-3</v>
      </c>
      <c r="D372">
        <f t="shared" si="43"/>
        <v>0.1409176520999996</v>
      </c>
      <c r="E372">
        <f t="shared" si="41"/>
        <v>117.35388899999997</v>
      </c>
      <c r="F372">
        <f t="shared" si="40"/>
        <v>2.3396868672122415</v>
      </c>
      <c r="G372">
        <f t="shared" si="40"/>
        <v>10.956099999999779</v>
      </c>
      <c r="H372">
        <f t="shared" si="40"/>
        <v>21484.435830490012</v>
      </c>
      <c r="I372">
        <f t="shared" si="40"/>
        <v>0.12934812250000657</v>
      </c>
    </row>
    <row r="373" spans="1:9" x14ac:dyDescent="0.2">
      <c r="A373">
        <f t="shared" si="42"/>
        <v>3.1250795395313018</v>
      </c>
      <c r="B373">
        <f t="shared" si="43"/>
        <v>89.166471840000099</v>
      </c>
      <c r="C373">
        <f t="shared" si="43"/>
        <v>5.225048940250044E-3</v>
      </c>
      <c r="D373">
        <f t="shared" si="43"/>
        <v>4.4368921000000963E-3</v>
      </c>
      <c r="E373">
        <f t="shared" si="41"/>
        <v>769.11928899999941</v>
      </c>
      <c r="F373">
        <f t="shared" si="40"/>
        <v>3.4428932385122391</v>
      </c>
      <c r="G373">
        <f t="shared" si="40"/>
        <v>10.956099999999779</v>
      </c>
      <c r="H373">
        <f t="shared" si="40"/>
        <v>5943.7469584900118</v>
      </c>
      <c r="I373">
        <f t="shared" si="40"/>
        <v>0.46287612249998883</v>
      </c>
    </row>
    <row r="374" spans="1:9" x14ac:dyDescent="0.2">
      <c r="A374">
        <f t="shared" si="42"/>
        <v>3.6745801777883034</v>
      </c>
      <c r="B374">
        <f t="shared" si="43"/>
        <v>89.166471840000099</v>
      </c>
      <c r="C374">
        <f t="shared" si="43"/>
        <v>5.225048940250044E-3</v>
      </c>
      <c r="D374">
        <f t="shared" si="43"/>
        <v>2.2383152100000272E-2</v>
      </c>
      <c r="E374">
        <f t="shared" si="41"/>
        <v>720.00988899999993</v>
      </c>
      <c r="F374">
        <f t="shared" si="40"/>
        <v>2.8662608510122398</v>
      </c>
      <c r="G374">
        <f t="shared" si="40"/>
        <v>10.956099999999779</v>
      </c>
      <c r="H374">
        <f t="shared" si="40"/>
        <v>1948.8428284900031</v>
      </c>
      <c r="I374">
        <f t="shared" si="40"/>
        <v>0.21192212249999184</v>
      </c>
    </row>
    <row r="375" spans="1:9" x14ac:dyDescent="0.2">
      <c r="A375">
        <f t="shared" si="42"/>
        <v>0.45536779380930237</v>
      </c>
      <c r="B375">
        <f t="shared" si="43"/>
        <v>89.166471840000099</v>
      </c>
      <c r="C375">
        <f t="shared" si="43"/>
        <v>5.225048940250044E-3</v>
      </c>
      <c r="D375">
        <f t="shared" si="43"/>
        <v>0.14242321209999942</v>
      </c>
      <c r="E375">
        <f t="shared" si="41"/>
        <v>688.17028899999946</v>
      </c>
      <c r="F375">
        <f t="shared" si="40"/>
        <v>2.3396868672122415</v>
      </c>
      <c r="G375">
        <f t="shared" si="40"/>
        <v>10.956099999999779</v>
      </c>
      <c r="H375">
        <f t="shared" si="40"/>
        <v>6706.9056784900058</v>
      </c>
      <c r="I375">
        <f t="shared" si="40"/>
        <v>7.0206451225000439</v>
      </c>
    </row>
    <row r="376" spans="1:9" x14ac:dyDescent="0.2">
      <c r="A376">
        <f t="shared" si="42"/>
        <v>3.1729921046813021</v>
      </c>
      <c r="B376">
        <f t="shared" si="43"/>
        <v>89.166471840000099</v>
      </c>
      <c r="C376">
        <f t="shared" si="43"/>
        <v>5.225048940250044E-3</v>
      </c>
      <c r="D376">
        <f t="shared" si="43"/>
        <v>0.1386743120999995</v>
      </c>
      <c r="E376">
        <f t="shared" si="41"/>
        <v>837.11848899999961</v>
      </c>
      <c r="F376">
        <f t="shared" si="40"/>
        <v>2.4548732076122408</v>
      </c>
      <c r="G376">
        <f t="shared" si="40"/>
        <v>10.956099999999779</v>
      </c>
      <c r="H376">
        <f t="shared" si="40"/>
        <v>678.8995024900031</v>
      </c>
      <c r="I376">
        <f t="shared" si="40"/>
        <v>6.2325122500003952E-2</v>
      </c>
    </row>
    <row r="377" spans="1:9" x14ac:dyDescent="0.2">
      <c r="A377">
        <f t="shared" si="42"/>
        <v>0.15481907371730247</v>
      </c>
      <c r="B377">
        <f t="shared" si="43"/>
        <v>37.054003839999915</v>
      </c>
      <c r="C377">
        <f t="shared" si="43"/>
        <v>5.1599394024998482E-4</v>
      </c>
      <c r="D377">
        <f t="shared" si="43"/>
        <v>0.46293055209999884</v>
      </c>
      <c r="E377">
        <f t="shared" si="41"/>
        <v>405.33768899999984</v>
      </c>
      <c r="F377">
        <f t="shared" si="40"/>
        <v>1.8479778758122427</v>
      </c>
      <c r="G377">
        <f t="shared" si="40"/>
        <v>1.9880999999999003</v>
      </c>
      <c r="H377">
        <f t="shared" si="40"/>
        <v>515.93942448999655</v>
      </c>
      <c r="I377">
        <f t="shared" si="40"/>
        <v>8.4660631225000476</v>
      </c>
    </row>
    <row r="378" spans="1:9" x14ac:dyDescent="0.2">
      <c r="A378">
        <f t="shared" si="42"/>
        <v>0.19433157381330254</v>
      </c>
      <c r="B378">
        <f t="shared" si="43"/>
        <v>37.054003839999915</v>
      </c>
      <c r="C378">
        <f t="shared" si="43"/>
        <v>5.1599394024998482E-4</v>
      </c>
      <c r="D378">
        <f t="shared" si="43"/>
        <v>2.6768232100000375E-2</v>
      </c>
      <c r="E378">
        <f t="shared" si="41"/>
        <v>247.52728899999968</v>
      </c>
      <c r="F378">
        <f t="shared" si="40"/>
        <v>1.7140138044122424</v>
      </c>
      <c r="G378">
        <f t="shared" si="40"/>
        <v>1.9880999999999003</v>
      </c>
      <c r="H378">
        <f t="shared" si="40"/>
        <v>454.29938448999769</v>
      </c>
      <c r="I378">
        <f t="shared" si="40"/>
        <v>7.5095181224999576</v>
      </c>
    </row>
    <row r="379" spans="1:9" x14ac:dyDescent="0.2">
      <c r="A379">
        <f t="shared" si="42"/>
        <v>0.20082995255430253</v>
      </c>
      <c r="B379">
        <f t="shared" si="43"/>
        <v>37.054003839999915</v>
      </c>
      <c r="C379">
        <f t="shared" si="43"/>
        <v>5.1599394024998482E-4</v>
      </c>
      <c r="D379">
        <f t="shared" si="43"/>
        <v>0.1547556920999994</v>
      </c>
      <c r="E379">
        <f t="shared" si="41"/>
        <v>0.11088899999999895</v>
      </c>
      <c r="F379">
        <f t="shared" si="40"/>
        <v>1.5715217352122424</v>
      </c>
      <c r="G379">
        <f t="shared" si="40"/>
        <v>1.9880999999999003</v>
      </c>
      <c r="H379">
        <f t="shared" si="40"/>
        <v>362.68536248999862</v>
      </c>
      <c r="I379">
        <f t="shared" si="40"/>
        <v>4.5810981224999612</v>
      </c>
    </row>
    <row r="380" spans="1:9" x14ac:dyDescent="0.2">
      <c r="A380">
        <f t="shared" si="42"/>
        <v>0.21712855346730248</v>
      </c>
      <c r="B380">
        <f t="shared" si="43"/>
        <v>37.054003839999915</v>
      </c>
      <c r="C380">
        <f t="shared" si="43"/>
        <v>5.1599394024998482E-4</v>
      </c>
      <c r="D380">
        <f t="shared" si="43"/>
        <v>8.6206832100000602E-2</v>
      </c>
      <c r="E380">
        <f t="shared" si="41"/>
        <v>1243.7612890000003</v>
      </c>
      <c r="F380">
        <f t="shared" si="40"/>
        <v>0.67766400241224556</v>
      </c>
      <c r="G380">
        <f t="shared" si="40"/>
        <v>1.9880999999999003</v>
      </c>
      <c r="H380">
        <f t="shared" si="40"/>
        <v>281.37714048999749</v>
      </c>
      <c r="I380">
        <f t="shared" si="40"/>
        <v>41.607015122499888</v>
      </c>
    </row>
    <row r="381" spans="1:9" x14ac:dyDescent="0.2">
      <c r="A381">
        <f t="shared" si="42"/>
        <v>0.21380502072930252</v>
      </c>
      <c r="B381">
        <f t="shared" si="43"/>
        <v>37.054003839999915</v>
      </c>
      <c r="C381">
        <f t="shared" si="43"/>
        <v>5.1599394024998482E-4</v>
      </c>
      <c r="D381">
        <f t="shared" si="43"/>
        <v>5.4005112099999836E-2</v>
      </c>
      <c r="E381">
        <f t="shared" si="41"/>
        <v>448.04188900000008</v>
      </c>
      <c r="F381">
        <f t="shared" si="40"/>
        <v>0.16048316421224779</v>
      </c>
      <c r="G381">
        <f t="shared" si="40"/>
        <v>1.9880999999999003</v>
      </c>
      <c r="H381">
        <f t="shared" si="40"/>
        <v>362.68536248999862</v>
      </c>
      <c r="I381">
        <f t="shared" si="40"/>
        <v>2.7900691224999732</v>
      </c>
    </row>
    <row r="382" spans="1:9" x14ac:dyDescent="0.2">
      <c r="A382">
        <f t="shared" si="42"/>
        <v>0.22882881579630249</v>
      </c>
      <c r="B382">
        <f t="shared" si="43"/>
        <v>37.054003839999915</v>
      </c>
      <c r="C382">
        <f t="shared" si="43"/>
        <v>5.1599394024998482E-4</v>
      </c>
      <c r="D382">
        <f t="shared" si="43"/>
        <v>3.9200121000001458E-3</v>
      </c>
      <c r="E382">
        <f t="shared" si="41"/>
        <v>25.331089000000013</v>
      </c>
      <c r="F382">
        <f t="shared" si="40"/>
        <v>0.40704846601224653</v>
      </c>
      <c r="G382">
        <f t="shared" si="40"/>
        <v>1.9880999999999003</v>
      </c>
      <c r="H382">
        <f t="shared" si="40"/>
        <v>458.57224448999864</v>
      </c>
      <c r="I382">
        <f t="shared" si="40"/>
        <v>30.143943122499905</v>
      </c>
    </row>
    <row r="383" spans="1:9" x14ac:dyDescent="0.2">
      <c r="A383">
        <f t="shared" si="42"/>
        <v>0.2173336289093025</v>
      </c>
      <c r="B383">
        <f t="shared" si="43"/>
        <v>37.054003839999915</v>
      </c>
      <c r="C383">
        <f t="shared" si="43"/>
        <v>5.1599394024998482E-4</v>
      </c>
      <c r="D383">
        <f t="shared" si="43"/>
        <v>0.36918991210000135</v>
      </c>
      <c r="E383">
        <f t="shared" si="41"/>
        <v>36.397089000000015</v>
      </c>
      <c r="F383">
        <f t="shared" si="40"/>
        <v>1.0820233214122446</v>
      </c>
      <c r="G383">
        <f t="shared" si="40"/>
        <v>1.9880999999999003</v>
      </c>
      <c r="H383">
        <f t="shared" si="40"/>
        <v>291.87330648999756</v>
      </c>
      <c r="I383">
        <f t="shared" si="40"/>
        <v>23.623002122499919</v>
      </c>
    </row>
    <row r="384" spans="1:9" x14ac:dyDescent="0.2">
      <c r="A384">
        <f t="shared" si="42"/>
        <v>0.22544505839130249</v>
      </c>
      <c r="B384">
        <f t="shared" si="43"/>
        <v>58.939399839999894</v>
      </c>
      <c r="C384">
        <f t="shared" si="43"/>
        <v>1.9994759402499718E-3</v>
      </c>
      <c r="D384">
        <f t="shared" si="43"/>
        <v>0.52941631210000173</v>
      </c>
      <c r="E384">
        <f t="shared" si="41"/>
        <v>99.34108900000011</v>
      </c>
      <c r="F384">
        <f t="shared" si="40"/>
        <v>1.2690101355122432</v>
      </c>
      <c r="G384">
        <f t="shared" si="40"/>
        <v>4.4099999999985436E-2</v>
      </c>
      <c r="H384">
        <f t="shared" si="40"/>
        <v>515.93942448999655</v>
      </c>
      <c r="I384">
        <f t="shared" si="40"/>
        <v>45.432318122499886</v>
      </c>
    </row>
    <row r="385" spans="1:9" x14ac:dyDescent="0.2">
      <c r="A385">
        <f t="shared" si="42"/>
        <v>0.21783740630330253</v>
      </c>
      <c r="B385">
        <f t="shared" si="43"/>
        <v>58.939399839999894</v>
      </c>
      <c r="C385">
        <f t="shared" si="43"/>
        <v>1.9994759402499718E-3</v>
      </c>
      <c r="D385">
        <f t="shared" si="43"/>
        <v>2.2879890121000015</v>
      </c>
      <c r="E385">
        <f t="shared" si="41"/>
        <v>222.99448899999979</v>
      </c>
      <c r="F385">
        <f t="shared" si="40"/>
        <v>1.4750187515122428</v>
      </c>
      <c r="G385">
        <f t="shared" si="40"/>
        <v>4.4099999999985436E-2</v>
      </c>
      <c r="H385">
        <f t="shared" si="40"/>
        <v>456.86070048999778</v>
      </c>
      <c r="I385">
        <f t="shared" si="40"/>
        <v>17.811354122499932</v>
      </c>
    </row>
    <row r="386" spans="1:9" x14ac:dyDescent="0.2">
      <c r="A386">
        <f t="shared" si="42"/>
        <v>0.21504602300330253</v>
      </c>
      <c r="B386">
        <f t="shared" si="43"/>
        <v>58.939399839999894</v>
      </c>
      <c r="C386">
        <f t="shared" si="43"/>
        <v>1.9994759402499718E-3</v>
      </c>
      <c r="D386">
        <f t="shared" si="43"/>
        <v>1.1748392099999805E-2</v>
      </c>
      <c r="E386">
        <f t="shared" si="41"/>
        <v>38.031889000000021</v>
      </c>
      <c r="F386">
        <f t="shared" si="40"/>
        <v>1.8430872632122421</v>
      </c>
      <c r="G386">
        <f t="shared" si="40"/>
        <v>4.4099999999985436E-2</v>
      </c>
      <c r="H386">
        <f t="shared" si="40"/>
        <v>515.93942448999655</v>
      </c>
      <c r="I386">
        <f t="shared" si="40"/>
        <v>5.4305311224999633</v>
      </c>
    </row>
    <row r="387" spans="1:9" x14ac:dyDescent="0.2">
      <c r="A387">
        <f t="shared" si="42"/>
        <v>0.1949933821383025</v>
      </c>
      <c r="B387">
        <f t="shared" si="43"/>
        <v>58.939399839999894</v>
      </c>
      <c r="C387">
        <f t="shared" si="43"/>
        <v>1.9994759402499718E-3</v>
      </c>
      <c r="D387">
        <f t="shared" si="43"/>
        <v>0.8147048121000019</v>
      </c>
      <c r="E387">
        <f t="shared" si="41"/>
        <v>568.01188899999988</v>
      </c>
      <c r="F387">
        <f t="shared" si="40"/>
        <v>1.5747827943122426</v>
      </c>
      <c r="G387">
        <f t="shared" si="40"/>
        <v>4.4099999999985436E-2</v>
      </c>
      <c r="H387">
        <f t="shared" si="40"/>
        <v>397.37631648999803</v>
      </c>
      <c r="I387">
        <f t="shared" si="40"/>
        <v>48.446472122499877</v>
      </c>
    </row>
    <row r="388" spans="1:9" x14ac:dyDescent="0.2">
      <c r="A388">
        <f t="shared" si="42"/>
        <v>0.1870826766833025</v>
      </c>
      <c r="B388">
        <f t="shared" si="43"/>
        <v>58.939399839999894</v>
      </c>
      <c r="C388">
        <f t="shared" si="43"/>
        <v>1.9994759402499718E-3</v>
      </c>
      <c r="D388">
        <f t="shared" si="43"/>
        <v>9.6478572100000312E-2</v>
      </c>
      <c r="E388">
        <f t="shared" si="41"/>
        <v>741.63628899999946</v>
      </c>
      <c r="F388">
        <f t="shared" si="40"/>
        <v>1.2287800095122439</v>
      </c>
      <c r="G388">
        <f t="shared" si="40"/>
        <v>4.4099999999985436E-2</v>
      </c>
      <c r="H388">
        <f t="shared" si="40"/>
        <v>515.93942448999655</v>
      </c>
      <c r="I388">
        <f t="shared" si="40"/>
        <v>37.214270122499897</v>
      </c>
    </row>
    <row r="389" spans="1:9" x14ac:dyDescent="0.2">
      <c r="A389">
        <f t="shared" si="42"/>
        <v>0.20207771538330252</v>
      </c>
      <c r="B389">
        <f t="shared" si="43"/>
        <v>58.939399839999894</v>
      </c>
      <c r="C389">
        <f t="shared" si="43"/>
        <v>1.9994759402499718E-3</v>
      </c>
      <c r="D389">
        <f t="shared" si="43"/>
        <v>0.4204095920999989</v>
      </c>
      <c r="E389">
        <f t="shared" si="41"/>
        <v>459.37348899999967</v>
      </c>
      <c r="F389">
        <f t="shared" si="40"/>
        <v>0.936256533212245</v>
      </c>
      <c r="G389">
        <f t="shared" si="40"/>
        <v>4.4099999999985436E-2</v>
      </c>
      <c r="H389">
        <f t="shared" si="40"/>
        <v>282.72068448999818</v>
      </c>
      <c r="I389">
        <f t="shared" si="40"/>
        <v>4.8384601225000399</v>
      </c>
    </row>
    <row r="390" spans="1:9" x14ac:dyDescent="0.2">
      <c r="A390">
        <f t="shared" si="42"/>
        <v>0.22291669895430249</v>
      </c>
      <c r="B390">
        <f t="shared" si="43"/>
        <v>58.939399839999894</v>
      </c>
      <c r="C390">
        <f t="shared" si="43"/>
        <v>1.9994759402499718E-3</v>
      </c>
      <c r="D390">
        <f t="shared" si="43"/>
        <v>9.8783720999999301E-3</v>
      </c>
      <c r="E390">
        <f t="shared" si="41"/>
        <v>0.18748899999999369</v>
      </c>
      <c r="F390">
        <f t="shared" si="40"/>
        <v>0.45671037061224612</v>
      </c>
      <c r="G390">
        <f t="shared" si="40"/>
        <v>4.4099999999985436E-2</v>
      </c>
      <c r="H390">
        <f t="shared" si="40"/>
        <v>167.03753048999897</v>
      </c>
      <c r="I390">
        <f t="shared" si="40"/>
        <v>1.8759411225000244</v>
      </c>
    </row>
    <row r="391" spans="1:9" x14ac:dyDescent="0.2">
      <c r="A391">
        <f t="shared" si="42"/>
        <v>0.2271385523493025</v>
      </c>
      <c r="B391">
        <f t="shared" si="43"/>
        <v>58.939399839999894</v>
      </c>
      <c r="C391">
        <f t="shared" si="43"/>
        <v>1.9994759402499718E-3</v>
      </c>
      <c r="D391">
        <f t="shared" si="43"/>
        <v>2.4920095321000035</v>
      </c>
      <c r="E391">
        <f t="shared" si="41"/>
        <v>218.06428900000009</v>
      </c>
      <c r="F391">
        <f t="shared" si="40"/>
        <v>0.57199498411224603</v>
      </c>
      <c r="G391">
        <f t="shared" si="40"/>
        <v>4.4099999999985436E-2</v>
      </c>
      <c r="H391">
        <f t="shared" si="40"/>
        <v>340.19220248999784</v>
      </c>
      <c r="I391">
        <f t="shared" si="40"/>
        <v>53.734031122499871</v>
      </c>
    </row>
    <row r="392" spans="1:9" x14ac:dyDescent="0.2">
      <c r="A392">
        <f t="shared" si="42"/>
        <v>0.20598939884630252</v>
      </c>
      <c r="B392">
        <f t="shared" si="43"/>
        <v>44.85248783999991</v>
      </c>
      <c r="C392">
        <f t="shared" si="43"/>
        <v>9.1614569402499388E-3</v>
      </c>
      <c r="D392">
        <f t="shared" si="43"/>
        <v>0.28048675210000085</v>
      </c>
      <c r="E392">
        <f t="shared" si="41"/>
        <v>743.48928900000021</v>
      </c>
      <c r="F392">
        <f t="shared" si="40"/>
        <v>2.7856778312248993E-2</v>
      </c>
      <c r="G392">
        <f t="shared" si="40"/>
        <v>7.8960999999998132</v>
      </c>
      <c r="H392">
        <f t="shared" si="40"/>
        <v>387.47166648999803</v>
      </c>
      <c r="I392">
        <f t="shared" ref="I392:I404" si="44">(I189-AC$84)^2</f>
        <v>26.013570122499914</v>
      </c>
    </row>
    <row r="393" spans="1:9" x14ac:dyDescent="0.2">
      <c r="A393">
        <f t="shared" si="42"/>
        <v>0.16550295990230252</v>
      </c>
      <c r="B393">
        <f t="shared" si="43"/>
        <v>44.85248783999991</v>
      </c>
      <c r="C393">
        <f t="shared" si="43"/>
        <v>9.1614569402499388E-3</v>
      </c>
      <c r="D393">
        <f t="shared" si="43"/>
        <v>9.2179032100000502E-2</v>
      </c>
      <c r="E393">
        <f t="shared" si="41"/>
        <v>1541.8972890000002</v>
      </c>
      <c r="F393">
        <f t="shared" si="41"/>
        <v>0.37356116161225345</v>
      </c>
      <c r="G393">
        <f t="shared" si="41"/>
        <v>7.8960999999998132</v>
      </c>
      <c r="H393">
        <f t="shared" si="41"/>
        <v>74.896908489998637</v>
      </c>
      <c r="I393">
        <f t="shared" si="44"/>
        <v>52.133454122499884</v>
      </c>
    </row>
    <row r="394" spans="1:9" x14ac:dyDescent="0.2">
      <c r="A394">
        <f t="shared" si="42"/>
        <v>0.20152068190130251</v>
      </c>
      <c r="B394">
        <f t="shared" si="43"/>
        <v>44.85248783999991</v>
      </c>
      <c r="C394">
        <f t="shared" si="43"/>
        <v>9.1614569402499388E-3</v>
      </c>
      <c r="D394">
        <f t="shared" si="43"/>
        <v>0.86976141210000069</v>
      </c>
      <c r="E394">
        <f t="shared" si="41"/>
        <v>868.30408900000032</v>
      </c>
      <c r="F394">
        <f t="shared" si="41"/>
        <v>0.37356116161225345</v>
      </c>
      <c r="G394">
        <f t="shared" si="41"/>
        <v>7.8960999999998132</v>
      </c>
      <c r="H394">
        <f t="shared" si="41"/>
        <v>515.93942448999655</v>
      </c>
      <c r="I394">
        <f t="shared" si="44"/>
        <v>40.836573122499892</v>
      </c>
    </row>
    <row r="395" spans="1:9" x14ac:dyDescent="0.2">
      <c r="A395">
        <f t="shared" si="42"/>
        <v>0.19530261102330254</v>
      </c>
      <c r="B395">
        <f t="shared" si="43"/>
        <v>44.85248783999991</v>
      </c>
      <c r="C395">
        <f t="shared" si="43"/>
        <v>9.1614569402499388E-3</v>
      </c>
      <c r="D395">
        <f t="shared" si="43"/>
        <v>0.48805593210000053</v>
      </c>
      <c r="E395">
        <f t="shared" si="41"/>
        <v>2196.5156890000003</v>
      </c>
      <c r="F395">
        <f t="shared" si="41"/>
        <v>6.3720728199122645</v>
      </c>
      <c r="G395">
        <f t="shared" si="41"/>
        <v>7.8960999999998132</v>
      </c>
      <c r="H395">
        <f t="shared" si="41"/>
        <v>12.210132489999671</v>
      </c>
      <c r="I395">
        <f t="shared" si="44"/>
        <v>44.627076122499894</v>
      </c>
    </row>
    <row r="396" spans="1:9" x14ac:dyDescent="0.2">
      <c r="A396">
        <f t="shared" si="42"/>
        <v>0.21483275985030251</v>
      </c>
      <c r="B396">
        <f t="shared" si="43"/>
        <v>44.85248783999991</v>
      </c>
      <c r="C396">
        <f t="shared" si="43"/>
        <v>9.1614569402499388E-3</v>
      </c>
      <c r="D396">
        <f t="shared" si="43"/>
        <v>0.23678929210000063</v>
      </c>
      <c r="E396">
        <f t="shared" si="41"/>
        <v>1411.2794890000005</v>
      </c>
      <c r="F396">
        <f t="shared" si="41"/>
        <v>6.3720728199122645</v>
      </c>
      <c r="G396">
        <f t="shared" si="41"/>
        <v>7.8960999999998132</v>
      </c>
      <c r="H396">
        <f t="shared" si="41"/>
        <v>241.0038904899977</v>
      </c>
      <c r="I396">
        <f t="shared" si="44"/>
        <v>50.27306312249987</v>
      </c>
    </row>
    <row r="397" spans="1:9" x14ac:dyDescent="0.2">
      <c r="A397">
        <f t="shared" si="42"/>
        <v>0.19888973146730252</v>
      </c>
      <c r="B397">
        <f t="shared" si="43"/>
        <v>44.85248783999991</v>
      </c>
      <c r="C397">
        <f t="shared" si="43"/>
        <v>9.1614569402499388E-3</v>
      </c>
      <c r="D397">
        <f t="shared" si="43"/>
        <v>0.85675387210000131</v>
      </c>
      <c r="E397">
        <f t="shared" si="43"/>
        <v>1769.6324890000005</v>
      </c>
      <c r="F397">
        <f t="shared" si="43"/>
        <v>6.3720728199122645</v>
      </c>
      <c r="G397">
        <f t="shared" si="43"/>
        <v>7.8960999999998132</v>
      </c>
      <c r="H397">
        <f t="shared" si="43"/>
        <v>265.83019848999857</v>
      </c>
      <c r="I397">
        <f t="shared" si="44"/>
        <v>79.394337122499834</v>
      </c>
    </row>
    <row r="398" spans="1:9" x14ac:dyDescent="0.2">
      <c r="A398">
        <f t="shared" ref="A398:A404" si="45">(A195-$U$84)^2</f>
        <v>0.26085590941430248</v>
      </c>
      <c r="B398">
        <f t="shared" ref="B398:H404" si="46">(B195-V$84)^2</f>
        <v>51.943731839999899</v>
      </c>
      <c r="C398">
        <f t="shared" si="46"/>
        <v>1.734897294024991E-2</v>
      </c>
      <c r="D398">
        <f t="shared" si="46"/>
        <v>0.29987671210000066</v>
      </c>
      <c r="E398">
        <f t="shared" si="46"/>
        <v>3418.3900890000009</v>
      </c>
      <c r="F398">
        <f t="shared" si="46"/>
        <v>5.1261329613122619</v>
      </c>
      <c r="G398">
        <f t="shared" si="46"/>
        <v>5.8080999999998379</v>
      </c>
      <c r="H398">
        <f t="shared" si="46"/>
        <v>368.03736648999808</v>
      </c>
      <c r="I398">
        <f t="shared" si="44"/>
        <v>45.567225122499885</v>
      </c>
    </row>
    <row r="399" spans="1:9" x14ac:dyDescent="0.2">
      <c r="A399">
        <f t="shared" si="45"/>
        <v>0.26855253844230248</v>
      </c>
      <c r="B399">
        <f t="shared" si="46"/>
        <v>51.943731839999899</v>
      </c>
      <c r="C399">
        <f t="shared" si="46"/>
        <v>1.734897294024991E-2</v>
      </c>
      <c r="D399">
        <f t="shared" si="46"/>
        <v>0.12362959210000062</v>
      </c>
      <c r="E399">
        <f t="shared" si="46"/>
        <v>2456.8874890000006</v>
      </c>
      <c r="F399">
        <f t="shared" si="46"/>
        <v>5.1261329613122619</v>
      </c>
      <c r="G399">
        <f t="shared" si="46"/>
        <v>5.8080999999998379</v>
      </c>
      <c r="H399">
        <f t="shared" si="46"/>
        <v>6.3217044899996715</v>
      </c>
      <c r="I399">
        <f t="shared" si="44"/>
        <v>54.765180122499878</v>
      </c>
    </row>
    <row r="400" spans="1:9" x14ac:dyDescent="0.2">
      <c r="A400">
        <f t="shared" si="45"/>
        <v>0.26915401068030254</v>
      </c>
      <c r="B400">
        <f t="shared" si="46"/>
        <v>93.648199839999847</v>
      </c>
      <c r="C400">
        <f t="shared" si="46"/>
        <v>1.2257921940249931E-2</v>
      </c>
      <c r="D400">
        <f t="shared" si="46"/>
        <v>2.6328632121000024</v>
      </c>
      <c r="E400">
        <f t="shared" si="46"/>
        <v>1322.5586890000004</v>
      </c>
      <c r="F400">
        <f t="shared" si="46"/>
        <v>2.8658985597122584</v>
      </c>
      <c r="G400">
        <f t="shared" si="46"/>
        <v>13.032099999999753</v>
      </c>
      <c r="H400">
        <f t="shared" si="46"/>
        <v>401.77396248999855</v>
      </c>
      <c r="I400">
        <f t="shared" si="44"/>
        <v>77.622267122499835</v>
      </c>
    </row>
    <row r="401" spans="1:10" x14ac:dyDescent="0.2">
      <c r="A401">
        <f t="shared" si="45"/>
        <v>0.24255679175030254</v>
      </c>
      <c r="B401">
        <f t="shared" si="46"/>
        <v>74.256135839999885</v>
      </c>
      <c r="C401">
        <f t="shared" si="46"/>
        <v>1.6567679940249911E-2</v>
      </c>
      <c r="D401">
        <f t="shared" si="46"/>
        <v>1.0704178521000014</v>
      </c>
      <c r="E401">
        <f t="shared" si="46"/>
        <v>1174.2272890000002</v>
      </c>
      <c r="F401">
        <f t="shared" si="46"/>
        <v>11.24593877551227</v>
      </c>
      <c r="G401">
        <f t="shared" si="46"/>
        <v>29.268099999999638</v>
      </c>
      <c r="H401">
        <f t="shared" si="46"/>
        <v>515.93942448999655</v>
      </c>
      <c r="I401">
        <f t="shared" si="44"/>
        <v>59.295390122499867</v>
      </c>
    </row>
    <row r="402" spans="1:10" x14ac:dyDescent="0.2">
      <c r="A402">
        <f t="shared" si="45"/>
        <v>0.23614793704530254</v>
      </c>
      <c r="B402">
        <f t="shared" si="46"/>
        <v>74.256135839999885</v>
      </c>
      <c r="C402">
        <f t="shared" si="46"/>
        <v>1.6567679940249911E-2</v>
      </c>
      <c r="D402">
        <f t="shared" si="46"/>
        <v>0.73035825210000171</v>
      </c>
      <c r="E402">
        <f t="shared" si="46"/>
        <v>1009.1422890000002</v>
      </c>
      <c r="F402">
        <f t="shared" si="46"/>
        <v>11.24593877551227</v>
      </c>
      <c r="G402">
        <f t="shared" si="46"/>
        <v>29.268099999999638</v>
      </c>
      <c r="H402">
        <f t="shared" si="46"/>
        <v>395.04345049000204</v>
      </c>
      <c r="I402">
        <f t="shared" si="44"/>
        <v>10.05111912249995</v>
      </c>
    </row>
    <row r="403" spans="1:10" x14ac:dyDescent="0.2">
      <c r="A403">
        <f t="shared" si="45"/>
        <v>0.24495624932330251</v>
      </c>
      <c r="B403">
        <f t="shared" si="46"/>
        <v>74.256135839999885</v>
      </c>
      <c r="C403">
        <f t="shared" si="46"/>
        <v>1.6567679940249911E-2</v>
      </c>
      <c r="D403">
        <f t="shared" si="46"/>
        <v>1.0436869921000016</v>
      </c>
      <c r="E403">
        <f t="shared" si="46"/>
        <v>904.02448900000047</v>
      </c>
      <c r="F403">
        <f t="shared" si="46"/>
        <v>11.24593877551227</v>
      </c>
      <c r="G403">
        <f t="shared" si="46"/>
        <v>29.268099999999638</v>
      </c>
      <c r="H403">
        <f t="shared" si="46"/>
        <v>324.51500448999764</v>
      </c>
      <c r="I403">
        <f t="shared" si="44"/>
        <v>26.629212122499911</v>
      </c>
    </row>
    <row r="404" spans="1:10" x14ac:dyDescent="0.2">
      <c r="A404">
        <f t="shared" si="45"/>
        <v>0.25111178332130252</v>
      </c>
      <c r="B404">
        <f t="shared" si="46"/>
        <v>75.12035583999986</v>
      </c>
      <c r="C404">
        <f t="shared" si="46"/>
        <v>1.6826110940249911E-2</v>
      </c>
      <c r="D404">
        <f t="shared" si="46"/>
        <v>0.52216521210000055</v>
      </c>
      <c r="E404">
        <f t="shared" si="46"/>
        <v>2816.1064890000007</v>
      </c>
      <c r="F404">
        <f t="shared" si="46"/>
        <v>13.674438524712274</v>
      </c>
      <c r="G404">
        <f t="shared" si="46"/>
        <v>1.0200999999999314</v>
      </c>
      <c r="H404">
        <f t="shared" si="46"/>
        <v>515.93942448999655</v>
      </c>
      <c r="I404">
        <f t="shared" si="44"/>
        <v>52.133454122499884</v>
      </c>
    </row>
    <row r="405" spans="1:10" x14ac:dyDescent="0.2">
      <c r="A405">
        <f t="shared" ref="A405:I405" si="47">SUM(A205:A404)</f>
        <v>124.1614440048395</v>
      </c>
      <c r="B405">
        <f t="shared" si="47"/>
        <v>10147.484431999987</v>
      </c>
      <c r="C405">
        <f t="shared" si="47"/>
        <v>2.8312214219499974</v>
      </c>
      <c r="D405">
        <f t="shared" si="47"/>
        <v>69.863061580000036</v>
      </c>
      <c r="E405">
        <f t="shared" si="47"/>
        <v>160984.92219999991</v>
      </c>
      <c r="F405">
        <f t="shared" si="47"/>
        <v>711.18593772755025</v>
      </c>
      <c r="G405">
        <f t="shared" si="47"/>
        <v>1089.0199999999988</v>
      </c>
      <c r="H405">
        <f t="shared" si="47"/>
        <v>538796.81630199996</v>
      </c>
      <c r="I405">
        <f t="shared" si="47"/>
        <v>8243.4732755000005</v>
      </c>
      <c r="J405" t="s">
        <v>120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A4BF2-A9A8-4C21-B0F7-079678F157F7}">
  <dimension ref="A1:AC200"/>
  <sheetViews>
    <sheetView workbookViewId="0">
      <selection activeCell="O17" sqref="O17"/>
    </sheetView>
  </sheetViews>
  <sheetFormatPr defaultRowHeight="14.25" x14ac:dyDescent="0.2"/>
  <cols>
    <col min="13" max="14" width="9.125" bestFit="1" customWidth="1"/>
    <col min="15" max="15" width="14.125" bestFit="1" customWidth="1"/>
    <col min="16" max="20" width="9.375" bestFit="1" customWidth="1"/>
    <col min="21" max="21" width="13" bestFit="1" customWidth="1"/>
    <col min="22" max="22" width="13.125" bestFit="1" customWidth="1"/>
    <col min="23" max="24" width="9.25" bestFit="1" customWidth="1"/>
    <col min="25" max="25" width="9.125" bestFit="1" customWidth="1"/>
  </cols>
  <sheetData>
    <row r="1" spans="1:29" x14ac:dyDescent="0.2">
      <c r="A1">
        <v>1</v>
      </c>
      <c r="B1">
        <v>6.3200000000000001E-3</v>
      </c>
      <c r="C1">
        <v>2.31</v>
      </c>
      <c r="D1">
        <v>0.53800000000000003</v>
      </c>
      <c r="E1">
        <v>6.5750000000000002</v>
      </c>
      <c r="F1">
        <v>65.2</v>
      </c>
      <c r="G1">
        <v>4.09</v>
      </c>
      <c r="H1">
        <v>15.3</v>
      </c>
      <c r="I1">
        <v>396.9</v>
      </c>
      <c r="J1">
        <v>4.9800000000000004</v>
      </c>
      <c r="M1" t="s">
        <v>123</v>
      </c>
      <c r="N1">
        <f t="array" ref="N1:W10">MINVERSE(MMULT(TRANSPOSE(A1:J200),A1:J200))</f>
        <v>3.8360569621203102</v>
      </c>
      <c r="O1">
        <v>1.6817505429499318E-2</v>
      </c>
      <c r="P1">
        <v>7.4055870319376038E-4</v>
      </c>
      <c r="Q1">
        <v>-1.6568629272478044</v>
      </c>
      <c r="R1">
        <v>-0.25985074439066597</v>
      </c>
      <c r="S1">
        <v>1.4861135859915145E-3</v>
      </c>
      <c r="T1">
        <v>-4.9304450850939291E-2</v>
      </c>
      <c r="U1">
        <v>-4.0981133873577352E-2</v>
      </c>
      <c r="V1">
        <v>-9.9769673888180964E-4</v>
      </c>
      <c r="W1">
        <v>-1.1491993202188907E-2</v>
      </c>
    </row>
    <row r="2" spans="1:29" x14ac:dyDescent="0.2">
      <c r="A2">
        <v>1</v>
      </c>
      <c r="B2">
        <v>2.7310000000000001E-2</v>
      </c>
      <c r="C2">
        <v>7.07</v>
      </c>
      <c r="D2">
        <v>0.46899999999999997</v>
      </c>
      <c r="E2">
        <v>6.4210000000000003</v>
      </c>
      <c r="F2">
        <v>78.900000000000006</v>
      </c>
      <c r="G2">
        <v>4.9671000000000003</v>
      </c>
      <c r="H2">
        <v>17.8</v>
      </c>
      <c r="I2">
        <v>396.9</v>
      </c>
      <c r="J2">
        <v>9.14</v>
      </c>
      <c r="N2">
        <v>1.6817505429500043E-2</v>
      </c>
      <c r="O2">
        <v>2.5336296788254779E-2</v>
      </c>
      <c r="P2">
        <v>-2.0608127270133072E-4</v>
      </c>
      <c r="Q2">
        <v>-0.11001957486723395</v>
      </c>
      <c r="R2">
        <v>-1.2438123255190524E-3</v>
      </c>
      <c r="S2">
        <v>-3.0438270637380689E-5</v>
      </c>
      <c r="T2">
        <v>-1.2803530669967022E-3</v>
      </c>
      <c r="U2">
        <v>1.1066897681201045E-3</v>
      </c>
      <c r="V2">
        <v>7.4377663643139991E-5</v>
      </c>
      <c r="W2">
        <v>-2.083122581416078E-4</v>
      </c>
    </row>
    <row r="3" spans="1:29" x14ac:dyDescent="0.2">
      <c r="A3">
        <v>1</v>
      </c>
      <c r="B3">
        <v>2.7289999999999998E-2</v>
      </c>
      <c r="C3">
        <v>7.07</v>
      </c>
      <c r="D3">
        <v>0.46899999999999997</v>
      </c>
      <c r="E3">
        <v>7.1849999999999996</v>
      </c>
      <c r="F3">
        <v>61.1</v>
      </c>
      <c r="G3">
        <v>4.9671000000000003</v>
      </c>
      <c r="H3">
        <v>17.8</v>
      </c>
      <c r="I3">
        <v>392.83</v>
      </c>
      <c r="J3">
        <v>4.03</v>
      </c>
      <c r="N3">
        <v>7.4055870319374541E-4</v>
      </c>
      <c r="O3">
        <v>-2.0608127270133563E-4</v>
      </c>
      <c r="P3">
        <v>2.464566638085764E-4</v>
      </c>
      <c r="Q3">
        <v>-5.874867868510456E-3</v>
      </c>
      <c r="R3">
        <v>5.6752397731909834E-5</v>
      </c>
      <c r="S3">
        <v>2.371925810301423E-6</v>
      </c>
      <c r="T3">
        <v>3.2146474635751202E-4</v>
      </c>
      <c r="U3">
        <v>-6.5481252139204554E-5</v>
      </c>
      <c r="V3">
        <v>-7.6377756452715861E-7</v>
      </c>
      <c r="W3">
        <v>-2.7417476829303363E-5</v>
      </c>
    </row>
    <row r="4" spans="1:29" x14ac:dyDescent="0.2">
      <c r="A4">
        <v>1</v>
      </c>
      <c r="B4">
        <v>3.2370000000000003E-2</v>
      </c>
      <c r="C4">
        <v>2.1800000000000002</v>
      </c>
      <c r="D4">
        <v>0.45800000000000002</v>
      </c>
      <c r="E4">
        <v>6.9980000000000002</v>
      </c>
      <c r="F4">
        <v>45.8</v>
      </c>
      <c r="G4">
        <v>6.0621999999999998</v>
      </c>
      <c r="H4">
        <v>18.7</v>
      </c>
      <c r="I4">
        <v>394.63</v>
      </c>
      <c r="J4">
        <v>2.94</v>
      </c>
      <c r="N4">
        <v>-1.6568629272478363</v>
      </c>
      <c r="O4">
        <v>-0.11001957486723372</v>
      </c>
      <c r="P4">
        <v>-5.8748678685105141E-3</v>
      </c>
      <c r="Q4">
        <v>1.9895606105220662</v>
      </c>
      <c r="R4">
        <v>4.87623668427144E-2</v>
      </c>
      <c r="S4">
        <v>-1.1066193769480195E-3</v>
      </c>
      <c r="T4">
        <v>3.3222141196858845E-2</v>
      </c>
      <c r="U4">
        <v>1.6983796565635482E-2</v>
      </c>
      <c r="V4">
        <v>1.8710655802007799E-4</v>
      </c>
      <c r="W4">
        <v>-1.814946884029315E-3</v>
      </c>
    </row>
    <row r="5" spans="1:29" x14ac:dyDescent="0.2">
      <c r="A5">
        <v>1</v>
      </c>
      <c r="B5">
        <v>6.905E-2</v>
      </c>
      <c r="C5">
        <v>2.1800000000000002</v>
      </c>
      <c r="D5">
        <v>0.45800000000000002</v>
      </c>
      <c r="E5">
        <v>7.1470000000000002</v>
      </c>
      <c r="F5">
        <v>54.2</v>
      </c>
      <c r="G5">
        <v>6.0621999999999998</v>
      </c>
      <c r="H5">
        <v>18.7</v>
      </c>
      <c r="I5">
        <v>396.9</v>
      </c>
      <c r="J5">
        <v>5.33</v>
      </c>
      <c r="N5">
        <v>-0.25985074439065942</v>
      </c>
      <c r="O5">
        <v>-1.243812325518936E-3</v>
      </c>
      <c r="P5">
        <v>5.6752397731911738E-5</v>
      </c>
      <c r="Q5">
        <v>4.8762366842708946E-2</v>
      </c>
      <c r="R5">
        <v>3.2759878222373515E-2</v>
      </c>
      <c r="S5">
        <v>-2.4467764713020001E-4</v>
      </c>
      <c r="T5">
        <v>3.0650917998168716E-4</v>
      </c>
      <c r="U5">
        <v>1.2834683156382216E-3</v>
      </c>
      <c r="V5">
        <v>-1.2773763629249931E-5</v>
      </c>
      <c r="W5">
        <v>2.2337088292225396E-3</v>
      </c>
    </row>
    <row r="6" spans="1:29" x14ac:dyDescent="0.2">
      <c r="A6">
        <v>1</v>
      </c>
      <c r="B6">
        <v>2.9850000000000002E-2</v>
      </c>
      <c r="C6">
        <v>2.1800000000000002</v>
      </c>
      <c r="D6">
        <v>0.45800000000000002</v>
      </c>
      <c r="E6">
        <v>6.43</v>
      </c>
      <c r="F6">
        <v>58.7</v>
      </c>
      <c r="G6">
        <v>6.0621999999999998</v>
      </c>
      <c r="H6">
        <v>18.7</v>
      </c>
      <c r="I6">
        <v>394.12</v>
      </c>
      <c r="J6">
        <v>5.21</v>
      </c>
      <c r="N6">
        <v>1.4861135859914405E-3</v>
      </c>
      <c r="O6">
        <v>-3.0438270637383515E-5</v>
      </c>
      <c r="P6">
        <v>2.3719258103013895E-6</v>
      </c>
      <c r="Q6">
        <v>-1.106619376947951E-3</v>
      </c>
      <c r="R6">
        <v>-2.4467764713019936E-4</v>
      </c>
      <c r="S6">
        <v>1.7729965857105923E-5</v>
      </c>
      <c r="T6">
        <v>9.912296552548517E-5</v>
      </c>
      <c r="U6">
        <v>-2.5278080506695021E-5</v>
      </c>
      <c r="V6">
        <v>-1.7534259514596479E-7</v>
      </c>
      <c r="W6">
        <v>-3.8875759260005863E-5</v>
      </c>
    </row>
    <row r="7" spans="1:29" x14ac:dyDescent="0.2">
      <c r="A7">
        <v>1</v>
      </c>
      <c r="B7">
        <v>8.8289999999999993E-2</v>
      </c>
      <c r="C7">
        <v>7.87</v>
      </c>
      <c r="D7">
        <v>0.52400000000000002</v>
      </c>
      <c r="E7">
        <v>6.0119999999999996</v>
      </c>
      <c r="F7">
        <v>66.599999999999994</v>
      </c>
      <c r="G7">
        <v>5.5605000000000002</v>
      </c>
      <c r="H7">
        <v>15.2</v>
      </c>
      <c r="I7">
        <v>395.6</v>
      </c>
      <c r="J7">
        <v>12.43</v>
      </c>
      <c r="N7">
        <v>-4.9304450850940963E-2</v>
      </c>
      <c r="O7">
        <v>-1.2803530669967275E-3</v>
      </c>
      <c r="P7">
        <v>3.2146474635750996E-4</v>
      </c>
      <c r="Q7">
        <v>3.3222141196859518E-2</v>
      </c>
      <c r="R7">
        <v>3.0650917998186535E-4</v>
      </c>
      <c r="S7">
        <v>9.9122965525482974E-5</v>
      </c>
      <c r="T7">
        <v>4.1520649558161524E-3</v>
      </c>
      <c r="U7">
        <v>4.0580879125021657E-4</v>
      </c>
      <c r="V7">
        <v>-1.2680757348050663E-6</v>
      </c>
      <c r="W7">
        <v>-2.479641341881739E-4</v>
      </c>
      <c r="AB7">
        <v>1</v>
      </c>
      <c r="AC7">
        <f t="array" ref="AC7:AC16">TRANSPOSE(M23:V23)</f>
        <v>1</v>
      </c>
    </row>
    <row r="8" spans="1:29" x14ac:dyDescent="0.2">
      <c r="A8">
        <v>1</v>
      </c>
      <c r="B8">
        <v>0.14455000000000001</v>
      </c>
      <c r="C8">
        <v>7.87</v>
      </c>
      <c r="D8">
        <v>0.52400000000000002</v>
      </c>
      <c r="E8">
        <v>6.1719999999999997</v>
      </c>
      <c r="F8">
        <v>96.1</v>
      </c>
      <c r="G8">
        <v>5.9504999999999999</v>
      </c>
      <c r="H8">
        <v>15.2</v>
      </c>
      <c r="I8">
        <v>396.9</v>
      </c>
      <c r="J8">
        <v>19.149999999999999</v>
      </c>
      <c r="N8">
        <v>-4.0981133873577096E-2</v>
      </c>
      <c r="O8">
        <v>1.1066897681201338E-3</v>
      </c>
      <c r="P8">
        <v>-6.5481252139203483E-5</v>
      </c>
      <c r="Q8">
        <v>1.698379656563475E-2</v>
      </c>
      <c r="R8">
        <v>1.2834683156383029E-3</v>
      </c>
      <c r="S8">
        <v>-2.52780805066962E-5</v>
      </c>
      <c r="T8">
        <v>4.0580879125018458E-4</v>
      </c>
      <c r="U8">
        <v>1.3784773862234529E-3</v>
      </c>
      <c r="V8">
        <v>7.3166464180380682E-7</v>
      </c>
      <c r="W8">
        <v>-8.4371695310570807E-5</v>
      </c>
      <c r="AB8">
        <v>0.58587160500000002</v>
      </c>
      <c r="AC8">
        <v>0.63913266000000002</v>
      </c>
    </row>
    <row r="9" spans="1:29" x14ac:dyDescent="0.2">
      <c r="A9">
        <v>1</v>
      </c>
      <c r="B9">
        <v>0.21124000000000001</v>
      </c>
      <c r="C9">
        <v>7.87</v>
      </c>
      <c r="D9">
        <v>0.52400000000000002</v>
      </c>
      <c r="E9">
        <v>5.6310000000000002</v>
      </c>
      <c r="F9">
        <v>100</v>
      </c>
      <c r="G9">
        <v>6.0820999999999996</v>
      </c>
      <c r="H9">
        <v>15.2</v>
      </c>
      <c r="I9">
        <v>386.63</v>
      </c>
      <c r="J9">
        <v>29.93</v>
      </c>
      <c r="N9">
        <v>-9.9769673888187469E-4</v>
      </c>
      <c r="O9">
        <v>7.4377663643138432E-5</v>
      </c>
      <c r="P9">
        <v>-7.6377756452719323E-7</v>
      </c>
      <c r="Q9">
        <v>1.8710655802011344E-4</v>
      </c>
      <c r="R9">
        <v>-1.2773763629245218E-5</v>
      </c>
      <c r="S9">
        <v>-1.7534259514598623E-7</v>
      </c>
      <c r="T9">
        <v>-1.2680757348041835E-6</v>
      </c>
      <c r="U9">
        <v>7.3166464180455697E-7</v>
      </c>
      <c r="V9">
        <v>2.5812831065227643E-6</v>
      </c>
      <c r="W9">
        <v>-1.3612512586180198E-6</v>
      </c>
      <c r="AB9">
        <v>11.150919999999994</v>
      </c>
      <c r="AC9">
        <v>12.164639999999991</v>
      </c>
    </row>
    <row r="10" spans="1:29" x14ac:dyDescent="0.2">
      <c r="A10">
        <v>1</v>
      </c>
      <c r="B10">
        <v>0.17004</v>
      </c>
      <c r="C10">
        <v>7.87</v>
      </c>
      <c r="D10">
        <v>0.52400000000000002</v>
      </c>
      <c r="E10">
        <v>6.0039999999999996</v>
      </c>
      <c r="F10">
        <v>85.9</v>
      </c>
      <c r="G10">
        <v>6.5921000000000003</v>
      </c>
      <c r="H10">
        <v>15.2</v>
      </c>
      <c r="I10">
        <v>386.71</v>
      </c>
      <c r="J10">
        <v>17.100000000000001</v>
      </c>
      <c r="N10">
        <v>-1.1491993202188298E-2</v>
      </c>
      <c r="O10">
        <v>-2.0831225814160108E-4</v>
      </c>
      <c r="P10">
        <v>-2.7417476829303244E-5</v>
      </c>
      <c r="Q10">
        <v>-1.8149468840296878E-3</v>
      </c>
      <c r="R10">
        <v>2.2337088292225145E-3</v>
      </c>
      <c r="S10">
        <v>-3.8875759260005626E-5</v>
      </c>
      <c r="T10">
        <v>-2.4796413418818415E-4</v>
      </c>
      <c r="U10">
        <v>-8.4371695310579521E-5</v>
      </c>
      <c r="V10">
        <v>-1.3612512586182136E-6</v>
      </c>
      <c r="W10">
        <v>3.8617253021766996E-4</v>
      </c>
      <c r="AB10">
        <v>0.58598704999999973</v>
      </c>
      <c r="AC10">
        <v>0.63925859999999957</v>
      </c>
    </row>
    <row r="11" spans="1:29" x14ac:dyDescent="0.2">
      <c r="A11">
        <v>1</v>
      </c>
      <c r="B11">
        <v>0.22489000000000001</v>
      </c>
      <c r="C11">
        <v>7.87</v>
      </c>
      <c r="D11">
        <v>0.52400000000000002</v>
      </c>
      <c r="E11">
        <v>6.3769999999999998</v>
      </c>
      <c r="F11">
        <v>94.3</v>
      </c>
      <c r="G11">
        <v>6.3467000000000002</v>
      </c>
      <c r="H11">
        <v>15.2</v>
      </c>
      <c r="I11">
        <v>392.52</v>
      </c>
      <c r="J11">
        <v>20.45</v>
      </c>
      <c r="AB11">
        <v>6.8776289999999998</v>
      </c>
      <c r="AC11">
        <v>7.5028679999999985</v>
      </c>
    </row>
    <row r="12" spans="1:29" x14ac:dyDescent="0.2">
      <c r="A12">
        <v>1</v>
      </c>
      <c r="B12">
        <v>0.11747</v>
      </c>
      <c r="C12">
        <v>7.87</v>
      </c>
      <c r="D12">
        <v>0.52400000000000002</v>
      </c>
      <c r="E12">
        <v>6.0090000000000003</v>
      </c>
      <c r="F12">
        <v>82.9</v>
      </c>
      <c r="G12">
        <v>6.2267000000000001</v>
      </c>
      <c r="H12">
        <v>15.2</v>
      </c>
      <c r="I12">
        <v>396.9</v>
      </c>
      <c r="J12">
        <v>13.27</v>
      </c>
      <c r="AB12">
        <v>75.203700000000012</v>
      </c>
      <c r="AC12">
        <v>82.040400000000005</v>
      </c>
    </row>
    <row r="13" spans="1:29" x14ac:dyDescent="0.2">
      <c r="A13">
        <v>1</v>
      </c>
      <c r="B13">
        <v>9.3780000000000002E-2</v>
      </c>
      <c r="C13">
        <v>7.87</v>
      </c>
      <c r="D13">
        <v>0.52400000000000002</v>
      </c>
      <c r="E13">
        <v>5.8890000000000002</v>
      </c>
      <c r="F13">
        <v>39</v>
      </c>
      <c r="G13">
        <v>5.4508999999999999</v>
      </c>
      <c r="H13">
        <v>15.2</v>
      </c>
      <c r="I13">
        <v>390.5</v>
      </c>
      <c r="J13">
        <v>15.71</v>
      </c>
      <c r="AB13">
        <v>4.3510538499999969</v>
      </c>
      <c r="AC13">
        <v>4.7466041999999966</v>
      </c>
    </row>
    <row r="14" spans="1:29" x14ac:dyDescent="0.2">
      <c r="A14">
        <v>1</v>
      </c>
      <c r="B14">
        <v>0.62975999999999999</v>
      </c>
      <c r="C14">
        <v>8.14</v>
      </c>
      <c r="D14">
        <v>0.53800000000000003</v>
      </c>
      <c r="E14">
        <v>5.9489999999999998</v>
      </c>
      <c r="F14">
        <v>61.8</v>
      </c>
      <c r="G14">
        <v>4.7074999999999996</v>
      </c>
      <c r="H14">
        <v>21</v>
      </c>
      <c r="I14">
        <v>396.9</v>
      </c>
      <c r="J14">
        <v>8.26</v>
      </c>
      <c r="AB14">
        <v>19.810999999999964</v>
      </c>
      <c r="AC14">
        <v>21.611999999999959</v>
      </c>
    </row>
    <row r="15" spans="1:29" x14ac:dyDescent="0.2">
      <c r="A15">
        <v>1</v>
      </c>
      <c r="B15">
        <v>0.63795999999999997</v>
      </c>
      <c r="C15">
        <v>8.14</v>
      </c>
      <c r="D15">
        <v>0.53800000000000003</v>
      </c>
      <c r="E15">
        <v>6.0960000000000001</v>
      </c>
      <c r="F15">
        <v>84.5</v>
      </c>
      <c r="G15">
        <v>4.4619</v>
      </c>
      <c r="H15">
        <v>21</v>
      </c>
      <c r="I15">
        <v>380.02</v>
      </c>
      <c r="J15">
        <v>10.26</v>
      </c>
      <c r="AB15">
        <v>411.6042700000001</v>
      </c>
      <c r="AC15">
        <v>449.02284000000003</v>
      </c>
    </row>
    <row r="16" spans="1:29" x14ac:dyDescent="0.2">
      <c r="A16">
        <v>1</v>
      </c>
      <c r="B16">
        <v>0.62739</v>
      </c>
      <c r="C16">
        <v>8.14</v>
      </c>
      <c r="D16">
        <v>0.53800000000000003</v>
      </c>
      <c r="E16">
        <v>5.8339999999999996</v>
      </c>
      <c r="F16">
        <v>56.5</v>
      </c>
      <c r="G16">
        <v>4.4985999999999997</v>
      </c>
      <c r="H16">
        <v>21</v>
      </c>
      <c r="I16">
        <v>395.62</v>
      </c>
      <c r="J16">
        <v>8.4700000000000006</v>
      </c>
      <c r="AB16">
        <v>12.958384999999991</v>
      </c>
      <c r="AC16">
        <v>14.136419999999989</v>
      </c>
    </row>
    <row r="17" spans="1:25" x14ac:dyDescent="0.2">
      <c r="A17">
        <v>1</v>
      </c>
      <c r="B17">
        <v>1.05393</v>
      </c>
      <c r="C17">
        <v>8.14</v>
      </c>
      <c r="D17">
        <v>0.53800000000000003</v>
      </c>
      <c r="E17">
        <v>5.9349999999999996</v>
      </c>
      <c r="F17">
        <v>29.3</v>
      </c>
      <c r="G17">
        <v>4.4985999999999997</v>
      </c>
      <c r="H17">
        <v>21</v>
      </c>
      <c r="I17">
        <v>386.85</v>
      </c>
      <c r="J17">
        <v>6.58</v>
      </c>
    </row>
    <row r="18" spans="1:25" x14ac:dyDescent="0.2">
      <c r="A18">
        <v>1</v>
      </c>
      <c r="B18">
        <v>0.78420000000000001</v>
      </c>
      <c r="C18">
        <v>8.14</v>
      </c>
      <c r="D18">
        <v>0.53800000000000003</v>
      </c>
      <c r="E18">
        <v>5.99</v>
      </c>
      <c r="F18">
        <v>81.7</v>
      </c>
      <c r="G18">
        <v>4.2579000000000002</v>
      </c>
      <c r="H18">
        <v>21</v>
      </c>
      <c r="I18">
        <v>386.75</v>
      </c>
      <c r="J18">
        <v>14.67</v>
      </c>
    </row>
    <row r="19" spans="1:25" x14ac:dyDescent="0.2">
      <c r="A19">
        <v>1</v>
      </c>
      <c r="B19">
        <v>0.80271000000000003</v>
      </c>
      <c r="C19">
        <v>8.14</v>
      </c>
      <c r="D19">
        <v>0.53800000000000003</v>
      </c>
      <c r="E19">
        <v>5.4560000000000004</v>
      </c>
      <c r="F19">
        <v>36.6</v>
      </c>
      <c r="G19">
        <v>3.7965</v>
      </c>
      <c r="H19">
        <v>21</v>
      </c>
      <c r="I19">
        <v>288.99</v>
      </c>
      <c r="J19">
        <v>11.69</v>
      </c>
    </row>
    <row r="20" spans="1:25" x14ac:dyDescent="0.2">
      <c r="A20">
        <v>1</v>
      </c>
      <c r="B20">
        <v>0.7258</v>
      </c>
      <c r="C20">
        <v>8.14</v>
      </c>
      <c r="D20">
        <v>0.53800000000000003</v>
      </c>
      <c r="E20">
        <v>5.7270000000000003</v>
      </c>
      <c r="F20">
        <v>69.5</v>
      </c>
      <c r="G20">
        <v>3.7965</v>
      </c>
      <c r="H20">
        <v>21</v>
      </c>
      <c r="I20">
        <v>390.95</v>
      </c>
      <c r="J20">
        <v>11.28</v>
      </c>
    </row>
    <row r="21" spans="1:25" x14ac:dyDescent="0.2">
      <c r="A21">
        <v>1</v>
      </c>
      <c r="B21">
        <v>1.25179</v>
      </c>
      <c r="C21">
        <v>8.14</v>
      </c>
      <c r="D21">
        <v>0.53800000000000003</v>
      </c>
      <c r="E21">
        <v>5.57</v>
      </c>
      <c r="F21">
        <v>98.1</v>
      </c>
      <c r="G21">
        <v>3.7978999999999998</v>
      </c>
      <c r="H21">
        <v>21</v>
      </c>
      <c r="I21">
        <v>376.57</v>
      </c>
      <c r="J21">
        <v>21.02</v>
      </c>
    </row>
    <row r="22" spans="1:25" x14ac:dyDescent="0.2">
      <c r="A22">
        <v>1</v>
      </c>
      <c r="B22">
        <v>0.85204000000000002</v>
      </c>
      <c r="C22">
        <v>8.14</v>
      </c>
      <c r="D22">
        <v>0.53800000000000003</v>
      </c>
      <c r="E22">
        <v>5.9649999999999999</v>
      </c>
      <c r="F22">
        <v>89.2</v>
      </c>
      <c r="G22">
        <v>4.0122999999999998</v>
      </c>
      <c r="H22">
        <v>21</v>
      </c>
      <c r="I22">
        <v>392.53</v>
      </c>
      <c r="J22">
        <v>13.83</v>
      </c>
      <c r="L22" s="51">
        <v>0.1</v>
      </c>
      <c r="M22">
        <v>1</v>
      </c>
      <c r="N22">
        <v>0.58587160500000002</v>
      </c>
      <c r="O22">
        <v>11.150919999999994</v>
      </c>
      <c r="P22">
        <v>0.58598704999999973</v>
      </c>
      <c r="Q22">
        <v>6.8776289999999998</v>
      </c>
      <c r="R22">
        <v>75.203700000000012</v>
      </c>
      <c r="S22">
        <v>4.3510538499999969</v>
      </c>
      <c r="T22">
        <v>19.810999999999964</v>
      </c>
      <c r="U22">
        <v>411.6042700000001</v>
      </c>
      <c r="V22">
        <v>12.958384999999991</v>
      </c>
    </row>
    <row r="23" spans="1:25" x14ac:dyDescent="0.2">
      <c r="A23">
        <v>1</v>
      </c>
      <c r="B23">
        <v>1.23247</v>
      </c>
      <c r="C23">
        <v>8.14</v>
      </c>
      <c r="D23">
        <v>0.53800000000000003</v>
      </c>
      <c r="E23">
        <v>6.1420000000000003</v>
      </c>
      <c r="F23">
        <v>91.7</v>
      </c>
      <c r="G23">
        <v>3.9769000000000001</v>
      </c>
      <c r="H23">
        <v>21</v>
      </c>
      <c r="I23">
        <v>396.9</v>
      </c>
      <c r="J23">
        <v>18.72</v>
      </c>
      <c r="L23" s="51">
        <v>0.2</v>
      </c>
      <c r="M23">
        <v>1</v>
      </c>
      <c r="N23">
        <v>0.63913266000000002</v>
      </c>
      <c r="O23">
        <v>12.164639999999991</v>
      </c>
      <c r="P23">
        <v>0.63925859999999957</v>
      </c>
      <c r="Q23">
        <v>7.5028679999999985</v>
      </c>
      <c r="R23">
        <v>82.040400000000005</v>
      </c>
      <c r="S23">
        <v>4.7466041999999966</v>
      </c>
      <c r="T23">
        <v>21.611999999999959</v>
      </c>
      <c r="U23">
        <v>449.02284000000003</v>
      </c>
      <c r="V23">
        <v>14.136419999999989</v>
      </c>
    </row>
    <row r="24" spans="1:25" x14ac:dyDescent="0.2">
      <c r="A24">
        <v>1</v>
      </c>
      <c r="B24">
        <v>0.98843000000000003</v>
      </c>
      <c r="C24">
        <v>8.14</v>
      </c>
      <c r="D24">
        <v>0.53800000000000003</v>
      </c>
      <c r="E24">
        <v>5.8129999999999997</v>
      </c>
      <c r="F24">
        <v>100</v>
      </c>
      <c r="G24">
        <v>4.0952000000000002</v>
      </c>
      <c r="H24">
        <v>21</v>
      </c>
      <c r="I24">
        <v>394.54</v>
      </c>
      <c r="J24">
        <v>19.88</v>
      </c>
    </row>
    <row r="25" spans="1:25" x14ac:dyDescent="0.2">
      <c r="A25">
        <v>1</v>
      </c>
      <c r="B25">
        <v>0.75026000000000004</v>
      </c>
      <c r="C25">
        <v>8.14</v>
      </c>
      <c r="D25">
        <v>0.53800000000000003</v>
      </c>
      <c r="E25">
        <v>5.9240000000000004</v>
      </c>
      <c r="F25">
        <v>94.1</v>
      </c>
      <c r="G25">
        <v>4.3996000000000004</v>
      </c>
      <c r="H25">
        <v>21</v>
      </c>
      <c r="I25">
        <v>394.33</v>
      </c>
      <c r="J25">
        <v>16.3</v>
      </c>
    </row>
    <row r="26" spans="1:25" x14ac:dyDescent="0.2">
      <c r="A26">
        <v>1</v>
      </c>
      <c r="B26">
        <v>0.84053999999999995</v>
      </c>
      <c r="C26">
        <v>8.14</v>
      </c>
      <c r="D26">
        <v>0.53800000000000003</v>
      </c>
      <c r="E26">
        <v>5.5990000000000002</v>
      </c>
      <c r="F26">
        <v>85.7</v>
      </c>
      <c r="G26">
        <v>4.4546000000000001</v>
      </c>
      <c r="H26">
        <v>21</v>
      </c>
      <c r="I26">
        <v>303.42</v>
      </c>
      <c r="J26">
        <v>16.510000000000002</v>
      </c>
    </row>
    <row r="27" spans="1:25" x14ac:dyDescent="0.2">
      <c r="A27">
        <v>1</v>
      </c>
      <c r="B27">
        <v>0.67191000000000001</v>
      </c>
      <c r="C27">
        <v>8.14</v>
      </c>
      <c r="D27">
        <v>0.53800000000000003</v>
      </c>
      <c r="E27">
        <v>5.8129999999999997</v>
      </c>
      <c r="F27">
        <v>90.3</v>
      </c>
      <c r="G27">
        <v>4.6820000000000004</v>
      </c>
      <c r="H27">
        <v>21</v>
      </c>
      <c r="I27">
        <v>376.88</v>
      </c>
      <c r="J27">
        <v>14.81</v>
      </c>
    </row>
    <row r="28" spans="1:25" x14ac:dyDescent="0.2">
      <c r="A28">
        <v>1</v>
      </c>
      <c r="B28">
        <v>0.95577000000000001</v>
      </c>
      <c r="C28">
        <v>8.14</v>
      </c>
      <c r="D28">
        <v>0.53800000000000003</v>
      </c>
      <c r="E28">
        <v>6.0469999999999997</v>
      </c>
      <c r="F28">
        <v>88.8</v>
      </c>
      <c r="G28">
        <v>4.4534000000000002</v>
      </c>
      <c r="H28">
        <v>21</v>
      </c>
      <c r="I28">
        <v>306.38</v>
      </c>
      <c r="J28">
        <v>17.28</v>
      </c>
      <c r="M28">
        <f t="array" ref="M28:V28">MMULT(M22:V22,N1:W10)</f>
        <v>-0.37810569621203127</v>
      </c>
      <c r="N28">
        <v>-1.6817505429499485E-3</v>
      </c>
      <c r="O28">
        <v>-7.4055870319376796E-5</v>
      </c>
      <c r="P28">
        <v>0.16568629272478086</v>
      </c>
      <c r="Q28">
        <v>2.5985074439066655E-2</v>
      </c>
      <c r="R28">
        <v>-1.4861135859915145E-4</v>
      </c>
      <c r="S28">
        <v>4.9304450850939496E-3</v>
      </c>
      <c r="T28">
        <v>4.0981133873577279E-3</v>
      </c>
      <c r="U28">
        <v>9.976967388818149E-5</v>
      </c>
      <c r="V28">
        <v>1.1491993202188936E-3</v>
      </c>
      <c r="Y28" s="7">
        <f>MMULT(M28:V28,AB7:AB16)</f>
        <v>4.3310569621203679E-2</v>
      </c>
    </row>
    <row r="29" spans="1:25" x14ac:dyDescent="0.2">
      <c r="A29">
        <v>1</v>
      </c>
      <c r="B29">
        <v>0.77298999999999995</v>
      </c>
      <c r="C29">
        <v>8.14</v>
      </c>
      <c r="D29">
        <v>0.53800000000000003</v>
      </c>
      <c r="E29">
        <v>6.4950000000000001</v>
      </c>
      <c r="F29">
        <v>94.4</v>
      </c>
      <c r="G29">
        <v>4.4546999999999999</v>
      </c>
      <c r="H29">
        <v>21</v>
      </c>
      <c r="I29">
        <v>387.94</v>
      </c>
      <c r="J29">
        <v>12.8</v>
      </c>
      <c r="M29">
        <f t="array" ref="M29:V29">MMULT(M23:V23,N1:W10)</f>
        <v>-0.76121139242406155</v>
      </c>
      <c r="N29">
        <v>-3.3635010858998719E-3</v>
      </c>
      <c r="O29">
        <v>-1.4811174063875229E-4</v>
      </c>
      <c r="P29">
        <v>0.33137258544956127</v>
      </c>
      <c r="Q29">
        <v>5.1970148878133199E-2</v>
      </c>
      <c r="R29">
        <v>-2.9722271719830236E-4</v>
      </c>
      <c r="S29">
        <v>9.8608901701878766E-3</v>
      </c>
      <c r="T29">
        <v>8.1962267747154524E-3</v>
      </c>
      <c r="U29">
        <v>1.9953934777636225E-4</v>
      </c>
      <c r="V29">
        <v>2.2983986404377832E-3</v>
      </c>
      <c r="Y29" s="7">
        <f>MMULT(M29:V29,AC7:AC16)</f>
        <v>0.15824227848481295</v>
      </c>
    </row>
    <row r="30" spans="1:25" x14ac:dyDescent="0.2">
      <c r="A30">
        <v>1</v>
      </c>
      <c r="B30">
        <v>1.0024500000000001</v>
      </c>
      <c r="C30">
        <v>8.14</v>
      </c>
      <c r="D30">
        <v>0.53800000000000003</v>
      </c>
      <c r="E30">
        <v>6.6740000000000004</v>
      </c>
      <c r="F30">
        <v>87.3</v>
      </c>
      <c r="G30">
        <v>4.2389999999999999</v>
      </c>
      <c r="H30">
        <v>21</v>
      </c>
      <c r="I30">
        <v>380.23</v>
      </c>
      <c r="J30">
        <v>11.98</v>
      </c>
    </row>
    <row r="31" spans="1:25" x14ac:dyDescent="0.2">
      <c r="A31">
        <v>1</v>
      </c>
      <c r="B31">
        <v>1.1308100000000001</v>
      </c>
      <c r="C31">
        <v>8.14</v>
      </c>
      <c r="D31">
        <v>0.53800000000000003</v>
      </c>
      <c r="E31">
        <v>5.7130000000000001</v>
      </c>
      <c r="F31">
        <v>94.1</v>
      </c>
      <c r="G31">
        <v>4.2329999999999997</v>
      </c>
      <c r="H31">
        <v>21</v>
      </c>
      <c r="I31">
        <v>360.17</v>
      </c>
      <c r="J31">
        <v>22.6</v>
      </c>
    </row>
    <row r="32" spans="1:25" x14ac:dyDescent="0.2">
      <c r="A32">
        <v>1</v>
      </c>
      <c r="B32">
        <v>1.3547199999999999</v>
      </c>
      <c r="C32">
        <v>8.14</v>
      </c>
      <c r="D32">
        <v>0.53800000000000003</v>
      </c>
      <c r="E32">
        <v>6.0720000000000001</v>
      </c>
      <c r="F32">
        <v>100</v>
      </c>
      <c r="G32">
        <v>4.1749999999999998</v>
      </c>
      <c r="H32">
        <v>21</v>
      </c>
      <c r="I32">
        <v>376.73</v>
      </c>
      <c r="J32">
        <v>13.04</v>
      </c>
    </row>
    <row r="33" spans="1:10" x14ac:dyDescent="0.2">
      <c r="A33">
        <v>1</v>
      </c>
      <c r="B33">
        <v>1.3879900000000001</v>
      </c>
      <c r="C33">
        <v>8.14</v>
      </c>
      <c r="D33">
        <v>0.53800000000000003</v>
      </c>
      <c r="E33">
        <v>5.95</v>
      </c>
      <c r="F33">
        <v>82</v>
      </c>
      <c r="G33">
        <v>3.99</v>
      </c>
      <c r="H33">
        <v>21</v>
      </c>
      <c r="I33">
        <v>232.6</v>
      </c>
      <c r="J33">
        <v>27.71</v>
      </c>
    </row>
    <row r="34" spans="1:10" x14ac:dyDescent="0.2">
      <c r="A34">
        <v>1</v>
      </c>
      <c r="B34">
        <v>1.1517200000000001</v>
      </c>
      <c r="C34">
        <v>8.14</v>
      </c>
      <c r="D34">
        <v>0.53800000000000003</v>
      </c>
      <c r="E34">
        <v>5.7009999999999996</v>
      </c>
      <c r="F34">
        <v>95</v>
      </c>
      <c r="G34">
        <v>3.7871999999999999</v>
      </c>
      <c r="H34">
        <v>21</v>
      </c>
      <c r="I34">
        <v>358.77</v>
      </c>
      <c r="J34">
        <v>18.350000000000001</v>
      </c>
    </row>
    <row r="35" spans="1:10" x14ac:dyDescent="0.2">
      <c r="A35">
        <v>1</v>
      </c>
      <c r="B35">
        <v>1.6128199999999999</v>
      </c>
      <c r="C35">
        <v>8.14</v>
      </c>
      <c r="D35">
        <v>0.53800000000000003</v>
      </c>
      <c r="E35">
        <v>6.0960000000000001</v>
      </c>
      <c r="F35">
        <v>96.9</v>
      </c>
      <c r="G35">
        <v>3.7597999999999998</v>
      </c>
      <c r="H35">
        <v>21</v>
      </c>
      <c r="I35">
        <v>248.31</v>
      </c>
      <c r="J35">
        <v>20.34</v>
      </c>
    </row>
    <row r="36" spans="1:10" x14ac:dyDescent="0.2">
      <c r="A36">
        <v>1</v>
      </c>
      <c r="B36">
        <v>6.4170000000000005E-2</v>
      </c>
      <c r="C36">
        <v>5.96</v>
      </c>
      <c r="D36">
        <v>0.499</v>
      </c>
      <c r="E36">
        <v>5.9329999999999998</v>
      </c>
      <c r="F36">
        <v>68.2</v>
      </c>
      <c r="G36">
        <v>3.3603000000000001</v>
      </c>
      <c r="H36">
        <v>19.2</v>
      </c>
      <c r="I36">
        <v>396.9</v>
      </c>
      <c r="J36">
        <v>9.68</v>
      </c>
    </row>
    <row r="37" spans="1:10" x14ac:dyDescent="0.2">
      <c r="A37">
        <v>1</v>
      </c>
      <c r="B37">
        <v>9.7439999999999999E-2</v>
      </c>
      <c r="C37">
        <v>5.96</v>
      </c>
      <c r="D37">
        <v>0.499</v>
      </c>
      <c r="E37">
        <v>5.8410000000000002</v>
      </c>
      <c r="F37">
        <v>61.4</v>
      </c>
      <c r="G37">
        <v>3.3778999999999999</v>
      </c>
      <c r="H37">
        <v>19.2</v>
      </c>
      <c r="I37">
        <v>377.56</v>
      </c>
      <c r="J37">
        <v>11.41</v>
      </c>
    </row>
    <row r="38" spans="1:10" x14ac:dyDescent="0.2">
      <c r="A38">
        <v>1</v>
      </c>
      <c r="B38">
        <v>8.0140000000000003E-2</v>
      </c>
      <c r="C38">
        <v>5.96</v>
      </c>
      <c r="D38">
        <v>0.499</v>
      </c>
      <c r="E38">
        <v>5.85</v>
      </c>
      <c r="F38">
        <v>41.5</v>
      </c>
      <c r="G38">
        <v>3.9342000000000001</v>
      </c>
      <c r="H38">
        <v>19.2</v>
      </c>
      <c r="I38">
        <v>396.9</v>
      </c>
      <c r="J38">
        <v>8.77</v>
      </c>
    </row>
    <row r="39" spans="1:10" x14ac:dyDescent="0.2">
      <c r="A39">
        <v>1</v>
      </c>
      <c r="B39">
        <v>0.17505000000000001</v>
      </c>
      <c r="C39">
        <v>5.96</v>
      </c>
      <c r="D39">
        <v>0.499</v>
      </c>
      <c r="E39">
        <v>5.9660000000000002</v>
      </c>
      <c r="F39">
        <v>30.2</v>
      </c>
      <c r="G39">
        <v>3.8473000000000002</v>
      </c>
      <c r="H39">
        <v>19.2</v>
      </c>
      <c r="I39">
        <v>393.43</v>
      </c>
      <c r="J39">
        <v>10.130000000000001</v>
      </c>
    </row>
    <row r="40" spans="1:10" x14ac:dyDescent="0.2">
      <c r="A40">
        <v>1</v>
      </c>
      <c r="B40">
        <v>2.7629999999999998E-2</v>
      </c>
      <c r="C40">
        <v>2.95</v>
      </c>
      <c r="D40">
        <v>0.42799999999999999</v>
      </c>
      <c r="E40">
        <v>6.5949999999999998</v>
      </c>
      <c r="F40">
        <v>21.8</v>
      </c>
      <c r="G40">
        <v>5.4010999999999996</v>
      </c>
      <c r="H40">
        <v>18.3</v>
      </c>
      <c r="I40">
        <v>395.63</v>
      </c>
      <c r="J40">
        <v>4.32</v>
      </c>
    </row>
    <row r="41" spans="1:10" x14ac:dyDescent="0.2">
      <c r="A41">
        <v>1</v>
      </c>
      <c r="B41">
        <v>3.3590000000000002E-2</v>
      </c>
      <c r="C41">
        <v>2.95</v>
      </c>
      <c r="D41">
        <v>0.42799999999999999</v>
      </c>
      <c r="E41">
        <v>7.024</v>
      </c>
      <c r="F41">
        <v>15.8</v>
      </c>
      <c r="G41">
        <v>5.4010999999999996</v>
      </c>
      <c r="H41">
        <v>18.3</v>
      </c>
      <c r="I41">
        <v>395.62</v>
      </c>
      <c r="J41">
        <v>1.98</v>
      </c>
    </row>
    <row r="42" spans="1:10" x14ac:dyDescent="0.2">
      <c r="A42">
        <v>1</v>
      </c>
      <c r="B42">
        <v>0.12744</v>
      </c>
      <c r="C42">
        <v>6.91</v>
      </c>
      <c r="D42">
        <v>0.44800000000000001</v>
      </c>
      <c r="E42">
        <v>6.77</v>
      </c>
      <c r="F42">
        <v>2.9</v>
      </c>
      <c r="G42">
        <v>5.7209000000000003</v>
      </c>
      <c r="H42">
        <v>17.899999999999999</v>
      </c>
      <c r="I42">
        <v>385.41</v>
      </c>
      <c r="J42">
        <v>4.84</v>
      </c>
    </row>
    <row r="43" spans="1:10" x14ac:dyDescent="0.2">
      <c r="A43">
        <v>1</v>
      </c>
      <c r="B43">
        <v>0.14149999999999999</v>
      </c>
      <c r="C43">
        <v>6.91</v>
      </c>
      <c r="D43">
        <v>0.44800000000000001</v>
      </c>
      <c r="E43">
        <v>6.1689999999999996</v>
      </c>
      <c r="F43">
        <v>6.6</v>
      </c>
      <c r="G43">
        <v>5.7209000000000003</v>
      </c>
      <c r="H43">
        <v>17.899999999999999</v>
      </c>
      <c r="I43">
        <v>383.37</v>
      </c>
      <c r="J43">
        <v>5.81</v>
      </c>
    </row>
    <row r="44" spans="1:10" x14ac:dyDescent="0.2">
      <c r="A44">
        <v>1</v>
      </c>
      <c r="B44">
        <v>0.15936</v>
      </c>
      <c r="C44">
        <v>6.91</v>
      </c>
      <c r="D44">
        <v>0.44800000000000001</v>
      </c>
      <c r="E44">
        <v>6.2110000000000003</v>
      </c>
      <c r="F44">
        <v>6.5</v>
      </c>
      <c r="G44">
        <v>5.7209000000000003</v>
      </c>
      <c r="H44">
        <v>17.899999999999999</v>
      </c>
      <c r="I44">
        <v>394.46</v>
      </c>
      <c r="J44">
        <v>7.44</v>
      </c>
    </row>
    <row r="45" spans="1:10" x14ac:dyDescent="0.2">
      <c r="A45">
        <v>1</v>
      </c>
      <c r="B45">
        <v>0.12268999999999999</v>
      </c>
      <c r="C45">
        <v>6.91</v>
      </c>
      <c r="D45">
        <v>0.44800000000000001</v>
      </c>
      <c r="E45">
        <v>6.069</v>
      </c>
      <c r="F45">
        <v>40</v>
      </c>
      <c r="G45">
        <v>5.7209000000000003</v>
      </c>
      <c r="H45">
        <v>17.899999999999999</v>
      </c>
      <c r="I45">
        <v>389.39</v>
      </c>
      <c r="J45">
        <v>9.5500000000000007</v>
      </c>
    </row>
    <row r="46" spans="1:10" x14ac:dyDescent="0.2">
      <c r="A46">
        <v>1</v>
      </c>
      <c r="B46">
        <v>0.17141999999999999</v>
      </c>
      <c r="C46">
        <v>6.91</v>
      </c>
      <c r="D46">
        <v>0.44800000000000001</v>
      </c>
      <c r="E46">
        <v>5.6820000000000004</v>
      </c>
      <c r="F46">
        <v>33.799999999999997</v>
      </c>
      <c r="G46">
        <v>5.1003999999999996</v>
      </c>
      <c r="H46">
        <v>17.899999999999999</v>
      </c>
      <c r="I46">
        <v>396.9</v>
      </c>
      <c r="J46">
        <v>10.210000000000001</v>
      </c>
    </row>
    <row r="47" spans="1:10" x14ac:dyDescent="0.2">
      <c r="A47">
        <v>1</v>
      </c>
      <c r="B47">
        <v>0.18836</v>
      </c>
      <c r="C47">
        <v>6.91</v>
      </c>
      <c r="D47">
        <v>0.44800000000000001</v>
      </c>
      <c r="E47">
        <v>5.7859999999999996</v>
      </c>
      <c r="F47">
        <v>33.299999999999997</v>
      </c>
      <c r="G47">
        <v>5.1003999999999996</v>
      </c>
      <c r="H47">
        <v>17.899999999999999</v>
      </c>
      <c r="I47">
        <v>396.9</v>
      </c>
      <c r="J47">
        <v>14.15</v>
      </c>
    </row>
    <row r="48" spans="1:10" x14ac:dyDescent="0.2">
      <c r="A48">
        <v>1</v>
      </c>
      <c r="B48">
        <v>0.22927</v>
      </c>
      <c r="C48">
        <v>6.91</v>
      </c>
      <c r="D48">
        <v>0.44800000000000001</v>
      </c>
      <c r="E48">
        <v>6.03</v>
      </c>
      <c r="F48">
        <v>85.5</v>
      </c>
      <c r="G48">
        <v>5.6894</v>
      </c>
      <c r="H48">
        <v>17.899999999999999</v>
      </c>
      <c r="I48">
        <v>392.74</v>
      </c>
      <c r="J48">
        <v>18.8</v>
      </c>
    </row>
    <row r="49" spans="1:10" x14ac:dyDescent="0.2">
      <c r="A49">
        <v>1</v>
      </c>
      <c r="B49">
        <v>0.25386999999999998</v>
      </c>
      <c r="C49">
        <v>6.91</v>
      </c>
      <c r="D49">
        <v>0.44800000000000001</v>
      </c>
      <c r="E49">
        <v>5.399</v>
      </c>
      <c r="F49">
        <v>95.3</v>
      </c>
      <c r="G49">
        <v>5.87</v>
      </c>
      <c r="H49">
        <v>17.899999999999999</v>
      </c>
      <c r="I49">
        <v>396.9</v>
      </c>
      <c r="J49">
        <v>30.81</v>
      </c>
    </row>
    <row r="50" spans="1:10" x14ac:dyDescent="0.2">
      <c r="A50">
        <v>1</v>
      </c>
      <c r="B50">
        <v>0.21976999999999999</v>
      </c>
      <c r="C50">
        <v>6.91</v>
      </c>
      <c r="D50">
        <v>0.44800000000000001</v>
      </c>
      <c r="E50">
        <v>5.6020000000000003</v>
      </c>
      <c r="F50">
        <v>62</v>
      </c>
      <c r="G50">
        <v>6.0876999999999999</v>
      </c>
      <c r="H50">
        <v>17.899999999999999</v>
      </c>
      <c r="I50">
        <v>396.9</v>
      </c>
      <c r="J50">
        <v>16.2</v>
      </c>
    </row>
    <row r="51" spans="1:10" x14ac:dyDescent="0.2">
      <c r="A51">
        <v>1</v>
      </c>
      <c r="B51">
        <v>8.8730000000000003E-2</v>
      </c>
      <c r="C51">
        <v>5.64</v>
      </c>
      <c r="D51">
        <v>0.439</v>
      </c>
      <c r="E51">
        <v>5.9630000000000001</v>
      </c>
      <c r="F51">
        <v>45.7</v>
      </c>
      <c r="G51">
        <v>6.8147000000000002</v>
      </c>
      <c r="H51">
        <v>16.8</v>
      </c>
      <c r="I51">
        <v>395.56</v>
      </c>
      <c r="J51">
        <v>13.45</v>
      </c>
    </row>
    <row r="52" spans="1:10" x14ac:dyDescent="0.2">
      <c r="A52">
        <v>1</v>
      </c>
      <c r="B52">
        <v>4.3369999999999999E-2</v>
      </c>
      <c r="C52">
        <v>5.64</v>
      </c>
      <c r="D52">
        <v>0.439</v>
      </c>
      <c r="E52">
        <v>6.1150000000000002</v>
      </c>
      <c r="F52">
        <v>63</v>
      </c>
      <c r="G52">
        <v>6.8147000000000002</v>
      </c>
      <c r="H52">
        <v>16.8</v>
      </c>
      <c r="I52">
        <v>393.97</v>
      </c>
      <c r="J52">
        <v>9.43</v>
      </c>
    </row>
    <row r="53" spans="1:10" x14ac:dyDescent="0.2">
      <c r="A53">
        <v>1</v>
      </c>
      <c r="B53">
        <v>5.3600000000000002E-2</v>
      </c>
      <c r="C53">
        <v>5.64</v>
      </c>
      <c r="D53">
        <v>0.439</v>
      </c>
      <c r="E53">
        <v>6.5110000000000001</v>
      </c>
      <c r="F53">
        <v>21.1</v>
      </c>
      <c r="G53">
        <v>6.8147000000000002</v>
      </c>
      <c r="H53">
        <v>16.8</v>
      </c>
      <c r="I53">
        <v>396.9</v>
      </c>
      <c r="J53">
        <v>5.28</v>
      </c>
    </row>
    <row r="54" spans="1:10" x14ac:dyDescent="0.2">
      <c r="A54">
        <v>1</v>
      </c>
      <c r="B54">
        <v>4.981E-2</v>
      </c>
      <c r="C54">
        <v>5.64</v>
      </c>
      <c r="D54">
        <v>0.439</v>
      </c>
      <c r="E54">
        <v>5.9980000000000002</v>
      </c>
      <c r="F54">
        <v>21.4</v>
      </c>
      <c r="G54">
        <v>6.8147000000000002</v>
      </c>
      <c r="H54">
        <v>16.8</v>
      </c>
      <c r="I54">
        <v>396.9</v>
      </c>
      <c r="J54">
        <v>8.43</v>
      </c>
    </row>
    <row r="55" spans="1:10" x14ac:dyDescent="0.2">
      <c r="A55">
        <v>1</v>
      </c>
      <c r="B55">
        <v>1.3599999999999999E-2</v>
      </c>
      <c r="C55">
        <v>4</v>
      </c>
      <c r="D55">
        <v>0.41</v>
      </c>
      <c r="E55">
        <v>5.8879999999999999</v>
      </c>
      <c r="F55">
        <v>47.6</v>
      </c>
      <c r="G55">
        <v>7.3197000000000001</v>
      </c>
      <c r="H55">
        <v>21.1</v>
      </c>
      <c r="I55">
        <v>396.9</v>
      </c>
      <c r="J55">
        <v>14.8</v>
      </c>
    </row>
    <row r="56" spans="1:10" x14ac:dyDescent="0.2">
      <c r="A56">
        <v>1</v>
      </c>
      <c r="B56">
        <v>1.311E-2</v>
      </c>
      <c r="C56">
        <v>1.22</v>
      </c>
      <c r="D56">
        <v>0.40300000000000002</v>
      </c>
      <c r="E56">
        <v>7.2489999999999997</v>
      </c>
      <c r="F56">
        <v>21.9</v>
      </c>
      <c r="G56">
        <v>8.6966000000000001</v>
      </c>
      <c r="H56">
        <v>17.899999999999999</v>
      </c>
      <c r="I56">
        <v>395.93</v>
      </c>
      <c r="J56">
        <v>4.8099999999999996</v>
      </c>
    </row>
    <row r="57" spans="1:10" x14ac:dyDescent="0.2">
      <c r="A57">
        <v>1</v>
      </c>
      <c r="B57">
        <v>2.0549999999999999E-2</v>
      </c>
      <c r="C57">
        <v>0.74</v>
      </c>
      <c r="D57">
        <v>0.41</v>
      </c>
      <c r="E57">
        <v>6.383</v>
      </c>
      <c r="F57">
        <v>35.700000000000003</v>
      </c>
      <c r="G57">
        <v>9.1875999999999998</v>
      </c>
      <c r="H57">
        <v>17.3</v>
      </c>
      <c r="I57">
        <v>396.9</v>
      </c>
      <c r="J57">
        <v>5.77</v>
      </c>
    </row>
    <row r="58" spans="1:10" x14ac:dyDescent="0.2">
      <c r="A58">
        <v>1</v>
      </c>
      <c r="B58">
        <v>1.4319999999999999E-2</v>
      </c>
      <c r="C58">
        <v>1.32</v>
      </c>
      <c r="D58">
        <v>0.41099999999999998</v>
      </c>
      <c r="E58">
        <v>6.8159999999999998</v>
      </c>
      <c r="F58">
        <v>40.5</v>
      </c>
      <c r="G58">
        <v>8.3247999999999998</v>
      </c>
      <c r="H58">
        <v>15.1</v>
      </c>
      <c r="I58">
        <v>392.9</v>
      </c>
      <c r="J58">
        <v>3.95</v>
      </c>
    </row>
    <row r="59" spans="1:10" x14ac:dyDescent="0.2">
      <c r="A59">
        <v>1</v>
      </c>
      <c r="B59">
        <v>0.15445</v>
      </c>
      <c r="C59">
        <v>5.13</v>
      </c>
      <c r="D59">
        <v>0.45300000000000001</v>
      </c>
      <c r="E59">
        <v>6.1449999999999996</v>
      </c>
      <c r="F59">
        <v>29.2</v>
      </c>
      <c r="G59">
        <v>7.8148</v>
      </c>
      <c r="H59">
        <v>19.7</v>
      </c>
      <c r="I59">
        <v>390.68</v>
      </c>
      <c r="J59">
        <v>6.86</v>
      </c>
    </row>
    <row r="60" spans="1:10" x14ac:dyDescent="0.2">
      <c r="A60">
        <v>1</v>
      </c>
      <c r="B60">
        <v>0.10328</v>
      </c>
      <c r="C60">
        <v>5.13</v>
      </c>
      <c r="D60">
        <v>0.45300000000000001</v>
      </c>
      <c r="E60">
        <v>5.9269999999999996</v>
      </c>
      <c r="F60">
        <v>47.2</v>
      </c>
      <c r="G60">
        <v>6.9320000000000004</v>
      </c>
      <c r="H60">
        <v>19.7</v>
      </c>
      <c r="I60">
        <v>396.9</v>
      </c>
      <c r="J60">
        <v>9.2200000000000006</v>
      </c>
    </row>
    <row r="61" spans="1:10" x14ac:dyDescent="0.2">
      <c r="A61">
        <v>1</v>
      </c>
      <c r="B61">
        <v>0.14932000000000001</v>
      </c>
      <c r="C61">
        <v>5.13</v>
      </c>
      <c r="D61">
        <v>0.45300000000000001</v>
      </c>
      <c r="E61">
        <v>5.7409999999999997</v>
      </c>
      <c r="F61">
        <v>66.2</v>
      </c>
      <c r="G61">
        <v>7.2253999999999996</v>
      </c>
      <c r="H61">
        <v>19.7</v>
      </c>
      <c r="I61">
        <v>395.11</v>
      </c>
      <c r="J61">
        <v>13.15</v>
      </c>
    </row>
    <row r="62" spans="1:10" x14ac:dyDescent="0.2">
      <c r="A62">
        <v>1</v>
      </c>
      <c r="B62">
        <v>0.17171</v>
      </c>
      <c r="C62">
        <v>5.13</v>
      </c>
      <c r="D62">
        <v>0.45300000000000001</v>
      </c>
      <c r="E62">
        <v>5.9660000000000002</v>
      </c>
      <c r="F62">
        <v>93.4</v>
      </c>
      <c r="G62">
        <v>6.8185000000000002</v>
      </c>
      <c r="H62">
        <v>19.7</v>
      </c>
      <c r="I62">
        <v>378.08</v>
      </c>
      <c r="J62">
        <v>14.44</v>
      </c>
    </row>
    <row r="63" spans="1:10" x14ac:dyDescent="0.2">
      <c r="A63">
        <v>1</v>
      </c>
      <c r="B63">
        <v>0.11027000000000001</v>
      </c>
      <c r="C63">
        <v>5.13</v>
      </c>
      <c r="D63">
        <v>0.45300000000000001</v>
      </c>
      <c r="E63">
        <v>6.4560000000000004</v>
      </c>
      <c r="F63">
        <v>67.8</v>
      </c>
      <c r="G63">
        <v>7.2255000000000003</v>
      </c>
      <c r="H63">
        <v>19.7</v>
      </c>
      <c r="I63">
        <v>396.9</v>
      </c>
      <c r="J63">
        <v>6.73</v>
      </c>
    </row>
    <row r="64" spans="1:10" x14ac:dyDescent="0.2">
      <c r="A64">
        <v>1</v>
      </c>
      <c r="B64">
        <v>0.1265</v>
      </c>
      <c r="C64">
        <v>5.13</v>
      </c>
      <c r="D64">
        <v>0.45300000000000001</v>
      </c>
      <c r="E64">
        <v>6.7619999999999996</v>
      </c>
      <c r="F64">
        <v>43.4</v>
      </c>
      <c r="G64">
        <v>7.9809000000000001</v>
      </c>
      <c r="H64">
        <v>19.7</v>
      </c>
      <c r="I64">
        <v>395.58</v>
      </c>
      <c r="J64">
        <v>9.5</v>
      </c>
    </row>
    <row r="65" spans="1:10" x14ac:dyDescent="0.2">
      <c r="A65">
        <v>1</v>
      </c>
      <c r="B65">
        <v>1.951E-2</v>
      </c>
      <c r="C65">
        <v>1.38</v>
      </c>
      <c r="D65">
        <v>0.41610000000000003</v>
      </c>
      <c r="E65">
        <v>7.1040000000000001</v>
      </c>
      <c r="F65">
        <v>59.5</v>
      </c>
      <c r="G65">
        <v>9.2228999999999992</v>
      </c>
      <c r="H65">
        <v>18.600000000000001</v>
      </c>
      <c r="I65">
        <v>393.24</v>
      </c>
      <c r="J65">
        <v>8.0500000000000007</v>
      </c>
    </row>
    <row r="66" spans="1:10" x14ac:dyDescent="0.2">
      <c r="A66">
        <v>1</v>
      </c>
      <c r="B66">
        <v>3.5839999999999997E-2</v>
      </c>
      <c r="C66">
        <v>3.37</v>
      </c>
      <c r="D66">
        <v>0.39800000000000002</v>
      </c>
      <c r="E66">
        <v>6.29</v>
      </c>
      <c r="F66">
        <v>17.8</v>
      </c>
      <c r="G66">
        <v>6.6115000000000004</v>
      </c>
      <c r="H66">
        <v>16.100000000000001</v>
      </c>
      <c r="I66">
        <v>396.9</v>
      </c>
      <c r="J66">
        <v>4.67</v>
      </c>
    </row>
    <row r="67" spans="1:10" x14ac:dyDescent="0.2">
      <c r="A67">
        <v>1</v>
      </c>
      <c r="B67">
        <v>4.3790000000000003E-2</v>
      </c>
      <c r="C67">
        <v>3.37</v>
      </c>
      <c r="D67">
        <v>0.39800000000000002</v>
      </c>
      <c r="E67">
        <v>5.7869999999999999</v>
      </c>
      <c r="F67">
        <v>31.1</v>
      </c>
      <c r="G67">
        <v>6.6115000000000004</v>
      </c>
      <c r="H67">
        <v>16.100000000000001</v>
      </c>
      <c r="I67">
        <v>396.9</v>
      </c>
      <c r="J67">
        <v>10.24</v>
      </c>
    </row>
    <row r="68" spans="1:10" x14ac:dyDescent="0.2">
      <c r="A68">
        <v>1</v>
      </c>
      <c r="B68">
        <v>5.7889999999999997E-2</v>
      </c>
      <c r="C68">
        <v>6.07</v>
      </c>
      <c r="D68">
        <v>0.40899999999999997</v>
      </c>
      <c r="E68">
        <v>5.8780000000000001</v>
      </c>
      <c r="F68">
        <v>21.4</v>
      </c>
      <c r="G68">
        <v>6.4980000000000002</v>
      </c>
      <c r="H68">
        <v>18.899999999999999</v>
      </c>
      <c r="I68">
        <v>396.21</v>
      </c>
      <c r="J68">
        <v>8.1</v>
      </c>
    </row>
    <row r="69" spans="1:10" x14ac:dyDescent="0.2">
      <c r="A69">
        <v>1</v>
      </c>
      <c r="B69">
        <v>0.13553999999999999</v>
      </c>
      <c r="C69">
        <v>6.07</v>
      </c>
      <c r="D69">
        <v>0.40899999999999997</v>
      </c>
      <c r="E69">
        <v>5.5940000000000003</v>
      </c>
      <c r="F69">
        <v>36.799999999999997</v>
      </c>
      <c r="G69">
        <v>6.4980000000000002</v>
      </c>
      <c r="H69">
        <v>18.899999999999999</v>
      </c>
      <c r="I69">
        <v>396.9</v>
      </c>
      <c r="J69">
        <v>13.09</v>
      </c>
    </row>
    <row r="70" spans="1:10" x14ac:dyDescent="0.2">
      <c r="A70">
        <v>1</v>
      </c>
      <c r="B70">
        <v>0.12816</v>
      </c>
      <c r="C70">
        <v>6.07</v>
      </c>
      <c r="D70">
        <v>0.40899999999999997</v>
      </c>
      <c r="E70">
        <v>5.8849999999999998</v>
      </c>
      <c r="F70">
        <v>33</v>
      </c>
      <c r="G70">
        <v>6.4980000000000002</v>
      </c>
      <c r="H70">
        <v>18.899999999999999</v>
      </c>
      <c r="I70">
        <v>396.9</v>
      </c>
      <c r="J70">
        <v>8.7899999999999991</v>
      </c>
    </row>
    <row r="71" spans="1:10" x14ac:dyDescent="0.2">
      <c r="A71">
        <v>1</v>
      </c>
      <c r="B71">
        <v>8.8260000000000005E-2</v>
      </c>
      <c r="C71">
        <v>10.81</v>
      </c>
      <c r="D71">
        <v>0.41299999999999998</v>
      </c>
      <c r="E71">
        <v>6.4169999999999998</v>
      </c>
      <c r="F71">
        <v>6.6</v>
      </c>
      <c r="G71">
        <v>5.2873000000000001</v>
      </c>
      <c r="H71">
        <v>19.2</v>
      </c>
      <c r="I71">
        <v>383.73</v>
      </c>
      <c r="J71">
        <v>6.72</v>
      </c>
    </row>
    <row r="72" spans="1:10" x14ac:dyDescent="0.2">
      <c r="A72">
        <v>1</v>
      </c>
      <c r="B72">
        <v>0.15876000000000001</v>
      </c>
      <c r="C72">
        <v>10.81</v>
      </c>
      <c r="D72">
        <v>0.41299999999999998</v>
      </c>
      <c r="E72">
        <v>5.9610000000000003</v>
      </c>
      <c r="F72">
        <v>17.5</v>
      </c>
      <c r="G72">
        <v>5.2873000000000001</v>
      </c>
      <c r="H72">
        <v>19.2</v>
      </c>
      <c r="I72">
        <v>376.94</v>
      </c>
      <c r="J72">
        <v>9.8800000000000008</v>
      </c>
    </row>
    <row r="73" spans="1:10" x14ac:dyDescent="0.2">
      <c r="A73">
        <v>1</v>
      </c>
      <c r="B73">
        <v>9.1639999999999999E-2</v>
      </c>
      <c r="C73">
        <v>10.81</v>
      </c>
      <c r="D73">
        <v>0.41299999999999998</v>
      </c>
      <c r="E73">
        <v>6.0650000000000004</v>
      </c>
      <c r="F73">
        <v>7.8</v>
      </c>
      <c r="G73">
        <v>5.2873000000000001</v>
      </c>
      <c r="H73">
        <v>19.2</v>
      </c>
      <c r="I73">
        <v>390.91</v>
      </c>
      <c r="J73">
        <v>5.52</v>
      </c>
    </row>
    <row r="74" spans="1:10" x14ac:dyDescent="0.2">
      <c r="A74">
        <v>1</v>
      </c>
      <c r="B74">
        <v>0.19539000000000001</v>
      </c>
      <c r="C74">
        <v>10.81</v>
      </c>
      <c r="D74">
        <v>0.41299999999999998</v>
      </c>
      <c r="E74">
        <v>6.2450000000000001</v>
      </c>
      <c r="F74">
        <v>6.2</v>
      </c>
      <c r="G74">
        <v>5.2873000000000001</v>
      </c>
      <c r="H74">
        <v>19.2</v>
      </c>
      <c r="I74">
        <v>377.17</v>
      </c>
      <c r="J74">
        <v>7.54</v>
      </c>
    </row>
    <row r="75" spans="1:10" x14ac:dyDescent="0.2">
      <c r="A75">
        <v>1</v>
      </c>
      <c r="B75">
        <v>7.8960000000000002E-2</v>
      </c>
      <c r="C75">
        <v>12.83</v>
      </c>
      <c r="D75">
        <v>0.437</v>
      </c>
      <c r="E75">
        <v>6.2729999999999997</v>
      </c>
      <c r="F75">
        <v>6</v>
      </c>
      <c r="G75">
        <v>4.2515000000000001</v>
      </c>
      <c r="H75">
        <v>18.7</v>
      </c>
      <c r="I75">
        <v>394.92</v>
      </c>
      <c r="J75">
        <v>6.78</v>
      </c>
    </row>
    <row r="76" spans="1:10" x14ac:dyDescent="0.2">
      <c r="A76">
        <v>1</v>
      </c>
      <c r="B76">
        <v>9.5119999999999996E-2</v>
      </c>
      <c r="C76">
        <v>12.83</v>
      </c>
      <c r="D76">
        <v>0.437</v>
      </c>
      <c r="E76">
        <v>6.2859999999999996</v>
      </c>
      <c r="F76">
        <v>45</v>
      </c>
      <c r="G76">
        <v>4.5026000000000002</v>
      </c>
      <c r="H76">
        <v>18.7</v>
      </c>
      <c r="I76">
        <v>383.23</v>
      </c>
      <c r="J76">
        <v>8.94</v>
      </c>
    </row>
    <row r="77" spans="1:10" x14ac:dyDescent="0.2">
      <c r="A77">
        <v>1</v>
      </c>
      <c r="B77">
        <v>0.10153</v>
      </c>
      <c r="C77">
        <v>12.83</v>
      </c>
      <c r="D77">
        <v>0.437</v>
      </c>
      <c r="E77">
        <v>6.2789999999999999</v>
      </c>
      <c r="F77">
        <v>74.5</v>
      </c>
      <c r="G77">
        <v>4.0522</v>
      </c>
      <c r="H77">
        <v>18.7</v>
      </c>
      <c r="I77">
        <v>373.66</v>
      </c>
      <c r="J77">
        <v>11.97</v>
      </c>
    </row>
    <row r="78" spans="1:10" x14ac:dyDescent="0.2">
      <c r="A78">
        <v>1</v>
      </c>
      <c r="B78">
        <v>8.7069999999999995E-2</v>
      </c>
      <c r="C78">
        <v>12.83</v>
      </c>
      <c r="D78">
        <v>0.437</v>
      </c>
      <c r="E78">
        <v>6.14</v>
      </c>
      <c r="F78">
        <v>45.8</v>
      </c>
      <c r="G78">
        <v>4.0904999999999996</v>
      </c>
      <c r="H78">
        <v>18.7</v>
      </c>
      <c r="I78">
        <v>386.96</v>
      </c>
      <c r="J78">
        <v>10.27</v>
      </c>
    </row>
    <row r="79" spans="1:10" x14ac:dyDescent="0.2">
      <c r="A79">
        <v>1</v>
      </c>
      <c r="B79">
        <v>5.6460000000000003E-2</v>
      </c>
      <c r="C79">
        <v>12.83</v>
      </c>
      <c r="D79">
        <v>0.437</v>
      </c>
      <c r="E79">
        <v>6.2320000000000002</v>
      </c>
      <c r="F79">
        <v>53.7</v>
      </c>
      <c r="G79">
        <v>5.0141</v>
      </c>
      <c r="H79">
        <v>18.7</v>
      </c>
      <c r="I79">
        <v>386.4</v>
      </c>
      <c r="J79">
        <v>12.34</v>
      </c>
    </row>
    <row r="80" spans="1:10" x14ac:dyDescent="0.2">
      <c r="A80">
        <v>1</v>
      </c>
      <c r="B80">
        <v>8.387E-2</v>
      </c>
      <c r="C80">
        <v>12.83</v>
      </c>
      <c r="D80">
        <v>0.437</v>
      </c>
      <c r="E80">
        <v>5.8739999999999997</v>
      </c>
      <c r="F80">
        <v>36.6</v>
      </c>
      <c r="G80">
        <v>4.5026000000000002</v>
      </c>
      <c r="H80">
        <v>18.7</v>
      </c>
      <c r="I80">
        <v>396.06</v>
      </c>
      <c r="J80">
        <v>9.1</v>
      </c>
    </row>
    <row r="81" spans="1:10" x14ac:dyDescent="0.2">
      <c r="A81">
        <v>1</v>
      </c>
      <c r="B81">
        <v>4.113E-2</v>
      </c>
      <c r="C81">
        <v>4.8600000000000003</v>
      </c>
      <c r="D81">
        <v>0.42599999999999999</v>
      </c>
      <c r="E81">
        <v>6.7270000000000003</v>
      </c>
      <c r="F81">
        <v>33.5</v>
      </c>
      <c r="G81">
        <v>5.4006999999999996</v>
      </c>
      <c r="H81">
        <v>19</v>
      </c>
      <c r="I81">
        <v>396.9</v>
      </c>
      <c r="J81">
        <v>5.29</v>
      </c>
    </row>
    <row r="82" spans="1:10" x14ac:dyDescent="0.2">
      <c r="A82">
        <v>1</v>
      </c>
      <c r="B82">
        <v>4.462E-2</v>
      </c>
      <c r="C82">
        <v>4.8600000000000003</v>
      </c>
      <c r="D82">
        <v>0.42599999999999999</v>
      </c>
      <c r="E82">
        <v>6.6189999999999998</v>
      </c>
      <c r="F82">
        <v>70.400000000000006</v>
      </c>
      <c r="G82">
        <v>5.4006999999999996</v>
      </c>
      <c r="H82">
        <v>19</v>
      </c>
      <c r="I82">
        <v>395.63</v>
      </c>
      <c r="J82">
        <v>7.22</v>
      </c>
    </row>
    <row r="83" spans="1:10" x14ac:dyDescent="0.2">
      <c r="A83">
        <v>1</v>
      </c>
      <c r="B83">
        <v>3.6589999999999998E-2</v>
      </c>
      <c r="C83">
        <v>4.8600000000000003</v>
      </c>
      <c r="D83">
        <v>0.42599999999999999</v>
      </c>
      <c r="E83">
        <v>6.3019999999999996</v>
      </c>
      <c r="F83">
        <v>32.200000000000003</v>
      </c>
      <c r="G83">
        <v>5.4006999999999996</v>
      </c>
      <c r="H83">
        <v>19</v>
      </c>
      <c r="I83">
        <v>396.9</v>
      </c>
      <c r="J83">
        <v>6.72</v>
      </c>
    </row>
    <row r="84" spans="1:10" x14ac:dyDescent="0.2">
      <c r="A84">
        <v>1</v>
      </c>
      <c r="B84">
        <v>3.551E-2</v>
      </c>
      <c r="C84">
        <v>4.8600000000000003</v>
      </c>
      <c r="D84">
        <v>0.42599999999999999</v>
      </c>
      <c r="E84">
        <v>6.1669999999999998</v>
      </c>
      <c r="F84">
        <v>46.7</v>
      </c>
      <c r="G84">
        <v>5.4006999999999996</v>
      </c>
      <c r="H84">
        <v>19</v>
      </c>
      <c r="I84">
        <v>390.64</v>
      </c>
      <c r="J84">
        <v>7.51</v>
      </c>
    </row>
    <row r="85" spans="1:10" x14ac:dyDescent="0.2">
      <c r="A85">
        <v>1</v>
      </c>
      <c r="B85">
        <v>5.0590000000000003E-2</v>
      </c>
      <c r="C85">
        <v>4.49</v>
      </c>
      <c r="D85">
        <v>0.44900000000000001</v>
      </c>
      <c r="E85">
        <v>6.3890000000000002</v>
      </c>
      <c r="F85">
        <v>48</v>
      </c>
      <c r="G85">
        <v>4.7793999999999999</v>
      </c>
      <c r="H85">
        <v>18.5</v>
      </c>
      <c r="I85">
        <v>396.9</v>
      </c>
      <c r="J85">
        <v>9.6199999999999992</v>
      </c>
    </row>
    <row r="86" spans="1:10" x14ac:dyDescent="0.2">
      <c r="A86">
        <v>1</v>
      </c>
      <c r="B86">
        <v>5.7349999999999998E-2</v>
      </c>
      <c r="C86">
        <v>4.49</v>
      </c>
      <c r="D86">
        <v>0.44900000000000001</v>
      </c>
      <c r="E86">
        <v>6.63</v>
      </c>
      <c r="F86">
        <v>56.1</v>
      </c>
      <c r="G86">
        <v>4.4377000000000004</v>
      </c>
      <c r="H86">
        <v>18.5</v>
      </c>
      <c r="I86">
        <v>392.3</v>
      </c>
      <c r="J86">
        <v>6.53</v>
      </c>
    </row>
    <row r="87" spans="1:10" x14ac:dyDescent="0.2">
      <c r="A87">
        <v>1</v>
      </c>
      <c r="B87">
        <v>5.1880000000000003E-2</v>
      </c>
      <c r="C87">
        <v>4.49</v>
      </c>
      <c r="D87">
        <v>0.44900000000000001</v>
      </c>
      <c r="E87">
        <v>6.0149999999999997</v>
      </c>
      <c r="F87">
        <v>45.1</v>
      </c>
      <c r="G87">
        <v>4.4272</v>
      </c>
      <c r="H87">
        <v>18.5</v>
      </c>
      <c r="I87">
        <v>395.99</v>
      </c>
      <c r="J87">
        <v>12.86</v>
      </c>
    </row>
    <row r="88" spans="1:10" x14ac:dyDescent="0.2">
      <c r="A88">
        <v>1</v>
      </c>
      <c r="B88">
        <v>7.1510000000000004E-2</v>
      </c>
      <c r="C88">
        <v>4.49</v>
      </c>
      <c r="D88">
        <v>0.44900000000000001</v>
      </c>
      <c r="E88">
        <v>6.1210000000000004</v>
      </c>
      <c r="F88">
        <v>56.8</v>
      </c>
      <c r="G88">
        <v>3.7475999999999998</v>
      </c>
      <c r="H88">
        <v>18.5</v>
      </c>
      <c r="I88">
        <v>395.15</v>
      </c>
      <c r="J88">
        <v>8.44</v>
      </c>
    </row>
    <row r="89" spans="1:10" x14ac:dyDescent="0.2">
      <c r="A89">
        <v>1</v>
      </c>
      <c r="B89">
        <v>5.6599999999999998E-2</v>
      </c>
      <c r="C89">
        <v>3.41</v>
      </c>
      <c r="D89">
        <v>0.48899999999999999</v>
      </c>
      <c r="E89">
        <v>7.0069999999999997</v>
      </c>
      <c r="F89">
        <v>86.3</v>
      </c>
      <c r="G89">
        <v>3.4217</v>
      </c>
      <c r="H89">
        <v>17.8</v>
      </c>
      <c r="I89">
        <v>396.9</v>
      </c>
      <c r="J89">
        <v>5.5</v>
      </c>
    </row>
    <row r="90" spans="1:10" x14ac:dyDescent="0.2">
      <c r="A90">
        <v>1</v>
      </c>
      <c r="B90">
        <v>5.3019999999999998E-2</v>
      </c>
      <c r="C90">
        <v>3.41</v>
      </c>
      <c r="D90">
        <v>0.48899999999999999</v>
      </c>
      <c r="E90">
        <v>7.0789999999999997</v>
      </c>
      <c r="F90">
        <v>63.1</v>
      </c>
      <c r="G90">
        <v>3.4144999999999999</v>
      </c>
      <c r="H90">
        <v>17.8</v>
      </c>
      <c r="I90">
        <v>396.06</v>
      </c>
      <c r="J90">
        <v>5.7</v>
      </c>
    </row>
    <row r="91" spans="1:10" x14ac:dyDescent="0.2">
      <c r="A91">
        <v>1</v>
      </c>
      <c r="B91">
        <v>4.684E-2</v>
      </c>
      <c r="C91">
        <v>3.41</v>
      </c>
      <c r="D91">
        <v>0.48899999999999999</v>
      </c>
      <c r="E91">
        <v>6.4169999999999998</v>
      </c>
      <c r="F91">
        <v>66.099999999999994</v>
      </c>
      <c r="G91">
        <v>3.0922999999999998</v>
      </c>
      <c r="H91">
        <v>17.8</v>
      </c>
      <c r="I91">
        <v>392.18</v>
      </c>
      <c r="J91">
        <v>8.81</v>
      </c>
    </row>
    <row r="92" spans="1:10" x14ac:dyDescent="0.2">
      <c r="A92">
        <v>1</v>
      </c>
      <c r="B92">
        <v>3.9320000000000001E-2</v>
      </c>
      <c r="C92">
        <v>3.41</v>
      </c>
      <c r="D92">
        <v>0.48899999999999999</v>
      </c>
      <c r="E92">
        <v>6.4050000000000002</v>
      </c>
      <c r="F92">
        <v>73.900000000000006</v>
      </c>
      <c r="G92">
        <v>3.0920999999999998</v>
      </c>
      <c r="H92">
        <v>17.8</v>
      </c>
      <c r="I92">
        <v>393.55</v>
      </c>
      <c r="J92">
        <v>8.1999999999999993</v>
      </c>
    </row>
    <row r="93" spans="1:10" x14ac:dyDescent="0.2">
      <c r="A93">
        <v>1</v>
      </c>
      <c r="B93">
        <v>4.2029999999999998E-2</v>
      </c>
      <c r="C93">
        <v>15.04</v>
      </c>
      <c r="D93">
        <v>0.46400000000000002</v>
      </c>
      <c r="E93">
        <v>6.4420000000000002</v>
      </c>
      <c r="F93">
        <v>53.6</v>
      </c>
      <c r="G93">
        <v>3.6659000000000002</v>
      </c>
      <c r="H93">
        <v>18.2</v>
      </c>
      <c r="I93">
        <v>395.01</v>
      </c>
      <c r="J93">
        <v>8.16</v>
      </c>
    </row>
    <row r="94" spans="1:10" x14ac:dyDescent="0.2">
      <c r="A94">
        <v>1</v>
      </c>
      <c r="B94">
        <v>2.8750000000000001E-2</v>
      </c>
      <c r="C94">
        <v>15.04</v>
      </c>
      <c r="D94">
        <v>0.46400000000000002</v>
      </c>
      <c r="E94">
        <v>6.2110000000000003</v>
      </c>
      <c r="F94">
        <v>28.9</v>
      </c>
      <c r="G94">
        <v>3.6659000000000002</v>
      </c>
      <c r="H94">
        <v>18.2</v>
      </c>
      <c r="I94">
        <v>396.33</v>
      </c>
      <c r="J94">
        <v>6.21</v>
      </c>
    </row>
    <row r="95" spans="1:10" x14ac:dyDescent="0.2">
      <c r="A95">
        <v>1</v>
      </c>
      <c r="B95">
        <v>4.2939999999999999E-2</v>
      </c>
      <c r="C95">
        <v>15.04</v>
      </c>
      <c r="D95">
        <v>0.46400000000000002</v>
      </c>
      <c r="E95">
        <v>6.2489999999999997</v>
      </c>
      <c r="F95">
        <v>77.3</v>
      </c>
      <c r="G95">
        <v>3.6150000000000002</v>
      </c>
      <c r="H95">
        <v>18.2</v>
      </c>
      <c r="I95">
        <v>396.9</v>
      </c>
      <c r="J95">
        <v>10.59</v>
      </c>
    </row>
    <row r="96" spans="1:10" x14ac:dyDescent="0.2">
      <c r="A96">
        <v>1</v>
      </c>
      <c r="B96">
        <v>0.12204</v>
      </c>
      <c r="C96">
        <v>2.89</v>
      </c>
      <c r="D96">
        <v>0.44500000000000001</v>
      </c>
      <c r="E96">
        <v>6.625</v>
      </c>
      <c r="F96">
        <v>57.8</v>
      </c>
      <c r="G96">
        <v>3.4952000000000001</v>
      </c>
      <c r="H96">
        <v>18</v>
      </c>
      <c r="I96">
        <v>357.98</v>
      </c>
      <c r="J96">
        <v>6.65</v>
      </c>
    </row>
    <row r="97" spans="1:10" x14ac:dyDescent="0.2">
      <c r="A97">
        <v>1</v>
      </c>
      <c r="B97">
        <v>0.11504</v>
      </c>
      <c r="C97">
        <v>2.89</v>
      </c>
      <c r="D97">
        <v>0.44500000000000001</v>
      </c>
      <c r="E97">
        <v>6.1630000000000003</v>
      </c>
      <c r="F97">
        <v>69.599999999999994</v>
      </c>
      <c r="G97">
        <v>3.4952000000000001</v>
      </c>
      <c r="H97">
        <v>18</v>
      </c>
      <c r="I97">
        <v>391.83</v>
      </c>
      <c r="J97">
        <v>11.34</v>
      </c>
    </row>
    <row r="98" spans="1:10" x14ac:dyDescent="0.2">
      <c r="A98">
        <v>1</v>
      </c>
      <c r="B98">
        <v>0.12083000000000001</v>
      </c>
      <c r="C98">
        <v>2.89</v>
      </c>
      <c r="D98">
        <v>0.44500000000000001</v>
      </c>
      <c r="E98">
        <v>8.0690000000000008</v>
      </c>
      <c r="F98">
        <v>76</v>
      </c>
      <c r="G98">
        <v>3.4952000000000001</v>
      </c>
      <c r="H98">
        <v>18</v>
      </c>
      <c r="I98">
        <v>396.9</v>
      </c>
      <c r="J98">
        <v>4.21</v>
      </c>
    </row>
    <row r="99" spans="1:10" x14ac:dyDescent="0.2">
      <c r="A99">
        <v>1</v>
      </c>
      <c r="B99">
        <v>8.1869999999999998E-2</v>
      </c>
      <c r="C99">
        <v>2.89</v>
      </c>
      <c r="D99">
        <v>0.44500000000000001</v>
      </c>
      <c r="E99">
        <v>7.82</v>
      </c>
      <c r="F99">
        <v>36.9</v>
      </c>
      <c r="G99">
        <v>3.4952000000000001</v>
      </c>
      <c r="H99">
        <v>18</v>
      </c>
      <c r="I99">
        <v>393.53</v>
      </c>
      <c r="J99">
        <v>3.57</v>
      </c>
    </row>
    <row r="100" spans="1:10" x14ac:dyDescent="0.2">
      <c r="A100">
        <v>1</v>
      </c>
      <c r="B100">
        <v>6.8599999999999994E-2</v>
      </c>
      <c r="C100">
        <v>2.89</v>
      </c>
      <c r="D100">
        <v>0.44500000000000001</v>
      </c>
      <c r="E100">
        <v>7.4160000000000004</v>
      </c>
      <c r="F100">
        <v>62.5</v>
      </c>
      <c r="G100">
        <v>3.4952000000000001</v>
      </c>
      <c r="H100">
        <v>18</v>
      </c>
      <c r="I100">
        <v>396.9</v>
      </c>
      <c r="J100">
        <v>6.19</v>
      </c>
    </row>
    <row r="101" spans="1:10" x14ac:dyDescent="0.2">
      <c r="A101">
        <v>1</v>
      </c>
      <c r="B101">
        <v>0.14865999999999999</v>
      </c>
      <c r="C101">
        <v>8.56</v>
      </c>
      <c r="D101">
        <v>0.52</v>
      </c>
      <c r="E101">
        <v>6.7270000000000003</v>
      </c>
      <c r="F101">
        <v>79.900000000000006</v>
      </c>
      <c r="G101">
        <v>2.7778</v>
      </c>
      <c r="H101">
        <v>20.9</v>
      </c>
      <c r="I101">
        <v>394.76</v>
      </c>
      <c r="J101">
        <v>9.42</v>
      </c>
    </row>
    <row r="102" spans="1:10" x14ac:dyDescent="0.2">
      <c r="A102">
        <v>1</v>
      </c>
      <c r="B102">
        <v>0.11432</v>
      </c>
      <c r="C102">
        <v>8.56</v>
      </c>
      <c r="D102">
        <v>0.52</v>
      </c>
      <c r="E102">
        <v>6.7809999999999997</v>
      </c>
      <c r="F102">
        <v>71.3</v>
      </c>
      <c r="G102">
        <v>2.8561000000000001</v>
      </c>
      <c r="H102">
        <v>20.9</v>
      </c>
      <c r="I102">
        <v>395.58</v>
      </c>
      <c r="J102">
        <v>7.67</v>
      </c>
    </row>
    <row r="103" spans="1:10" x14ac:dyDescent="0.2">
      <c r="A103">
        <v>1</v>
      </c>
      <c r="B103">
        <v>0.22875999999999999</v>
      </c>
      <c r="C103">
        <v>8.56</v>
      </c>
      <c r="D103">
        <v>0.52</v>
      </c>
      <c r="E103">
        <v>6.4050000000000002</v>
      </c>
      <c r="F103">
        <v>85.4</v>
      </c>
      <c r="G103">
        <v>2.7147000000000001</v>
      </c>
      <c r="H103">
        <v>20.9</v>
      </c>
      <c r="I103">
        <v>70.8</v>
      </c>
      <c r="J103">
        <v>10.63</v>
      </c>
    </row>
    <row r="104" spans="1:10" x14ac:dyDescent="0.2">
      <c r="A104">
        <v>1</v>
      </c>
      <c r="B104">
        <v>0.21160999999999999</v>
      </c>
      <c r="C104">
        <v>8.56</v>
      </c>
      <c r="D104">
        <v>0.52</v>
      </c>
      <c r="E104">
        <v>6.1369999999999996</v>
      </c>
      <c r="F104">
        <v>87.4</v>
      </c>
      <c r="G104">
        <v>2.7147000000000001</v>
      </c>
      <c r="H104">
        <v>20.9</v>
      </c>
      <c r="I104">
        <v>394.47</v>
      </c>
      <c r="J104">
        <v>13.44</v>
      </c>
    </row>
    <row r="105" spans="1:10" x14ac:dyDescent="0.2">
      <c r="A105">
        <v>1</v>
      </c>
      <c r="B105">
        <v>0.1396</v>
      </c>
      <c r="C105">
        <v>8.56</v>
      </c>
      <c r="D105">
        <v>0.52</v>
      </c>
      <c r="E105">
        <v>6.1669999999999998</v>
      </c>
      <c r="F105">
        <v>90</v>
      </c>
      <c r="G105">
        <v>2.4209999999999998</v>
      </c>
      <c r="H105">
        <v>20.9</v>
      </c>
      <c r="I105">
        <v>392.69</v>
      </c>
      <c r="J105">
        <v>12.33</v>
      </c>
    </row>
    <row r="106" spans="1:10" x14ac:dyDescent="0.2">
      <c r="A106">
        <v>1</v>
      </c>
      <c r="B106">
        <v>0.13261999999999999</v>
      </c>
      <c r="C106">
        <v>8.56</v>
      </c>
      <c r="D106">
        <v>0.52</v>
      </c>
      <c r="E106">
        <v>5.851</v>
      </c>
      <c r="F106">
        <v>96.7</v>
      </c>
      <c r="G106">
        <v>2.1069</v>
      </c>
      <c r="H106">
        <v>20.9</v>
      </c>
      <c r="I106">
        <v>394.05</v>
      </c>
      <c r="J106">
        <v>16.47</v>
      </c>
    </row>
    <row r="107" spans="1:10" x14ac:dyDescent="0.2">
      <c r="A107">
        <v>1</v>
      </c>
      <c r="B107">
        <v>0.17119999999999999</v>
      </c>
      <c r="C107">
        <v>8.56</v>
      </c>
      <c r="D107">
        <v>0.52</v>
      </c>
      <c r="E107">
        <v>5.8360000000000003</v>
      </c>
      <c r="F107">
        <v>91.9</v>
      </c>
      <c r="G107">
        <v>2.2109999999999999</v>
      </c>
      <c r="H107">
        <v>20.9</v>
      </c>
      <c r="I107">
        <v>395.67</v>
      </c>
      <c r="J107">
        <v>18.66</v>
      </c>
    </row>
    <row r="108" spans="1:10" x14ac:dyDescent="0.2">
      <c r="A108">
        <v>1</v>
      </c>
      <c r="B108">
        <v>0.13117000000000001</v>
      </c>
      <c r="C108">
        <v>8.56</v>
      </c>
      <c r="D108">
        <v>0.52</v>
      </c>
      <c r="E108">
        <v>6.1269999999999998</v>
      </c>
      <c r="F108">
        <v>85.2</v>
      </c>
      <c r="G108">
        <v>2.1223999999999998</v>
      </c>
      <c r="H108">
        <v>20.9</v>
      </c>
      <c r="I108">
        <v>387.69</v>
      </c>
      <c r="J108">
        <v>14.09</v>
      </c>
    </row>
    <row r="109" spans="1:10" x14ac:dyDescent="0.2">
      <c r="A109">
        <v>1</v>
      </c>
      <c r="B109">
        <v>0.12801999999999999</v>
      </c>
      <c r="C109">
        <v>8.56</v>
      </c>
      <c r="D109">
        <v>0.52</v>
      </c>
      <c r="E109">
        <v>6.4740000000000002</v>
      </c>
      <c r="F109">
        <v>97.1</v>
      </c>
      <c r="G109">
        <v>2.4329000000000001</v>
      </c>
      <c r="H109">
        <v>20.9</v>
      </c>
      <c r="I109">
        <v>395.24</v>
      </c>
      <c r="J109">
        <v>12.27</v>
      </c>
    </row>
    <row r="110" spans="1:10" x14ac:dyDescent="0.2">
      <c r="A110">
        <v>1</v>
      </c>
      <c r="B110">
        <v>0.26362999999999998</v>
      </c>
      <c r="C110">
        <v>8.56</v>
      </c>
      <c r="D110">
        <v>0.52</v>
      </c>
      <c r="E110">
        <v>6.2290000000000001</v>
      </c>
      <c r="F110">
        <v>91.2</v>
      </c>
      <c r="G110">
        <v>2.5451000000000001</v>
      </c>
      <c r="H110">
        <v>20.9</v>
      </c>
      <c r="I110">
        <v>391.23</v>
      </c>
      <c r="J110">
        <v>15.55</v>
      </c>
    </row>
    <row r="111" spans="1:10" x14ac:dyDescent="0.2">
      <c r="A111">
        <v>1</v>
      </c>
      <c r="B111">
        <v>0.10793</v>
      </c>
      <c r="C111">
        <v>8.56</v>
      </c>
      <c r="D111">
        <v>0.52</v>
      </c>
      <c r="E111">
        <v>6.1950000000000003</v>
      </c>
      <c r="F111">
        <v>54.4</v>
      </c>
      <c r="G111">
        <v>2.7778</v>
      </c>
      <c r="H111">
        <v>20.9</v>
      </c>
      <c r="I111">
        <v>393.49</v>
      </c>
      <c r="J111">
        <v>13</v>
      </c>
    </row>
    <row r="112" spans="1:10" x14ac:dyDescent="0.2">
      <c r="A112">
        <v>1</v>
      </c>
      <c r="B112">
        <v>0.10084</v>
      </c>
      <c r="C112">
        <v>10.01</v>
      </c>
      <c r="D112">
        <v>0.54700000000000004</v>
      </c>
      <c r="E112">
        <v>6.7149999999999999</v>
      </c>
      <c r="F112">
        <v>81.599999999999994</v>
      </c>
      <c r="G112">
        <v>2.6775000000000002</v>
      </c>
      <c r="H112">
        <v>17.8</v>
      </c>
      <c r="I112">
        <v>395.59</v>
      </c>
      <c r="J112">
        <v>10.16</v>
      </c>
    </row>
    <row r="113" spans="1:10" x14ac:dyDescent="0.2">
      <c r="A113">
        <v>1</v>
      </c>
      <c r="B113">
        <v>0.12329</v>
      </c>
      <c r="C113">
        <v>10.01</v>
      </c>
      <c r="D113">
        <v>0.54700000000000004</v>
      </c>
      <c r="E113">
        <v>5.9130000000000003</v>
      </c>
      <c r="F113">
        <v>92.9</v>
      </c>
      <c r="G113">
        <v>2.3534000000000002</v>
      </c>
      <c r="H113">
        <v>17.8</v>
      </c>
      <c r="I113">
        <v>394.95</v>
      </c>
      <c r="J113">
        <v>16.21</v>
      </c>
    </row>
    <row r="114" spans="1:10" x14ac:dyDescent="0.2">
      <c r="A114">
        <v>1</v>
      </c>
      <c r="B114">
        <v>0.22212000000000001</v>
      </c>
      <c r="C114">
        <v>10.01</v>
      </c>
      <c r="D114">
        <v>0.54700000000000004</v>
      </c>
      <c r="E114">
        <v>6.0919999999999996</v>
      </c>
      <c r="F114">
        <v>95.4</v>
      </c>
      <c r="G114">
        <v>2.548</v>
      </c>
      <c r="H114">
        <v>17.8</v>
      </c>
      <c r="I114">
        <v>396.9</v>
      </c>
      <c r="J114">
        <v>17.09</v>
      </c>
    </row>
    <row r="115" spans="1:10" x14ac:dyDescent="0.2">
      <c r="A115">
        <v>1</v>
      </c>
      <c r="B115">
        <v>0.14230999999999999</v>
      </c>
      <c r="C115">
        <v>10.01</v>
      </c>
      <c r="D115">
        <v>0.54700000000000004</v>
      </c>
      <c r="E115">
        <v>6.2539999999999996</v>
      </c>
      <c r="F115">
        <v>84.2</v>
      </c>
      <c r="G115">
        <v>2.2565</v>
      </c>
      <c r="H115">
        <v>17.8</v>
      </c>
      <c r="I115">
        <v>388.74</v>
      </c>
      <c r="J115">
        <v>10.45</v>
      </c>
    </row>
    <row r="116" spans="1:10" x14ac:dyDescent="0.2">
      <c r="A116">
        <v>1</v>
      </c>
      <c r="B116">
        <v>0.17133999999999999</v>
      </c>
      <c r="C116">
        <v>10.01</v>
      </c>
      <c r="D116">
        <v>0.54700000000000004</v>
      </c>
      <c r="E116">
        <v>5.9279999999999999</v>
      </c>
      <c r="F116">
        <v>88.2</v>
      </c>
      <c r="G116">
        <v>2.4630999999999998</v>
      </c>
      <c r="H116">
        <v>17.8</v>
      </c>
      <c r="I116">
        <v>344.91</v>
      </c>
      <c r="J116">
        <v>15.76</v>
      </c>
    </row>
    <row r="117" spans="1:10" x14ac:dyDescent="0.2">
      <c r="A117">
        <v>1</v>
      </c>
      <c r="B117">
        <v>0.13158</v>
      </c>
      <c r="C117">
        <v>10.01</v>
      </c>
      <c r="D117">
        <v>0.54700000000000004</v>
      </c>
      <c r="E117">
        <v>6.1760000000000002</v>
      </c>
      <c r="F117">
        <v>72.5</v>
      </c>
      <c r="G117">
        <v>2.7301000000000002</v>
      </c>
      <c r="H117">
        <v>17.8</v>
      </c>
      <c r="I117">
        <v>393.3</v>
      </c>
      <c r="J117">
        <v>12.04</v>
      </c>
    </row>
    <row r="118" spans="1:10" x14ac:dyDescent="0.2">
      <c r="A118">
        <v>1</v>
      </c>
      <c r="B118">
        <v>0.15098</v>
      </c>
      <c r="C118">
        <v>10.01</v>
      </c>
      <c r="D118">
        <v>0.54700000000000004</v>
      </c>
      <c r="E118">
        <v>6.0209999999999999</v>
      </c>
      <c r="F118">
        <v>82.6</v>
      </c>
      <c r="G118">
        <v>2.7473999999999998</v>
      </c>
      <c r="H118">
        <v>17.8</v>
      </c>
      <c r="I118">
        <v>394.51</v>
      </c>
      <c r="J118">
        <v>10.3</v>
      </c>
    </row>
    <row r="119" spans="1:10" x14ac:dyDescent="0.2">
      <c r="A119">
        <v>1</v>
      </c>
      <c r="B119">
        <v>0.13058</v>
      </c>
      <c r="C119">
        <v>10.01</v>
      </c>
      <c r="D119">
        <v>0.54700000000000004</v>
      </c>
      <c r="E119">
        <v>5.8719999999999999</v>
      </c>
      <c r="F119">
        <v>73.099999999999994</v>
      </c>
      <c r="G119">
        <v>2.4775</v>
      </c>
      <c r="H119">
        <v>17.8</v>
      </c>
      <c r="I119">
        <v>338.63</v>
      </c>
      <c r="J119">
        <v>15.37</v>
      </c>
    </row>
    <row r="120" spans="1:10" x14ac:dyDescent="0.2">
      <c r="A120">
        <v>1</v>
      </c>
      <c r="B120">
        <v>0.14476</v>
      </c>
      <c r="C120">
        <v>10.01</v>
      </c>
      <c r="D120">
        <v>0.54700000000000004</v>
      </c>
      <c r="E120">
        <v>5.7309999999999999</v>
      </c>
      <c r="F120">
        <v>65.2</v>
      </c>
      <c r="G120">
        <v>2.7591999999999999</v>
      </c>
      <c r="H120">
        <v>17.8</v>
      </c>
      <c r="I120">
        <v>391.5</v>
      </c>
      <c r="J120">
        <v>13.61</v>
      </c>
    </row>
    <row r="121" spans="1:10" x14ac:dyDescent="0.2">
      <c r="A121">
        <v>1</v>
      </c>
      <c r="B121">
        <v>6.8989999999999996E-2</v>
      </c>
      <c r="C121">
        <v>25.65</v>
      </c>
      <c r="D121">
        <v>0.58099999999999996</v>
      </c>
      <c r="E121">
        <v>5.87</v>
      </c>
      <c r="F121">
        <v>69.7</v>
      </c>
      <c r="G121">
        <v>2.2576999999999998</v>
      </c>
      <c r="H121">
        <v>19.100000000000001</v>
      </c>
      <c r="I121">
        <v>389.15</v>
      </c>
      <c r="J121">
        <v>14.37</v>
      </c>
    </row>
    <row r="122" spans="1:10" x14ac:dyDescent="0.2">
      <c r="A122">
        <v>1</v>
      </c>
      <c r="B122">
        <v>7.1650000000000005E-2</v>
      </c>
      <c r="C122">
        <v>25.65</v>
      </c>
      <c r="D122">
        <v>0.58099999999999996</v>
      </c>
      <c r="E122">
        <v>6.0039999999999996</v>
      </c>
      <c r="F122">
        <v>84.1</v>
      </c>
      <c r="G122">
        <v>2.1974</v>
      </c>
      <c r="H122">
        <v>19.100000000000001</v>
      </c>
      <c r="I122">
        <v>377.67</v>
      </c>
      <c r="J122">
        <v>14.27</v>
      </c>
    </row>
    <row r="123" spans="1:10" x14ac:dyDescent="0.2">
      <c r="A123">
        <v>1</v>
      </c>
      <c r="B123">
        <v>9.2990000000000003E-2</v>
      </c>
      <c r="C123">
        <v>25.65</v>
      </c>
      <c r="D123">
        <v>0.58099999999999996</v>
      </c>
      <c r="E123">
        <v>5.9610000000000003</v>
      </c>
      <c r="F123">
        <v>92.9</v>
      </c>
      <c r="G123">
        <v>2.0869</v>
      </c>
      <c r="H123">
        <v>19.100000000000001</v>
      </c>
      <c r="I123">
        <v>378.09</v>
      </c>
      <c r="J123">
        <v>17.93</v>
      </c>
    </row>
    <row r="124" spans="1:10" x14ac:dyDescent="0.2">
      <c r="A124">
        <v>1</v>
      </c>
      <c r="B124">
        <v>0.15038000000000001</v>
      </c>
      <c r="C124">
        <v>25.65</v>
      </c>
      <c r="D124">
        <v>0.58099999999999996</v>
      </c>
      <c r="E124">
        <v>5.8559999999999999</v>
      </c>
      <c r="F124">
        <v>97</v>
      </c>
      <c r="G124">
        <v>1.9443999999999999</v>
      </c>
      <c r="H124">
        <v>19.100000000000001</v>
      </c>
      <c r="I124">
        <v>370.31</v>
      </c>
      <c r="J124">
        <v>25.41</v>
      </c>
    </row>
    <row r="125" spans="1:10" x14ac:dyDescent="0.2">
      <c r="A125">
        <v>1</v>
      </c>
      <c r="B125">
        <v>9.8489999999999994E-2</v>
      </c>
      <c r="C125">
        <v>25.65</v>
      </c>
      <c r="D125">
        <v>0.58099999999999996</v>
      </c>
      <c r="E125">
        <v>5.8789999999999996</v>
      </c>
      <c r="F125">
        <v>95.8</v>
      </c>
      <c r="G125">
        <v>2.0063</v>
      </c>
      <c r="H125">
        <v>19.100000000000001</v>
      </c>
      <c r="I125">
        <v>379.38</v>
      </c>
      <c r="J125">
        <v>17.579999999999998</v>
      </c>
    </row>
    <row r="126" spans="1:10" x14ac:dyDescent="0.2">
      <c r="A126">
        <v>1</v>
      </c>
      <c r="B126">
        <v>0.16902</v>
      </c>
      <c r="C126">
        <v>25.65</v>
      </c>
      <c r="D126">
        <v>0.58099999999999996</v>
      </c>
      <c r="E126">
        <v>5.9859999999999998</v>
      </c>
      <c r="F126">
        <v>88.4</v>
      </c>
      <c r="G126">
        <v>1.9928999999999999</v>
      </c>
      <c r="H126">
        <v>19.100000000000001</v>
      </c>
      <c r="I126">
        <v>385.02</v>
      </c>
      <c r="J126">
        <v>14.81</v>
      </c>
    </row>
    <row r="127" spans="1:10" x14ac:dyDescent="0.2">
      <c r="A127">
        <v>1</v>
      </c>
      <c r="B127">
        <v>0.38735000000000003</v>
      </c>
      <c r="C127">
        <v>25.65</v>
      </c>
      <c r="D127">
        <v>0.58099999999999996</v>
      </c>
      <c r="E127">
        <v>5.6130000000000004</v>
      </c>
      <c r="F127">
        <v>95.6</v>
      </c>
      <c r="G127">
        <v>1.7572000000000001</v>
      </c>
      <c r="H127">
        <v>19.100000000000001</v>
      </c>
      <c r="I127">
        <v>359.29</v>
      </c>
      <c r="J127">
        <v>27.26</v>
      </c>
    </row>
    <row r="128" spans="1:10" x14ac:dyDescent="0.2">
      <c r="A128">
        <v>1</v>
      </c>
      <c r="B128">
        <v>0.25914999999999999</v>
      </c>
      <c r="C128">
        <v>21.89</v>
      </c>
      <c r="D128">
        <v>0.624</v>
      </c>
      <c r="E128">
        <v>5.6929999999999996</v>
      </c>
      <c r="F128">
        <v>96</v>
      </c>
      <c r="G128">
        <v>1.7883</v>
      </c>
      <c r="H128">
        <v>21.2</v>
      </c>
      <c r="I128">
        <v>392.11</v>
      </c>
      <c r="J128">
        <v>17.190000000000001</v>
      </c>
    </row>
    <row r="129" spans="1:10" x14ac:dyDescent="0.2">
      <c r="A129">
        <v>1</v>
      </c>
      <c r="B129">
        <v>0.32543</v>
      </c>
      <c r="C129">
        <v>21.89</v>
      </c>
      <c r="D129">
        <v>0.624</v>
      </c>
      <c r="E129">
        <v>6.431</v>
      </c>
      <c r="F129">
        <v>98.8</v>
      </c>
      <c r="G129">
        <v>1.8125</v>
      </c>
      <c r="H129">
        <v>21.2</v>
      </c>
      <c r="I129">
        <v>396.9</v>
      </c>
      <c r="J129">
        <v>15.39</v>
      </c>
    </row>
    <row r="130" spans="1:10" x14ac:dyDescent="0.2">
      <c r="A130">
        <v>1</v>
      </c>
      <c r="B130">
        <v>0.88124999999999998</v>
      </c>
      <c r="C130">
        <v>21.89</v>
      </c>
      <c r="D130">
        <v>0.624</v>
      </c>
      <c r="E130">
        <v>5.6369999999999996</v>
      </c>
      <c r="F130">
        <v>94.7</v>
      </c>
      <c r="G130">
        <v>1.9799</v>
      </c>
      <c r="H130">
        <v>21.2</v>
      </c>
      <c r="I130">
        <v>396.9</v>
      </c>
      <c r="J130">
        <v>18.34</v>
      </c>
    </row>
    <row r="131" spans="1:10" x14ac:dyDescent="0.2">
      <c r="A131">
        <v>1</v>
      </c>
      <c r="B131">
        <v>0.34005999999999997</v>
      </c>
      <c r="C131">
        <v>21.89</v>
      </c>
      <c r="D131">
        <v>0.624</v>
      </c>
      <c r="E131">
        <v>6.4580000000000002</v>
      </c>
      <c r="F131">
        <v>98.9</v>
      </c>
      <c r="G131">
        <v>2.1185</v>
      </c>
      <c r="H131">
        <v>21.2</v>
      </c>
      <c r="I131">
        <v>395.04</v>
      </c>
      <c r="J131">
        <v>12.6</v>
      </c>
    </row>
    <row r="132" spans="1:10" x14ac:dyDescent="0.2">
      <c r="A132">
        <v>1</v>
      </c>
      <c r="B132">
        <v>1.1929399999999999</v>
      </c>
      <c r="C132">
        <v>21.89</v>
      </c>
      <c r="D132">
        <v>0.624</v>
      </c>
      <c r="E132">
        <v>6.3259999999999996</v>
      </c>
      <c r="F132">
        <v>97.7</v>
      </c>
      <c r="G132">
        <v>2.2709999999999999</v>
      </c>
      <c r="H132">
        <v>21.2</v>
      </c>
      <c r="I132">
        <v>396.9</v>
      </c>
      <c r="J132">
        <v>12.26</v>
      </c>
    </row>
    <row r="133" spans="1:10" x14ac:dyDescent="0.2">
      <c r="A133">
        <v>1</v>
      </c>
      <c r="B133">
        <v>0.59004999999999996</v>
      </c>
      <c r="C133">
        <v>21.89</v>
      </c>
      <c r="D133">
        <v>0.624</v>
      </c>
      <c r="E133">
        <v>6.3719999999999999</v>
      </c>
      <c r="F133">
        <v>97.9</v>
      </c>
      <c r="G133">
        <v>2.3273999999999999</v>
      </c>
      <c r="H133">
        <v>21.2</v>
      </c>
      <c r="I133">
        <v>385.76</v>
      </c>
      <c r="J133">
        <v>11.12</v>
      </c>
    </row>
    <row r="134" spans="1:10" x14ac:dyDescent="0.2">
      <c r="A134">
        <v>1</v>
      </c>
      <c r="B134">
        <v>0.32982</v>
      </c>
      <c r="C134">
        <v>21.89</v>
      </c>
      <c r="D134">
        <v>0.624</v>
      </c>
      <c r="E134">
        <v>5.8220000000000001</v>
      </c>
      <c r="F134">
        <v>95.4</v>
      </c>
      <c r="G134">
        <v>2.4699</v>
      </c>
      <c r="H134">
        <v>21.2</v>
      </c>
      <c r="I134">
        <v>388.69</v>
      </c>
      <c r="J134">
        <v>15.03</v>
      </c>
    </row>
    <row r="135" spans="1:10" x14ac:dyDescent="0.2">
      <c r="A135">
        <v>1</v>
      </c>
      <c r="B135">
        <v>0.97616999999999998</v>
      </c>
      <c r="C135">
        <v>21.89</v>
      </c>
      <c r="D135">
        <v>0.624</v>
      </c>
      <c r="E135">
        <v>5.7569999999999997</v>
      </c>
      <c r="F135">
        <v>98.4</v>
      </c>
      <c r="G135">
        <v>2.3460000000000001</v>
      </c>
      <c r="H135">
        <v>21.2</v>
      </c>
      <c r="I135">
        <v>262.76</v>
      </c>
      <c r="J135">
        <v>17.309999999999999</v>
      </c>
    </row>
    <row r="136" spans="1:10" x14ac:dyDescent="0.2">
      <c r="A136">
        <v>1</v>
      </c>
      <c r="B136">
        <v>0.55778000000000005</v>
      </c>
      <c r="C136">
        <v>21.89</v>
      </c>
      <c r="D136">
        <v>0.624</v>
      </c>
      <c r="E136">
        <v>6.335</v>
      </c>
      <c r="F136">
        <v>98.2</v>
      </c>
      <c r="G136">
        <v>2.1107</v>
      </c>
      <c r="H136">
        <v>21.2</v>
      </c>
      <c r="I136">
        <v>394.67</v>
      </c>
      <c r="J136">
        <v>16.96</v>
      </c>
    </row>
    <row r="137" spans="1:10" x14ac:dyDescent="0.2">
      <c r="A137">
        <v>1</v>
      </c>
      <c r="B137">
        <v>0.32263999999999998</v>
      </c>
      <c r="C137">
        <v>21.89</v>
      </c>
      <c r="D137">
        <v>0.624</v>
      </c>
      <c r="E137">
        <v>5.9420000000000002</v>
      </c>
      <c r="F137">
        <v>93.5</v>
      </c>
      <c r="G137">
        <v>1.9669000000000001</v>
      </c>
      <c r="H137">
        <v>21.2</v>
      </c>
      <c r="I137">
        <v>378.25</v>
      </c>
      <c r="J137">
        <v>16.899999999999999</v>
      </c>
    </row>
    <row r="138" spans="1:10" x14ac:dyDescent="0.2">
      <c r="A138">
        <v>1</v>
      </c>
      <c r="B138">
        <v>0.35232999999999998</v>
      </c>
      <c r="C138">
        <v>21.89</v>
      </c>
      <c r="D138">
        <v>0.624</v>
      </c>
      <c r="E138">
        <v>6.4539999999999997</v>
      </c>
      <c r="F138">
        <v>98.4</v>
      </c>
      <c r="G138">
        <v>1.8498000000000001</v>
      </c>
      <c r="H138">
        <v>21.2</v>
      </c>
      <c r="I138">
        <v>394.08</v>
      </c>
      <c r="J138">
        <v>14.59</v>
      </c>
    </row>
    <row r="139" spans="1:10" x14ac:dyDescent="0.2">
      <c r="A139">
        <v>1</v>
      </c>
      <c r="B139">
        <v>0.24979999999999999</v>
      </c>
      <c r="C139">
        <v>21.89</v>
      </c>
      <c r="D139">
        <v>0.624</v>
      </c>
      <c r="E139">
        <v>5.8570000000000002</v>
      </c>
      <c r="F139">
        <v>98.2</v>
      </c>
      <c r="G139">
        <v>1.6686000000000001</v>
      </c>
      <c r="H139">
        <v>21.2</v>
      </c>
      <c r="I139">
        <v>392.04</v>
      </c>
      <c r="J139">
        <v>21.32</v>
      </c>
    </row>
    <row r="140" spans="1:10" x14ac:dyDescent="0.2">
      <c r="A140">
        <v>1</v>
      </c>
      <c r="B140">
        <v>0.54452</v>
      </c>
      <c r="C140">
        <v>21.89</v>
      </c>
      <c r="D140">
        <v>0.624</v>
      </c>
      <c r="E140">
        <v>6.1509999999999998</v>
      </c>
      <c r="F140">
        <v>97.9</v>
      </c>
      <c r="G140">
        <v>1.6687000000000001</v>
      </c>
      <c r="H140">
        <v>21.2</v>
      </c>
      <c r="I140">
        <v>396.9</v>
      </c>
      <c r="J140">
        <v>18.46</v>
      </c>
    </row>
    <row r="141" spans="1:10" x14ac:dyDescent="0.2">
      <c r="A141">
        <v>1</v>
      </c>
      <c r="B141">
        <v>0.29089999999999999</v>
      </c>
      <c r="C141">
        <v>21.89</v>
      </c>
      <c r="D141">
        <v>0.624</v>
      </c>
      <c r="E141">
        <v>6.1740000000000004</v>
      </c>
      <c r="F141">
        <v>93.6</v>
      </c>
      <c r="G141">
        <v>1.6119000000000001</v>
      </c>
      <c r="H141">
        <v>21.2</v>
      </c>
      <c r="I141">
        <v>388.08</v>
      </c>
      <c r="J141">
        <v>24.16</v>
      </c>
    </row>
    <row r="142" spans="1:10" x14ac:dyDescent="0.2">
      <c r="A142">
        <v>1</v>
      </c>
      <c r="B142">
        <v>1.6286400000000001</v>
      </c>
      <c r="C142">
        <v>21.89</v>
      </c>
      <c r="D142">
        <v>0.624</v>
      </c>
      <c r="E142">
        <v>5.0190000000000001</v>
      </c>
      <c r="F142">
        <v>100</v>
      </c>
      <c r="G142">
        <v>1.4394</v>
      </c>
      <c r="H142">
        <v>21.2</v>
      </c>
      <c r="I142">
        <v>396.9</v>
      </c>
      <c r="J142">
        <v>34.409999999999997</v>
      </c>
    </row>
    <row r="143" spans="1:10" x14ac:dyDescent="0.2">
      <c r="A143">
        <v>1</v>
      </c>
      <c r="B143">
        <v>3.3210500000000001</v>
      </c>
      <c r="C143">
        <v>19.579999999999998</v>
      </c>
      <c r="D143">
        <v>0.871</v>
      </c>
      <c r="E143">
        <v>5.4029999999999996</v>
      </c>
      <c r="F143">
        <v>100</v>
      </c>
      <c r="G143">
        <v>1.3216000000000001</v>
      </c>
      <c r="H143">
        <v>14.7</v>
      </c>
      <c r="I143">
        <v>396.9</v>
      </c>
      <c r="J143">
        <v>26.82</v>
      </c>
    </row>
    <row r="144" spans="1:10" x14ac:dyDescent="0.2">
      <c r="A144">
        <v>1</v>
      </c>
      <c r="B144">
        <v>4.0974000000000004</v>
      </c>
      <c r="C144">
        <v>19.579999999999998</v>
      </c>
      <c r="D144">
        <v>0.871</v>
      </c>
      <c r="E144">
        <v>5.468</v>
      </c>
      <c r="F144">
        <v>100</v>
      </c>
      <c r="G144">
        <v>1.4117999999999999</v>
      </c>
      <c r="H144">
        <v>14.7</v>
      </c>
      <c r="I144">
        <v>396.9</v>
      </c>
      <c r="J144">
        <v>26.42</v>
      </c>
    </row>
    <row r="145" spans="1:10" x14ac:dyDescent="0.2">
      <c r="A145">
        <v>1</v>
      </c>
      <c r="B145">
        <v>2.7797399999999999</v>
      </c>
      <c r="C145">
        <v>19.579999999999998</v>
      </c>
      <c r="D145">
        <v>0.871</v>
      </c>
      <c r="E145">
        <v>4.9029999999999996</v>
      </c>
      <c r="F145">
        <v>97.8</v>
      </c>
      <c r="G145">
        <v>1.3459000000000001</v>
      </c>
      <c r="H145">
        <v>14.7</v>
      </c>
      <c r="I145">
        <v>396.9</v>
      </c>
      <c r="J145">
        <v>29.29</v>
      </c>
    </row>
    <row r="146" spans="1:10" x14ac:dyDescent="0.2">
      <c r="A146">
        <v>1</v>
      </c>
      <c r="B146">
        <v>2.37934</v>
      </c>
      <c r="C146">
        <v>19.579999999999998</v>
      </c>
      <c r="D146">
        <v>0.871</v>
      </c>
      <c r="E146">
        <v>6.13</v>
      </c>
      <c r="F146">
        <v>100</v>
      </c>
      <c r="G146">
        <v>1.4191</v>
      </c>
      <c r="H146">
        <v>14.7</v>
      </c>
      <c r="I146">
        <v>172.91</v>
      </c>
      <c r="J146">
        <v>27.8</v>
      </c>
    </row>
    <row r="147" spans="1:10" x14ac:dyDescent="0.2">
      <c r="A147">
        <v>1</v>
      </c>
      <c r="B147">
        <v>2.1550500000000001</v>
      </c>
      <c r="C147">
        <v>19.579999999999998</v>
      </c>
      <c r="D147">
        <v>0.871</v>
      </c>
      <c r="E147">
        <v>5.6280000000000001</v>
      </c>
      <c r="F147">
        <v>100</v>
      </c>
      <c r="G147">
        <v>1.5165999999999999</v>
      </c>
      <c r="H147">
        <v>14.7</v>
      </c>
      <c r="I147">
        <v>169.27</v>
      </c>
      <c r="J147">
        <v>16.649999999999999</v>
      </c>
    </row>
    <row r="148" spans="1:10" x14ac:dyDescent="0.2">
      <c r="A148">
        <v>1</v>
      </c>
      <c r="B148">
        <v>2.3686199999999999</v>
      </c>
      <c r="C148">
        <v>19.579999999999998</v>
      </c>
      <c r="D148">
        <v>0.871</v>
      </c>
      <c r="E148">
        <v>4.9260000000000002</v>
      </c>
      <c r="F148">
        <v>95.7</v>
      </c>
      <c r="G148">
        <v>1.4608000000000001</v>
      </c>
      <c r="H148">
        <v>14.7</v>
      </c>
      <c r="I148">
        <v>391.71</v>
      </c>
      <c r="J148">
        <v>29.53</v>
      </c>
    </row>
    <row r="149" spans="1:10" x14ac:dyDescent="0.2">
      <c r="A149">
        <v>1</v>
      </c>
      <c r="B149">
        <v>2.3309899999999999</v>
      </c>
      <c r="C149">
        <v>19.579999999999998</v>
      </c>
      <c r="D149">
        <v>0.871</v>
      </c>
      <c r="E149">
        <v>5.1859999999999999</v>
      </c>
      <c r="F149">
        <v>93.8</v>
      </c>
      <c r="G149">
        <v>1.5296000000000001</v>
      </c>
      <c r="H149">
        <v>14.7</v>
      </c>
      <c r="I149">
        <v>356.99</v>
      </c>
      <c r="J149">
        <v>28.32</v>
      </c>
    </row>
    <row r="150" spans="1:10" x14ac:dyDescent="0.2">
      <c r="A150">
        <v>1</v>
      </c>
      <c r="B150">
        <v>2.7339699999999998</v>
      </c>
      <c r="C150">
        <v>19.579999999999998</v>
      </c>
      <c r="D150">
        <v>0.871</v>
      </c>
      <c r="E150">
        <v>5.5970000000000004</v>
      </c>
      <c r="F150">
        <v>94.9</v>
      </c>
      <c r="G150">
        <v>1.5257000000000001</v>
      </c>
      <c r="H150">
        <v>14.7</v>
      </c>
      <c r="I150">
        <v>351.85</v>
      </c>
      <c r="J150">
        <v>21.45</v>
      </c>
    </row>
    <row r="151" spans="1:10" x14ac:dyDescent="0.2">
      <c r="A151">
        <v>1</v>
      </c>
      <c r="B151">
        <v>1.6566000000000001</v>
      </c>
      <c r="C151">
        <v>19.579999999999998</v>
      </c>
      <c r="D151">
        <v>0.871</v>
      </c>
      <c r="E151">
        <v>6.1219999999999999</v>
      </c>
      <c r="F151">
        <v>97.3</v>
      </c>
      <c r="G151">
        <v>1.6180000000000001</v>
      </c>
      <c r="H151">
        <v>14.7</v>
      </c>
      <c r="I151">
        <v>372.8</v>
      </c>
      <c r="J151">
        <v>14.1</v>
      </c>
    </row>
    <row r="152" spans="1:10" x14ac:dyDescent="0.2">
      <c r="A152">
        <v>1</v>
      </c>
      <c r="B152">
        <v>1.4963200000000001</v>
      </c>
      <c r="C152">
        <v>19.579999999999998</v>
      </c>
      <c r="D152">
        <v>0.871</v>
      </c>
      <c r="E152">
        <v>5.4039999999999999</v>
      </c>
      <c r="F152">
        <v>100</v>
      </c>
      <c r="G152">
        <v>1.5915999999999999</v>
      </c>
      <c r="H152">
        <v>14.7</v>
      </c>
      <c r="I152">
        <v>341.6</v>
      </c>
      <c r="J152">
        <v>13.28</v>
      </c>
    </row>
    <row r="153" spans="1:10" x14ac:dyDescent="0.2">
      <c r="A153">
        <v>1</v>
      </c>
      <c r="B153">
        <v>1.1265799999999999</v>
      </c>
      <c r="C153">
        <v>19.579999999999998</v>
      </c>
      <c r="D153">
        <v>0.871</v>
      </c>
      <c r="E153">
        <v>5.0119999999999996</v>
      </c>
      <c r="F153">
        <v>88</v>
      </c>
      <c r="G153">
        <v>1.6102000000000001</v>
      </c>
      <c r="H153">
        <v>14.7</v>
      </c>
      <c r="I153">
        <v>343.28</v>
      </c>
      <c r="J153">
        <v>12.12</v>
      </c>
    </row>
    <row r="154" spans="1:10" x14ac:dyDescent="0.2">
      <c r="A154">
        <v>1</v>
      </c>
      <c r="B154">
        <v>2.1491799999999999</v>
      </c>
      <c r="C154">
        <v>19.579999999999998</v>
      </c>
      <c r="D154">
        <v>0.871</v>
      </c>
      <c r="E154">
        <v>5.7089999999999996</v>
      </c>
      <c r="F154">
        <v>98.5</v>
      </c>
      <c r="G154">
        <v>1.6232</v>
      </c>
      <c r="H154">
        <v>14.7</v>
      </c>
      <c r="I154">
        <v>261.95</v>
      </c>
      <c r="J154">
        <v>15.79</v>
      </c>
    </row>
    <row r="155" spans="1:10" x14ac:dyDescent="0.2">
      <c r="A155">
        <v>1</v>
      </c>
      <c r="B155">
        <v>1.4138500000000001</v>
      </c>
      <c r="C155">
        <v>19.579999999999998</v>
      </c>
      <c r="D155">
        <v>0.871</v>
      </c>
      <c r="E155">
        <v>6.1289999999999996</v>
      </c>
      <c r="F155">
        <v>96</v>
      </c>
      <c r="G155">
        <v>1.7494000000000001</v>
      </c>
      <c r="H155">
        <v>14.7</v>
      </c>
      <c r="I155">
        <v>321.02</v>
      </c>
      <c r="J155">
        <v>15.12</v>
      </c>
    </row>
    <row r="156" spans="1:10" x14ac:dyDescent="0.2">
      <c r="A156">
        <v>1</v>
      </c>
      <c r="B156">
        <v>3.5350100000000002</v>
      </c>
      <c r="C156">
        <v>19.579999999999998</v>
      </c>
      <c r="D156">
        <v>0.871</v>
      </c>
      <c r="E156">
        <v>6.1520000000000001</v>
      </c>
      <c r="F156">
        <v>82.6</v>
      </c>
      <c r="G156">
        <v>1.7455000000000001</v>
      </c>
      <c r="H156">
        <v>14.7</v>
      </c>
      <c r="I156">
        <v>88.01</v>
      </c>
      <c r="J156">
        <v>15.02</v>
      </c>
    </row>
    <row r="157" spans="1:10" x14ac:dyDescent="0.2">
      <c r="A157">
        <v>1</v>
      </c>
      <c r="B157">
        <v>2.4466800000000002</v>
      </c>
      <c r="C157">
        <v>19.579999999999998</v>
      </c>
      <c r="D157">
        <v>0.871</v>
      </c>
      <c r="E157">
        <v>5.2720000000000002</v>
      </c>
      <c r="F157">
        <v>94</v>
      </c>
      <c r="G157">
        <v>1.7363999999999999</v>
      </c>
      <c r="H157">
        <v>14.7</v>
      </c>
      <c r="I157">
        <v>88.63</v>
      </c>
      <c r="J157">
        <v>16.14</v>
      </c>
    </row>
    <row r="158" spans="1:10" x14ac:dyDescent="0.2">
      <c r="A158">
        <v>1</v>
      </c>
      <c r="B158">
        <v>1.2235799999999999</v>
      </c>
      <c r="C158">
        <v>19.579999999999998</v>
      </c>
      <c r="D158">
        <v>0.60499999999999998</v>
      </c>
      <c r="E158">
        <v>6.9429999999999996</v>
      </c>
      <c r="F158">
        <v>97.4</v>
      </c>
      <c r="G158">
        <v>1.8773</v>
      </c>
      <c r="H158">
        <v>14.7</v>
      </c>
      <c r="I158">
        <v>363.43</v>
      </c>
      <c r="J158">
        <v>4.59</v>
      </c>
    </row>
    <row r="159" spans="1:10" x14ac:dyDescent="0.2">
      <c r="A159">
        <v>1</v>
      </c>
      <c r="B159">
        <v>1.34284</v>
      </c>
      <c r="C159">
        <v>19.579999999999998</v>
      </c>
      <c r="D159">
        <v>0.60499999999999998</v>
      </c>
      <c r="E159">
        <v>6.0659999999999998</v>
      </c>
      <c r="F159">
        <v>100</v>
      </c>
      <c r="G159">
        <v>1.7573000000000001</v>
      </c>
      <c r="H159">
        <v>14.7</v>
      </c>
      <c r="I159">
        <v>353.89</v>
      </c>
      <c r="J159">
        <v>6.43</v>
      </c>
    </row>
    <row r="160" spans="1:10" x14ac:dyDescent="0.2">
      <c r="A160">
        <v>1</v>
      </c>
      <c r="B160">
        <v>1.42502</v>
      </c>
      <c r="C160">
        <v>19.579999999999998</v>
      </c>
      <c r="D160">
        <v>0.871</v>
      </c>
      <c r="E160">
        <v>6.51</v>
      </c>
      <c r="F160">
        <v>100</v>
      </c>
      <c r="G160">
        <v>1.7659</v>
      </c>
      <c r="H160">
        <v>14.7</v>
      </c>
      <c r="I160">
        <v>364.31</v>
      </c>
      <c r="J160">
        <v>7.39</v>
      </c>
    </row>
    <row r="161" spans="1:10" x14ac:dyDescent="0.2">
      <c r="A161">
        <v>1</v>
      </c>
      <c r="B161">
        <v>1.27346</v>
      </c>
      <c r="C161">
        <v>19.579999999999998</v>
      </c>
      <c r="D161">
        <v>0.60499999999999998</v>
      </c>
      <c r="E161">
        <v>6.25</v>
      </c>
      <c r="F161">
        <v>92.6</v>
      </c>
      <c r="G161">
        <v>1.7984</v>
      </c>
      <c r="H161">
        <v>14.7</v>
      </c>
      <c r="I161">
        <v>338.92</v>
      </c>
      <c r="J161">
        <v>5.5</v>
      </c>
    </row>
    <row r="162" spans="1:10" x14ac:dyDescent="0.2">
      <c r="A162">
        <v>1</v>
      </c>
      <c r="B162">
        <v>1.46336</v>
      </c>
      <c r="C162">
        <v>19.579999999999998</v>
      </c>
      <c r="D162">
        <v>0.60499999999999998</v>
      </c>
      <c r="E162">
        <v>7.4889999999999999</v>
      </c>
      <c r="F162">
        <v>90.8</v>
      </c>
      <c r="G162">
        <v>1.9709000000000001</v>
      </c>
      <c r="H162">
        <v>14.7</v>
      </c>
      <c r="I162">
        <v>374.43</v>
      </c>
      <c r="J162">
        <v>1.73</v>
      </c>
    </row>
    <row r="163" spans="1:10" x14ac:dyDescent="0.2">
      <c r="A163">
        <v>1</v>
      </c>
      <c r="B163">
        <v>1.8337699999999999</v>
      </c>
      <c r="C163">
        <v>19.579999999999998</v>
      </c>
      <c r="D163">
        <v>0.60499999999999998</v>
      </c>
      <c r="E163">
        <v>7.8019999999999996</v>
      </c>
      <c r="F163">
        <v>98.2</v>
      </c>
      <c r="G163">
        <v>2.0407000000000002</v>
      </c>
      <c r="H163">
        <v>14.7</v>
      </c>
      <c r="I163">
        <v>389.61</v>
      </c>
      <c r="J163">
        <v>1.92</v>
      </c>
    </row>
    <row r="164" spans="1:10" x14ac:dyDescent="0.2">
      <c r="A164">
        <v>1</v>
      </c>
      <c r="B164">
        <v>1.51902</v>
      </c>
      <c r="C164">
        <v>19.579999999999998</v>
      </c>
      <c r="D164">
        <v>0.60499999999999998</v>
      </c>
      <c r="E164">
        <v>8.375</v>
      </c>
      <c r="F164">
        <v>93.9</v>
      </c>
      <c r="G164">
        <v>2.1619999999999999</v>
      </c>
      <c r="H164">
        <v>14.7</v>
      </c>
      <c r="I164">
        <v>388.45</v>
      </c>
      <c r="J164">
        <v>3.32</v>
      </c>
    </row>
    <row r="165" spans="1:10" x14ac:dyDescent="0.2">
      <c r="A165">
        <v>1</v>
      </c>
      <c r="B165">
        <v>2.2423600000000001</v>
      </c>
      <c r="C165">
        <v>19.579999999999998</v>
      </c>
      <c r="D165">
        <v>0.60499999999999998</v>
      </c>
      <c r="E165">
        <v>5.8540000000000001</v>
      </c>
      <c r="F165">
        <v>91.8</v>
      </c>
      <c r="G165">
        <v>2.4220000000000002</v>
      </c>
      <c r="H165">
        <v>14.7</v>
      </c>
      <c r="I165">
        <v>395.11</v>
      </c>
      <c r="J165">
        <v>11.64</v>
      </c>
    </row>
    <row r="166" spans="1:10" x14ac:dyDescent="0.2">
      <c r="A166">
        <v>1</v>
      </c>
      <c r="B166">
        <v>2.9239999999999999</v>
      </c>
      <c r="C166">
        <v>19.579999999999998</v>
      </c>
      <c r="D166">
        <v>0.60499999999999998</v>
      </c>
      <c r="E166">
        <v>6.101</v>
      </c>
      <c r="F166">
        <v>93</v>
      </c>
      <c r="G166">
        <v>2.2833999999999999</v>
      </c>
      <c r="H166">
        <v>14.7</v>
      </c>
      <c r="I166">
        <v>240.16</v>
      </c>
      <c r="J166">
        <v>9.81</v>
      </c>
    </row>
    <row r="167" spans="1:10" x14ac:dyDescent="0.2">
      <c r="A167">
        <v>1</v>
      </c>
      <c r="B167">
        <v>2.0101900000000001</v>
      </c>
      <c r="C167">
        <v>19.579999999999998</v>
      </c>
      <c r="D167">
        <v>0.60499999999999998</v>
      </c>
      <c r="E167">
        <v>7.9290000000000003</v>
      </c>
      <c r="F167">
        <v>96.2</v>
      </c>
      <c r="G167">
        <v>2.0459000000000001</v>
      </c>
      <c r="H167">
        <v>14.7</v>
      </c>
      <c r="I167">
        <v>369.3</v>
      </c>
      <c r="J167">
        <v>3.7</v>
      </c>
    </row>
    <row r="168" spans="1:10" x14ac:dyDescent="0.2">
      <c r="A168">
        <v>1</v>
      </c>
      <c r="B168">
        <v>1.8002800000000001</v>
      </c>
      <c r="C168">
        <v>19.579999999999998</v>
      </c>
      <c r="D168">
        <v>0.60499999999999998</v>
      </c>
      <c r="E168">
        <v>5.8769999999999998</v>
      </c>
      <c r="F168">
        <v>79.2</v>
      </c>
      <c r="G168">
        <v>2.4258999999999999</v>
      </c>
      <c r="H168">
        <v>14.7</v>
      </c>
      <c r="I168">
        <v>227.61</v>
      </c>
      <c r="J168">
        <v>12.14</v>
      </c>
    </row>
    <row r="169" spans="1:10" x14ac:dyDescent="0.2">
      <c r="A169">
        <v>1</v>
      </c>
      <c r="B169">
        <v>2.3003999999999998</v>
      </c>
      <c r="C169">
        <v>19.579999999999998</v>
      </c>
      <c r="D169">
        <v>0.60499999999999998</v>
      </c>
      <c r="E169">
        <v>6.319</v>
      </c>
      <c r="F169">
        <v>96.1</v>
      </c>
      <c r="G169">
        <v>2.1</v>
      </c>
      <c r="H169">
        <v>14.7</v>
      </c>
      <c r="I169">
        <v>297.08999999999997</v>
      </c>
      <c r="J169">
        <v>11.1</v>
      </c>
    </row>
    <row r="170" spans="1:10" x14ac:dyDescent="0.2">
      <c r="A170">
        <v>1</v>
      </c>
      <c r="B170">
        <v>2.4495300000000002</v>
      </c>
      <c r="C170">
        <v>19.579999999999998</v>
      </c>
      <c r="D170">
        <v>0.60499999999999998</v>
      </c>
      <c r="E170">
        <v>6.4020000000000001</v>
      </c>
      <c r="F170">
        <v>95.2</v>
      </c>
      <c r="G170">
        <v>2.2625000000000002</v>
      </c>
      <c r="H170">
        <v>14.7</v>
      </c>
      <c r="I170">
        <v>330.04</v>
      </c>
      <c r="J170">
        <v>11.32</v>
      </c>
    </row>
    <row r="171" spans="1:10" x14ac:dyDescent="0.2">
      <c r="A171">
        <v>1</v>
      </c>
      <c r="B171">
        <v>1.2074199999999999</v>
      </c>
      <c r="C171">
        <v>19.579999999999998</v>
      </c>
      <c r="D171">
        <v>0.60499999999999998</v>
      </c>
      <c r="E171">
        <v>5.875</v>
      </c>
      <c r="F171">
        <v>94.6</v>
      </c>
      <c r="G171">
        <v>2.4258999999999999</v>
      </c>
      <c r="H171">
        <v>14.7</v>
      </c>
      <c r="I171">
        <v>292.29000000000002</v>
      </c>
      <c r="J171">
        <v>14.43</v>
      </c>
    </row>
    <row r="172" spans="1:10" x14ac:dyDescent="0.2">
      <c r="A172">
        <v>1</v>
      </c>
      <c r="B172">
        <v>2.3138999999999998</v>
      </c>
      <c r="C172">
        <v>19.579999999999998</v>
      </c>
      <c r="D172">
        <v>0.60499999999999998</v>
      </c>
      <c r="E172">
        <v>5.88</v>
      </c>
      <c r="F172">
        <v>97.3</v>
      </c>
      <c r="G172">
        <v>2.3887</v>
      </c>
      <c r="H172">
        <v>14.7</v>
      </c>
      <c r="I172">
        <v>348.13</v>
      </c>
      <c r="J172">
        <v>12.03</v>
      </c>
    </row>
    <row r="173" spans="1:10" x14ac:dyDescent="0.2">
      <c r="A173">
        <v>1</v>
      </c>
      <c r="B173">
        <v>0.13914000000000001</v>
      </c>
      <c r="C173">
        <v>4.05</v>
      </c>
      <c r="D173">
        <v>0.51</v>
      </c>
      <c r="E173">
        <v>5.5720000000000001</v>
      </c>
      <c r="F173">
        <v>88.5</v>
      </c>
      <c r="G173">
        <v>2.5960999999999999</v>
      </c>
      <c r="H173">
        <v>16.600000000000001</v>
      </c>
      <c r="I173">
        <v>396.9</v>
      </c>
      <c r="J173">
        <v>14.69</v>
      </c>
    </row>
    <row r="174" spans="1:10" x14ac:dyDescent="0.2">
      <c r="A174">
        <v>1</v>
      </c>
      <c r="B174">
        <v>9.178E-2</v>
      </c>
      <c r="C174">
        <v>4.05</v>
      </c>
      <c r="D174">
        <v>0.51</v>
      </c>
      <c r="E174">
        <v>6.4160000000000004</v>
      </c>
      <c r="F174">
        <v>84.1</v>
      </c>
      <c r="G174">
        <v>2.6463000000000001</v>
      </c>
      <c r="H174">
        <v>16.600000000000001</v>
      </c>
      <c r="I174">
        <v>395.5</v>
      </c>
      <c r="J174">
        <v>9.0399999999999991</v>
      </c>
    </row>
    <row r="175" spans="1:10" x14ac:dyDescent="0.2">
      <c r="A175">
        <v>1</v>
      </c>
      <c r="B175">
        <v>8.4470000000000003E-2</v>
      </c>
      <c r="C175">
        <v>4.05</v>
      </c>
      <c r="D175">
        <v>0.51</v>
      </c>
      <c r="E175">
        <v>5.859</v>
      </c>
      <c r="F175">
        <v>68.7</v>
      </c>
      <c r="G175">
        <v>2.7019000000000002</v>
      </c>
      <c r="H175">
        <v>16.600000000000001</v>
      </c>
      <c r="I175">
        <v>393.23</v>
      </c>
      <c r="J175">
        <v>9.64</v>
      </c>
    </row>
    <row r="176" spans="1:10" x14ac:dyDescent="0.2">
      <c r="A176">
        <v>1</v>
      </c>
      <c r="B176">
        <v>6.6640000000000005E-2</v>
      </c>
      <c r="C176">
        <v>4.05</v>
      </c>
      <c r="D176">
        <v>0.51</v>
      </c>
      <c r="E176">
        <v>6.5460000000000003</v>
      </c>
      <c r="F176">
        <v>33.1</v>
      </c>
      <c r="G176">
        <v>3.1322999999999999</v>
      </c>
      <c r="H176">
        <v>16.600000000000001</v>
      </c>
      <c r="I176">
        <v>390.96</v>
      </c>
      <c r="J176">
        <v>5.33</v>
      </c>
    </row>
    <row r="177" spans="1:10" x14ac:dyDescent="0.2">
      <c r="A177">
        <v>1</v>
      </c>
      <c r="B177">
        <v>7.0220000000000005E-2</v>
      </c>
      <c r="C177">
        <v>4.05</v>
      </c>
      <c r="D177">
        <v>0.51</v>
      </c>
      <c r="E177">
        <v>6.02</v>
      </c>
      <c r="F177">
        <v>47.2</v>
      </c>
      <c r="G177">
        <v>3.5548999999999999</v>
      </c>
      <c r="H177">
        <v>16.600000000000001</v>
      </c>
      <c r="I177">
        <v>393.23</v>
      </c>
      <c r="J177">
        <v>10.11</v>
      </c>
    </row>
    <row r="178" spans="1:10" x14ac:dyDescent="0.2">
      <c r="A178">
        <v>1</v>
      </c>
      <c r="B178">
        <v>5.425E-2</v>
      </c>
      <c r="C178">
        <v>4.05</v>
      </c>
      <c r="D178">
        <v>0.51</v>
      </c>
      <c r="E178">
        <v>6.3150000000000004</v>
      </c>
      <c r="F178">
        <v>73.400000000000006</v>
      </c>
      <c r="G178">
        <v>3.3174999999999999</v>
      </c>
      <c r="H178">
        <v>16.600000000000001</v>
      </c>
      <c r="I178">
        <v>395.6</v>
      </c>
      <c r="J178">
        <v>6.29</v>
      </c>
    </row>
    <row r="179" spans="1:10" x14ac:dyDescent="0.2">
      <c r="A179">
        <v>1</v>
      </c>
      <c r="B179">
        <v>6.6420000000000007E-2</v>
      </c>
      <c r="C179">
        <v>4.05</v>
      </c>
      <c r="D179">
        <v>0.51</v>
      </c>
      <c r="E179">
        <v>6.86</v>
      </c>
      <c r="F179">
        <v>74.400000000000006</v>
      </c>
      <c r="G179">
        <v>2.9152999999999998</v>
      </c>
      <c r="H179">
        <v>16.600000000000001</v>
      </c>
      <c r="I179">
        <v>391.27</v>
      </c>
      <c r="J179">
        <v>6.92</v>
      </c>
    </row>
    <row r="180" spans="1:10" x14ac:dyDescent="0.2">
      <c r="A180">
        <v>1</v>
      </c>
      <c r="B180">
        <v>5.7799999999999997E-2</v>
      </c>
      <c r="C180">
        <v>2.46</v>
      </c>
      <c r="D180">
        <v>0.48799999999999999</v>
      </c>
      <c r="E180">
        <v>6.98</v>
      </c>
      <c r="F180">
        <v>58.4</v>
      </c>
      <c r="G180">
        <v>2.8290000000000002</v>
      </c>
      <c r="H180">
        <v>17.8</v>
      </c>
      <c r="I180">
        <v>396.9</v>
      </c>
      <c r="J180">
        <v>5.04</v>
      </c>
    </row>
    <row r="181" spans="1:10" x14ac:dyDescent="0.2">
      <c r="A181">
        <v>1</v>
      </c>
      <c r="B181">
        <v>6.5879999999999994E-2</v>
      </c>
      <c r="C181">
        <v>2.46</v>
      </c>
      <c r="D181">
        <v>0.48799999999999999</v>
      </c>
      <c r="E181">
        <v>7.7649999999999997</v>
      </c>
      <c r="F181">
        <v>83.3</v>
      </c>
      <c r="G181">
        <v>2.7410000000000001</v>
      </c>
      <c r="H181">
        <v>17.8</v>
      </c>
      <c r="I181">
        <v>395.56</v>
      </c>
      <c r="J181">
        <v>7.56</v>
      </c>
    </row>
    <row r="182" spans="1:10" x14ac:dyDescent="0.2">
      <c r="A182">
        <v>1</v>
      </c>
      <c r="B182">
        <v>6.8879999999999997E-2</v>
      </c>
      <c r="C182">
        <v>2.46</v>
      </c>
      <c r="D182">
        <v>0.48799999999999999</v>
      </c>
      <c r="E182">
        <v>6.1440000000000001</v>
      </c>
      <c r="F182">
        <v>62.2</v>
      </c>
      <c r="G182">
        <v>2.5979000000000001</v>
      </c>
      <c r="H182">
        <v>17.8</v>
      </c>
      <c r="I182">
        <v>396.9</v>
      </c>
      <c r="J182">
        <v>9.4499999999999993</v>
      </c>
    </row>
    <row r="183" spans="1:10" x14ac:dyDescent="0.2">
      <c r="A183">
        <v>1</v>
      </c>
      <c r="B183">
        <v>9.103E-2</v>
      </c>
      <c r="C183">
        <v>2.46</v>
      </c>
      <c r="D183">
        <v>0.48799999999999999</v>
      </c>
      <c r="E183">
        <v>7.1550000000000002</v>
      </c>
      <c r="F183">
        <v>92.2</v>
      </c>
      <c r="G183">
        <v>2.7006000000000001</v>
      </c>
      <c r="H183">
        <v>17.8</v>
      </c>
      <c r="I183">
        <v>394.12</v>
      </c>
      <c r="J183">
        <v>4.82</v>
      </c>
    </row>
    <row r="184" spans="1:10" x14ac:dyDescent="0.2">
      <c r="A184">
        <v>1</v>
      </c>
      <c r="B184">
        <v>0.10008</v>
      </c>
      <c r="C184">
        <v>2.46</v>
      </c>
      <c r="D184">
        <v>0.48799999999999999</v>
      </c>
      <c r="E184">
        <v>6.5629999999999997</v>
      </c>
      <c r="F184">
        <v>95.6</v>
      </c>
      <c r="G184">
        <v>2.847</v>
      </c>
      <c r="H184">
        <v>17.8</v>
      </c>
      <c r="I184">
        <v>396.9</v>
      </c>
      <c r="J184">
        <v>5.68</v>
      </c>
    </row>
    <row r="185" spans="1:10" x14ac:dyDescent="0.2">
      <c r="A185">
        <v>1</v>
      </c>
      <c r="B185">
        <v>8.3080000000000001E-2</v>
      </c>
      <c r="C185">
        <v>2.46</v>
      </c>
      <c r="D185">
        <v>0.48799999999999999</v>
      </c>
      <c r="E185">
        <v>5.6040000000000001</v>
      </c>
      <c r="F185">
        <v>89.8</v>
      </c>
      <c r="G185">
        <v>2.9878999999999998</v>
      </c>
      <c r="H185">
        <v>17.8</v>
      </c>
      <c r="I185">
        <v>391</v>
      </c>
      <c r="J185">
        <v>13.98</v>
      </c>
    </row>
    <row r="186" spans="1:10" x14ac:dyDescent="0.2">
      <c r="A186">
        <v>1</v>
      </c>
      <c r="B186">
        <v>6.0470000000000003E-2</v>
      </c>
      <c r="C186">
        <v>2.46</v>
      </c>
      <c r="D186">
        <v>0.48799999999999999</v>
      </c>
      <c r="E186">
        <v>6.1529999999999996</v>
      </c>
      <c r="F186">
        <v>68.8</v>
      </c>
      <c r="G186">
        <v>3.2797000000000001</v>
      </c>
      <c r="H186">
        <v>17.8</v>
      </c>
      <c r="I186">
        <v>387.11</v>
      </c>
      <c r="J186">
        <v>13.15</v>
      </c>
    </row>
    <row r="187" spans="1:10" x14ac:dyDescent="0.2">
      <c r="A187">
        <v>1</v>
      </c>
      <c r="B187">
        <v>5.602E-2</v>
      </c>
      <c r="C187">
        <v>2.46</v>
      </c>
      <c r="D187">
        <v>0.48799999999999999</v>
      </c>
      <c r="E187">
        <v>7.8310000000000004</v>
      </c>
      <c r="F187">
        <v>53.6</v>
      </c>
      <c r="G187">
        <v>3.1991999999999998</v>
      </c>
      <c r="H187">
        <v>17.8</v>
      </c>
      <c r="I187">
        <v>392.63</v>
      </c>
      <c r="J187">
        <v>4.45</v>
      </c>
    </row>
    <row r="188" spans="1:10" x14ac:dyDescent="0.2">
      <c r="A188">
        <v>1</v>
      </c>
      <c r="B188">
        <v>7.8750000000000001E-2</v>
      </c>
      <c r="C188">
        <v>3.44</v>
      </c>
      <c r="D188">
        <v>0.437</v>
      </c>
      <c r="E188">
        <v>6.782</v>
      </c>
      <c r="F188">
        <v>41.1</v>
      </c>
      <c r="G188">
        <v>3.7886000000000002</v>
      </c>
      <c r="H188">
        <v>15.2</v>
      </c>
      <c r="I188">
        <v>393.87</v>
      </c>
      <c r="J188">
        <v>6.68</v>
      </c>
    </row>
    <row r="189" spans="1:10" x14ac:dyDescent="0.2">
      <c r="A189">
        <v>1</v>
      </c>
      <c r="B189">
        <v>0.12579000000000001</v>
      </c>
      <c r="C189">
        <v>3.44</v>
      </c>
      <c r="D189">
        <v>0.437</v>
      </c>
      <c r="E189">
        <v>6.556</v>
      </c>
      <c r="F189">
        <v>29.1</v>
      </c>
      <c r="G189">
        <v>4.5667</v>
      </c>
      <c r="H189">
        <v>15.2</v>
      </c>
      <c r="I189">
        <v>382.84</v>
      </c>
      <c r="J189">
        <v>4.5599999999999996</v>
      </c>
    </row>
    <row r="190" spans="1:10" x14ac:dyDescent="0.2">
      <c r="A190">
        <v>1</v>
      </c>
      <c r="B190">
        <v>8.3699999999999997E-2</v>
      </c>
      <c r="C190">
        <v>3.44</v>
      </c>
      <c r="D190">
        <v>0.437</v>
      </c>
      <c r="E190">
        <v>7.1849999999999996</v>
      </c>
      <c r="F190">
        <v>38.9</v>
      </c>
      <c r="G190">
        <v>4.5667</v>
      </c>
      <c r="H190">
        <v>15.2</v>
      </c>
      <c r="I190">
        <v>396.9</v>
      </c>
      <c r="J190">
        <v>5.39</v>
      </c>
    </row>
    <row r="191" spans="1:10" x14ac:dyDescent="0.2">
      <c r="A191">
        <v>1</v>
      </c>
      <c r="B191">
        <v>9.0679999999999997E-2</v>
      </c>
      <c r="C191">
        <v>3.44</v>
      </c>
      <c r="D191">
        <v>0.437</v>
      </c>
      <c r="E191">
        <v>6.9509999999999996</v>
      </c>
      <c r="F191">
        <v>21.5</v>
      </c>
      <c r="G191">
        <v>6.4798</v>
      </c>
      <c r="H191">
        <v>15.2</v>
      </c>
      <c r="I191">
        <v>377.68</v>
      </c>
      <c r="J191">
        <v>5.0999999999999996</v>
      </c>
    </row>
    <row r="192" spans="1:10" x14ac:dyDescent="0.2">
      <c r="A192">
        <v>1</v>
      </c>
      <c r="B192">
        <v>6.9110000000000005E-2</v>
      </c>
      <c r="C192">
        <v>3.44</v>
      </c>
      <c r="D192">
        <v>0.437</v>
      </c>
      <c r="E192">
        <v>6.7389999999999999</v>
      </c>
      <c r="F192">
        <v>30.8</v>
      </c>
      <c r="G192">
        <v>6.4798</v>
      </c>
      <c r="H192">
        <v>15.2</v>
      </c>
      <c r="I192">
        <v>389.71</v>
      </c>
      <c r="J192">
        <v>4.6900000000000004</v>
      </c>
    </row>
    <row r="193" spans="1:10" x14ac:dyDescent="0.2">
      <c r="A193">
        <v>1</v>
      </c>
      <c r="B193">
        <v>8.6639999999999995E-2</v>
      </c>
      <c r="C193">
        <v>3.44</v>
      </c>
      <c r="D193">
        <v>0.437</v>
      </c>
      <c r="E193">
        <v>7.1779999999999999</v>
      </c>
      <c r="F193">
        <v>26.3</v>
      </c>
      <c r="G193">
        <v>6.4798</v>
      </c>
      <c r="H193">
        <v>15.2</v>
      </c>
      <c r="I193">
        <v>390.49</v>
      </c>
      <c r="J193">
        <v>2.87</v>
      </c>
    </row>
    <row r="194" spans="1:10" x14ac:dyDescent="0.2">
      <c r="A194">
        <v>1</v>
      </c>
      <c r="B194">
        <v>2.1870000000000001E-2</v>
      </c>
      <c r="C194">
        <v>2.93</v>
      </c>
      <c r="D194">
        <v>0.40100000000000002</v>
      </c>
      <c r="E194">
        <v>6.8</v>
      </c>
      <c r="F194">
        <v>9.9</v>
      </c>
      <c r="G194">
        <v>6.2195999999999998</v>
      </c>
      <c r="H194">
        <v>15.6</v>
      </c>
      <c r="I194">
        <v>393.37</v>
      </c>
      <c r="J194">
        <v>5.03</v>
      </c>
    </row>
    <row r="195" spans="1:10" x14ac:dyDescent="0.2">
      <c r="A195">
        <v>1</v>
      </c>
      <c r="B195">
        <v>1.439E-2</v>
      </c>
      <c r="C195">
        <v>2.93</v>
      </c>
      <c r="D195">
        <v>0.40100000000000002</v>
      </c>
      <c r="E195">
        <v>6.6040000000000001</v>
      </c>
      <c r="F195">
        <v>18.8</v>
      </c>
      <c r="G195">
        <v>6.2195999999999998</v>
      </c>
      <c r="H195">
        <v>15.6</v>
      </c>
      <c r="I195">
        <v>376.7</v>
      </c>
      <c r="J195">
        <v>4.38</v>
      </c>
    </row>
    <row r="196" spans="1:10" x14ac:dyDescent="0.2">
      <c r="A196">
        <v>1</v>
      </c>
      <c r="B196">
        <v>1.3809999999999999E-2</v>
      </c>
      <c r="C196">
        <v>0.46</v>
      </c>
      <c r="D196">
        <v>0.42199999999999999</v>
      </c>
      <c r="E196">
        <v>7.875</v>
      </c>
      <c r="F196">
        <v>32</v>
      </c>
      <c r="G196">
        <v>5.6483999999999996</v>
      </c>
      <c r="H196">
        <v>14.4</v>
      </c>
      <c r="I196">
        <v>394.23</v>
      </c>
      <c r="J196">
        <v>2.97</v>
      </c>
    </row>
    <row r="197" spans="1:10" x14ac:dyDescent="0.2">
      <c r="A197">
        <v>1</v>
      </c>
      <c r="B197">
        <v>4.011E-2</v>
      </c>
      <c r="C197">
        <v>1.52</v>
      </c>
      <c r="D197">
        <v>0.40400000000000003</v>
      </c>
      <c r="E197">
        <v>7.2869999999999999</v>
      </c>
      <c r="F197">
        <v>34.1</v>
      </c>
      <c r="G197">
        <v>7.3090000000000002</v>
      </c>
      <c r="H197">
        <v>12.6</v>
      </c>
      <c r="I197">
        <v>396.9</v>
      </c>
      <c r="J197">
        <v>4.08</v>
      </c>
    </row>
    <row r="198" spans="1:10" x14ac:dyDescent="0.2">
      <c r="A198">
        <v>1</v>
      </c>
      <c r="B198">
        <v>4.666E-2</v>
      </c>
      <c r="C198">
        <v>1.52</v>
      </c>
      <c r="D198">
        <v>0.40400000000000003</v>
      </c>
      <c r="E198">
        <v>7.1070000000000002</v>
      </c>
      <c r="F198">
        <v>36.6</v>
      </c>
      <c r="G198">
        <v>7.3090000000000002</v>
      </c>
      <c r="H198">
        <v>12.6</v>
      </c>
      <c r="I198">
        <v>354.31</v>
      </c>
      <c r="J198">
        <v>8.61</v>
      </c>
    </row>
    <row r="199" spans="1:10" x14ac:dyDescent="0.2">
      <c r="A199">
        <v>1</v>
      </c>
      <c r="B199">
        <v>3.7679999999999998E-2</v>
      </c>
      <c r="C199">
        <v>1.52</v>
      </c>
      <c r="D199">
        <v>0.40400000000000003</v>
      </c>
      <c r="E199">
        <v>7.274</v>
      </c>
      <c r="F199">
        <v>38.299999999999997</v>
      </c>
      <c r="G199">
        <v>7.3090000000000002</v>
      </c>
      <c r="H199">
        <v>12.6</v>
      </c>
      <c r="I199">
        <v>392.2</v>
      </c>
      <c r="J199">
        <v>6.62</v>
      </c>
    </row>
    <row r="200" spans="1:10" x14ac:dyDescent="0.2">
      <c r="A200">
        <v>1</v>
      </c>
      <c r="B200">
        <v>3.15E-2</v>
      </c>
      <c r="C200">
        <v>1.47</v>
      </c>
      <c r="D200">
        <v>0.40300000000000002</v>
      </c>
      <c r="E200">
        <v>6.9749999999999996</v>
      </c>
      <c r="F200">
        <v>15.3</v>
      </c>
      <c r="G200">
        <v>7.6534000000000004</v>
      </c>
      <c r="H200">
        <v>17</v>
      </c>
      <c r="I200">
        <v>396.9</v>
      </c>
      <c r="J200">
        <v>4.5599999999999996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1"/>
  <sheetViews>
    <sheetView topLeftCell="A112" workbookViewId="0">
      <selection activeCell="W51" sqref="W51"/>
    </sheetView>
  </sheetViews>
  <sheetFormatPr defaultRowHeight="14.25" x14ac:dyDescent="0.2"/>
  <sheetData>
    <row r="1" spans="1:17" x14ac:dyDescent="0.2">
      <c r="A1" s="33" t="s">
        <v>23</v>
      </c>
      <c r="B1" s="34" t="s">
        <v>1</v>
      </c>
      <c r="C1" s="8"/>
      <c r="D1" s="33" t="s">
        <v>28</v>
      </c>
      <c r="E1" s="34" t="s">
        <v>1</v>
      </c>
      <c r="F1" s="8" t="s">
        <v>26</v>
      </c>
      <c r="G1" s="33" t="s">
        <v>23</v>
      </c>
      <c r="H1" s="39" t="s">
        <v>28</v>
      </c>
      <c r="I1" s="34" t="s">
        <v>1</v>
      </c>
    </row>
    <row r="2" spans="1:17" x14ac:dyDescent="0.2">
      <c r="A2" s="35">
        <v>6.5750000000000002</v>
      </c>
      <c r="B2" s="36">
        <v>24</v>
      </c>
      <c r="C2" s="8"/>
      <c r="D2" s="35">
        <v>4.9800000000000004</v>
      </c>
      <c r="E2" s="36">
        <v>24</v>
      </c>
      <c r="F2" s="8">
        <v>15.3</v>
      </c>
      <c r="G2" s="35">
        <v>6.5750000000000002</v>
      </c>
      <c r="H2" s="18">
        <v>4.9800000000000004</v>
      </c>
      <c r="I2" s="36">
        <v>24</v>
      </c>
      <c r="M2" s="10" t="s">
        <v>75</v>
      </c>
      <c r="N2" s="12"/>
      <c r="P2" s="10" t="s">
        <v>78</v>
      </c>
      <c r="Q2" s="12"/>
    </row>
    <row r="3" spans="1:17" x14ac:dyDescent="0.2">
      <c r="A3" s="35">
        <v>6.4210000000000003</v>
      </c>
      <c r="B3" s="36">
        <v>21.6</v>
      </c>
      <c r="C3" s="8"/>
      <c r="D3" s="35">
        <v>9.14</v>
      </c>
      <c r="E3" s="36">
        <v>21.6</v>
      </c>
      <c r="F3" s="8">
        <v>17.8</v>
      </c>
      <c r="G3" s="35">
        <v>6.4210000000000003</v>
      </c>
      <c r="H3" s="18">
        <v>9.14</v>
      </c>
      <c r="I3" s="36">
        <v>21.6</v>
      </c>
      <c r="M3" s="13">
        <f t="array" ref="M3:N7">LINEST(B2:B201,A2:A201,1,1)</f>
        <v>11.485858533141025</v>
      </c>
      <c r="N3" s="14">
        <v>-48.553067034025581</v>
      </c>
      <c r="P3" s="13">
        <f t="array" ref="P3:Q7">LINEST(E2:E201,D2:D201,1,1)</f>
        <v>-0.89354681259074298</v>
      </c>
      <c r="Q3" s="14">
        <v>33.787294193703367</v>
      </c>
    </row>
    <row r="4" spans="1:17" x14ac:dyDescent="0.2">
      <c r="A4" s="35">
        <v>7.1849999999999996</v>
      </c>
      <c r="B4" s="36">
        <v>34.700000000000003</v>
      </c>
      <c r="C4" s="8"/>
      <c r="D4" s="35">
        <v>4.03</v>
      </c>
      <c r="E4" s="36">
        <v>34.700000000000003</v>
      </c>
      <c r="F4" s="8">
        <v>17.8</v>
      </c>
      <c r="G4" s="35">
        <v>7.1849999999999996</v>
      </c>
      <c r="H4" s="18">
        <v>4.03</v>
      </c>
      <c r="I4" s="36">
        <v>34.700000000000003</v>
      </c>
      <c r="M4" s="13">
        <v>0.48516501280821922</v>
      </c>
      <c r="N4" s="14">
        <v>3.0469635957362442</v>
      </c>
      <c r="P4" s="13">
        <v>6.0076460275235583E-2</v>
      </c>
      <c r="Q4" s="14">
        <v>0.80599688850803941</v>
      </c>
    </row>
    <row r="5" spans="1:17" x14ac:dyDescent="0.2">
      <c r="A5" s="35">
        <v>6.9980000000000002</v>
      </c>
      <c r="B5" s="36">
        <v>33.4</v>
      </c>
      <c r="C5" s="8"/>
      <c r="D5" s="35">
        <v>2.94</v>
      </c>
      <c r="E5" s="36">
        <v>33.4</v>
      </c>
      <c r="F5" s="8">
        <v>18.7</v>
      </c>
      <c r="G5" s="35">
        <v>6.9980000000000002</v>
      </c>
      <c r="H5" s="18">
        <v>2.94</v>
      </c>
      <c r="I5" s="36">
        <v>33.4</v>
      </c>
      <c r="M5" s="41">
        <v>0.73894619361181779</v>
      </c>
      <c r="N5" s="14">
        <v>4.0552093674008125</v>
      </c>
      <c r="P5" s="41">
        <v>0.52769518464243947</v>
      </c>
      <c r="Q5" s="14">
        <v>5.4545566064384738</v>
      </c>
    </row>
    <row r="6" spans="1:17" x14ac:dyDescent="0.2">
      <c r="A6" s="35">
        <v>7.1470000000000002</v>
      </c>
      <c r="B6" s="36">
        <v>36.200000000000003</v>
      </c>
      <c r="C6" s="8"/>
      <c r="D6" s="35">
        <v>5.33</v>
      </c>
      <c r="E6" s="36">
        <v>36.200000000000003</v>
      </c>
      <c r="F6" s="8">
        <v>18.7</v>
      </c>
      <c r="G6" s="35">
        <v>7.1470000000000002</v>
      </c>
      <c r="H6" s="18">
        <v>5.33</v>
      </c>
      <c r="I6" s="36">
        <v>36.200000000000003</v>
      </c>
      <c r="M6" s="13">
        <v>560.46432863567475</v>
      </c>
      <c r="N6" s="14">
        <v>198</v>
      </c>
      <c r="P6" s="13">
        <v>221.22079462624828</v>
      </c>
      <c r="Q6" s="14">
        <v>198</v>
      </c>
    </row>
    <row r="7" spans="1:17" x14ac:dyDescent="0.2">
      <c r="A7" s="35">
        <v>6.43</v>
      </c>
      <c r="B7" s="36">
        <v>28.7</v>
      </c>
      <c r="C7" s="8"/>
      <c r="D7" s="35">
        <v>5.21</v>
      </c>
      <c r="E7" s="36">
        <v>28.7</v>
      </c>
      <c r="F7" s="8">
        <v>18.7</v>
      </c>
      <c r="G7" s="35">
        <v>6.43</v>
      </c>
      <c r="H7" s="18">
        <v>5.21</v>
      </c>
      <c r="I7" s="36">
        <v>28.7</v>
      </c>
      <c r="M7" s="19">
        <v>9216.6806433358543</v>
      </c>
      <c r="N7" s="22">
        <v>3256.0551566641493</v>
      </c>
      <c r="P7" s="19">
        <v>6581.802620977367</v>
      </c>
      <c r="Q7" s="22">
        <v>5890.933179022637</v>
      </c>
    </row>
    <row r="8" spans="1:17" x14ac:dyDescent="0.2">
      <c r="A8" s="35">
        <v>6.0119999999999996</v>
      </c>
      <c r="B8" s="36">
        <v>22.9</v>
      </c>
      <c r="C8" s="8"/>
      <c r="D8" s="35">
        <v>12.43</v>
      </c>
      <c r="E8" s="36">
        <v>22.9</v>
      </c>
      <c r="F8" s="8">
        <v>15.2</v>
      </c>
      <c r="G8" s="35">
        <v>6.0119999999999996</v>
      </c>
      <c r="H8" s="18">
        <v>12.43</v>
      </c>
      <c r="I8" s="36">
        <v>22.9</v>
      </c>
    </row>
    <row r="9" spans="1:17" x14ac:dyDescent="0.2">
      <c r="A9" s="35">
        <v>6.1719999999999997</v>
      </c>
      <c r="B9" s="36">
        <v>27.1</v>
      </c>
      <c r="C9" s="8"/>
      <c r="D9" s="35">
        <v>19.149999999999999</v>
      </c>
      <c r="E9" s="36">
        <v>27.1</v>
      </c>
      <c r="F9" s="8">
        <v>15.2</v>
      </c>
      <c r="G9" s="35">
        <v>6.1719999999999997</v>
      </c>
      <c r="H9" s="18">
        <v>19.149999999999999</v>
      </c>
      <c r="I9" s="36">
        <v>27.1</v>
      </c>
    </row>
    <row r="10" spans="1:17" x14ac:dyDescent="0.2">
      <c r="A10" s="35">
        <v>5.6310000000000002</v>
      </c>
      <c r="B10" s="36">
        <v>16.5</v>
      </c>
      <c r="C10" s="8"/>
      <c r="D10" s="35">
        <v>29.93</v>
      </c>
      <c r="E10" s="36">
        <v>16.5</v>
      </c>
      <c r="F10" s="8">
        <v>15.2</v>
      </c>
      <c r="G10" s="35">
        <v>5.6310000000000002</v>
      </c>
      <c r="H10" s="18">
        <v>29.93</v>
      </c>
      <c r="I10" s="36">
        <v>16.5</v>
      </c>
    </row>
    <row r="11" spans="1:17" x14ac:dyDescent="0.2">
      <c r="A11" s="35">
        <v>6.0039999999999996</v>
      </c>
      <c r="B11" s="36">
        <v>18.899999999999999</v>
      </c>
      <c r="C11" s="8"/>
      <c r="D11" s="35">
        <v>17.100000000000001</v>
      </c>
      <c r="E11" s="36">
        <v>18.899999999999999</v>
      </c>
      <c r="F11" s="8">
        <v>15.2</v>
      </c>
      <c r="G11" s="35">
        <v>6.0039999999999996</v>
      </c>
      <c r="H11" s="18">
        <v>17.100000000000001</v>
      </c>
      <c r="I11" s="36">
        <v>18.899999999999999</v>
      </c>
    </row>
    <row r="12" spans="1:17" x14ac:dyDescent="0.2">
      <c r="A12" s="35">
        <v>6.3769999999999998</v>
      </c>
      <c r="B12" s="36">
        <v>15</v>
      </c>
      <c r="C12" s="8"/>
      <c r="D12" s="35">
        <v>20.45</v>
      </c>
      <c r="E12" s="36">
        <v>15</v>
      </c>
      <c r="F12" s="8">
        <v>15.2</v>
      </c>
      <c r="G12" s="35">
        <v>6.3769999999999998</v>
      </c>
      <c r="H12" s="18">
        <v>20.45</v>
      </c>
      <c r="I12" s="36">
        <v>15</v>
      </c>
      <c r="M12" s="10" t="s">
        <v>77</v>
      </c>
      <c r="N12" s="11"/>
      <c r="O12" s="12"/>
    </row>
    <row r="13" spans="1:17" x14ac:dyDescent="0.2">
      <c r="A13" s="35">
        <v>6.0090000000000003</v>
      </c>
      <c r="B13" s="36">
        <v>18.899999999999999</v>
      </c>
      <c r="C13" s="8"/>
      <c r="D13" s="35">
        <v>13.27</v>
      </c>
      <c r="E13" s="36">
        <v>18.899999999999999</v>
      </c>
      <c r="F13" s="8">
        <v>15.2</v>
      </c>
      <c r="G13" s="35">
        <v>6.0090000000000003</v>
      </c>
      <c r="H13" s="18">
        <v>13.27</v>
      </c>
      <c r="I13" s="36">
        <v>18.899999999999999</v>
      </c>
      <c r="M13" s="13">
        <f t="array" ref="M13:O17">LINEST(I2:I201,G2:H201,1,1)</f>
        <v>-0.30138787786597426</v>
      </c>
      <c r="N13" s="4">
        <v>9.1958660893895363</v>
      </c>
      <c r="O13" s="14">
        <v>-30.684686491619789</v>
      </c>
    </row>
    <row r="14" spans="1:17" x14ac:dyDescent="0.2">
      <c r="A14" s="35">
        <v>5.8890000000000002</v>
      </c>
      <c r="B14" s="36">
        <v>21.7</v>
      </c>
      <c r="C14" s="8"/>
      <c r="D14" s="35">
        <v>15.71</v>
      </c>
      <c r="E14" s="36">
        <v>21.7</v>
      </c>
      <c r="F14" s="8">
        <v>15.2</v>
      </c>
      <c r="G14" s="35">
        <v>5.8890000000000002</v>
      </c>
      <c r="H14" s="18">
        <v>15.71</v>
      </c>
      <c r="I14" s="36">
        <v>21.7</v>
      </c>
      <c r="M14" s="13">
        <v>5.8861856514995897E-2</v>
      </c>
      <c r="N14" s="4">
        <v>0.63938915553131126</v>
      </c>
      <c r="O14" s="14">
        <v>4.518126633583968</v>
      </c>
    </row>
    <row r="15" spans="1:17" x14ac:dyDescent="0.2">
      <c r="A15" s="35">
        <v>5.9489999999999998</v>
      </c>
      <c r="B15" s="36">
        <v>20.399999999999999</v>
      </c>
      <c r="C15" s="8"/>
      <c r="D15" s="35">
        <v>8.26</v>
      </c>
      <c r="E15" s="36">
        <v>20.399999999999999</v>
      </c>
      <c r="F15" s="8">
        <v>21</v>
      </c>
      <c r="G15" s="35">
        <v>5.9489999999999998</v>
      </c>
      <c r="H15" s="18">
        <v>8.26</v>
      </c>
      <c r="I15" s="36">
        <v>20.399999999999999</v>
      </c>
      <c r="M15" s="41">
        <v>0.76960719506038433</v>
      </c>
      <c r="N15" s="4">
        <v>3.8192862079500367</v>
      </c>
      <c r="O15" s="14" t="e">
        <v>#N/A</v>
      </c>
    </row>
    <row r="16" spans="1:17" x14ac:dyDescent="0.2">
      <c r="A16" s="35">
        <v>6.0960000000000001</v>
      </c>
      <c r="B16" s="36">
        <v>18.2</v>
      </c>
      <c r="C16" s="8"/>
      <c r="D16" s="35">
        <v>10.26</v>
      </c>
      <c r="E16" s="36">
        <v>18.2</v>
      </c>
      <c r="F16" s="8">
        <v>21</v>
      </c>
      <c r="G16" s="35">
        <v>6.0960000000000001</v>
      </c>
      <c r="H16" s="18">
        <v>10.26</v>
      </c>
      <c r="I16" s="36">
        <v>18.2</v>
      </c>
      <c r="M16" s="13">
        <v>329.03071227990893</v>
      </c>
      <c r="N16" s="4">
        <v>197</v>
      </c>
      <c r="O16" s="14" t="e">
        <v>#N/A</v>
      </c>
    </row>
    <row r="17" spans="1:16" x14ac:dyDescent="0.2">
      <c r="A17" s="35">
        <v>5.8339999999999996</v>
      </c>
      <c r="B17" s="36">
        <v>19.899999999999999</v>
      </c>
      <c r="C17" s="8"/>
      <c r="D17" s="35">
        <v>8.4700000000000006</v>
      </c>
      <c r="E17" s="36">
        <v>19.899999999999999</v>
      </c>
      <c r="F17" s="8">
        <v>21</v>
      </c>
      <c r="G17" s="35">
        <v>5.8339999999999996</v>
      </c>
      <c r="H17" s="18">
        <v>8.4700000000000006</v>
      </c>
      <c r="I17" s="36">
        <v>19.899999999999999</v>
      </c>
      <c r="M17" s="19">
        <v>9599.1072137672418</v>
      </c>
      <c r="N17" s="20">
        <v>2873.6285862327618</v>
      </c>
      <c r="O17" s="22" t="e">
        <v>#N/A</v>
      </c>
    </row>
    <row r="18" spans="1:16" x14ac:dyDescent="0.2">
      <c r="A18" s="35">
        <v>5.9349999999999996</v>
      </c>
      <c r="B18" s="36">
        <v>23.1</v>
      </c>
      <c r="C18" s="8"/>
      <c r="D18" s="35">
        <v>6.58</v>
      </c>
      <c r="E18" s="36">
        <v>23.1</v>
      </c>
      <c r="F18" s="8">
        <v>21</v>
      </c>
      <c r="G18" s="35">
        <v>5.9349999999999996</v>
      </c>
      <c r="H18" s="18">
        <v>6.58</v>
      </c>
      <c r="I18" s="36">
        <v>23.1</v>
      </c>
    </row>
    <row r="19" spans="1:16" x14ac:dyDescent="0.2">
      <c r="A19" s="35">
        <v>5.99</v>
      </c>
      <c r="B19" s="36">
        <v>17.5</v>
      </c>
      <c r="C19" s="8"/>
      <c r="D19" s="35">
        <v>14.67</v>
      </c>
      <c r="E19" s="36">
        <v>17.5</v>
      </c>
      <c r="F19" s="8">
        <v>21</v>
      </c>
      <c r="G19" s="35">
        <v>5.99</v>
      </c>
      <c r="H19" s="18">
        <v>14.67</v>
      </c>
      <c r="I19" s="36">
        <v>17.5</v>
      </c>
      <c r="M19" s="10"/>
      <c r="N19" s="11" t="s">
        <v>79</v>
      </c>
      <c r="O19" s="11" t="s">
        <v>43</v>
      </c>
      <c r="P19" s="12" t="s">
        <v>80</v>
      </c>
    </row>
    <row r="20" spans="1:16" x14ac:dyDescent="0.2">
      <c r="A20" s="35">
        <v>5.4560000000000004</v>
      </c>
      <c r="B20" s="36">
        <v>20.2</v>
      </c>
      <c r="C20" s="8"/>
      <c r="D20" s="35">
        <v>11.69</v>
      </c>
      <c r="E20" s="36">
        <v>20.2</v>
      </c>
      <c r="F20" s="8">
        <v>21</v>
      </c>
      <c r="G20" s="35">
        <v>5.4560000000000004</v>
      </c>
      <c r="H20" s="18">
        <v>11.69</v>
      </c>
      <c r="I20" s="36">
        <v>20.2</v>
      </c>
      <c r="M20" s="13" t="s">
        <v>75</v>
      </c>
      <c r="N20" s="4">
        <f>M6</f>
        <v>560.46432863567475</v>
      </c>
      <c r="O20" s="4">
        <f>M5</f>
        <v>0.73894619361181779</v>
      </c>
      <c r="P20" s="14">
        <f>1-(1-M5)*199/198</f>
        <v>0.73762774004420073</v>
      </c>
    </row>
    <row r="21" spans="1:16" x14ac:dyDescent="0.2">
      <c r="A21" s="35">
        <v>5.7270000000000003</v>
      </c>
      <c r="B21" s="36">
        <v>18.2</v>
      </c>
      <c r="C21" s="8"/>
      <c r="D21" s="35">
        <v>11.28</v>
      </c>
      <c r="E21" s="36">
        <v>18.2</v>
      </c>
      <c r="F21" s="8">
        <v>21</v>
      </c>
      <c r="G21" s="35">
        <v>5.7270000000000003</v>
      </c>
      <c r="H21" s="18">
        <v>11.28</v>
      </c>
      <c r="I21" s="36">
        <v>18.2</v>
      </c>
      <c r="M21" s="13" t="s">
        <v>78</v>
      </c>
      <c r="N21" s="4">
        <f>P6</f>
        <v>221.22079462624828</v>
      </c>
      <c r="O21" s="4">
        <f>P5</f>
        <v>0.52769518464243947</v>
      </c>
      <c r="P21" s="14">
        <f>P5*199/198</f>
        <v>0.53036031183760324</v>
      </c>
    </row>
    <row r="22" spans="1:16" x14ac:dyDescent="0.2">
      <c r="A22" s="35">
        <v>5.57</v>
      </c>
      <c r="B22" s="36">
        <v>13.6</v>
      </c>
      <c r="C22" s="8"/>
      <c r="D22" s="35">
        <v>21.02</v>
      </c>
      <c r="E22" s="36">
        <v>13.6</v>
      </c>
      <c r="F22" s="8">
        <v>21</v>
      </c>
      <c r="G22" s="35">
        <v>5.57</v>
      </c>
      <c r="H22" s="18">
        <v>21.02</v>
      </c>
      <c r="I22" s="36">
        <v>13.6</v>
      </c>
      <c r="M22" s="13" t="s">
        <v>76</v>
      </c>
      <c r="N22" s="4">
        <f>M16</f>
        <v>329.03071227990893</v>
      </c>
      <c r="O22" s="4">
        <f>M15</f>
        <v>0.76960719506038433</v>
      </c>
      <c r="P22" s="14">
        <f>M15*199/197</f>
        <v>0.77742046607622572</v>
      </c>
    </row>
    <row r="23" spans="1:16" x14ac:dyDescent="0.2">
      <c r="A23" s="35">
        <v>5.9649999999999999</v>
      </c>
      <c r="B23" s="36">
        <v>19.600000000000001</v>
      </c>
      <c r="C23" s="8"/>
      <c r="D23" s="35">
        <v>13.83</v>
      </c>
      <c r="E23" s="36">
        <v>19.600000000000001</v>
      </c>
      <c r="F23" s="8">
        <v>21</v>
      </c>
      <c r="G23" s="35">
        <v>5.9649999999999999</v>
      </c>
      <c r="H23" s="18">
        <v>13.83</v>
      </c>
      <c r="I23" s="36">
        <v>19.600000000000001</v>
      </c>
      <c r="M23" s="42" t="s">
        <v>81</v>
      </c>
      <c r="N23" s="21">
        <f>predict_tests!U5</f>
        <v>105.50388573810578</v>
      </c>
      <c r="O23" s="21">
        <f>predict_tests!U4</f>
        <v>0.83326531898704004</v>
      </c>
      <c r="P23" s="29">
        <f>predict_tests!T6</f>
        <v>0.82448980946004213</v>
      </c>
    </row>
    <row r="24" spans="1:16" x14ac:dyDescent="0.2">
      <c r="A24" s="35">
        <v>6.1420000000000003</v>
      </c>
      <c r="B24" s="36">
        <v>15.2</v>
      </c>
      <c r="C24" s="8"/>
      <c r="D24" s="35">
        <v>18.72</v>
      </c>
      <c r="E24" s="36">
        <v>15.2</v>
      </c>
      <c r="F24" s="8">
        <v>21</v>
      </c>
      <c r="G24" s="35">
        <v>6.1420000000000003</v>
      </c>
      <c r="H24" s="18">
        <v>18.72</v>
      </c>
      <c r="I24" s="36">
        <v>15.2</v>
      </c>
    </row>
    <row r="25" spans="1:16" x14ac:dyDescent="0.2">
      <c r="A25" s="35">
        <v>5.8129999999999997</v>
      </c>
      <c r="B25" s="36">
        <v>14.5</v>
      </c>
      <c r="C25" s="8"/>
      <c r="D25" s="35">
        <v>19.88</v>
      </c>
      <c r="E25" s="36">
        <v>14.5</v>
      </c>
      <c r="F25" s="8">
        <v>21</v>
      </c>
      <c r="G25" s="35">
        <v>5.8129999999999997</v>
      </c>
      <c r="H25" s="18">
        <v>19.88</v>
      </c>
      <c r="I25" s="36">
        <v>14.5</v>
      </c>
    </row>
    <row r="26" spans="1:16" x14ac:dyDescent="0.2">
      <c r="A26" s="35">
        <v>5.9240000000000004</v>
      </c>
      <c r="B26" s="36">
        <v>15.6</v>
      </c>
      <c r="C26" s="8"/>
      <c r="D26" s="35">
        <v>16.3</v>
      </c>
      <c r="E26" s="36">
        <v>15.6</v>
      </c>
      <c r="F26" s="8">
        <v>21</v>
      </c>
      <c r="G26" s="35">
        <v>5.9240000000000004</v>
      </c>
      <c r="H26" s="18">
        <v>16.3</v>
      </c>
      <c r="I26" s="36">
        <v>15.6</v>
      </c>
    </row>
    <row r="27" spans="1:16" x14ac:dyDescent="0.2">
      <c r="A27" s="35">
        <v>5.5990000000000002</v>
      </c>
      <c r="B27" s="36">
        <v>13.9</v>
      </c>
      <c r="C27" s="8"/>
      <c r="D27" s="35">
        <v>16.510000000000002</v>
      </c>
      <c r="E27" s="36">
        <v>13.9</v>
      </c>
      <c r="F27" s="8">
        <v>21</v>
      </c>
      <c r="G27" s="35">
        <v>5.5990000000000002</v>
      </c>
      <c r="H27" s="18">
        <v>16.510000000000002</v>
      </c>
      <c r="I27" s="36">
        <v>13.9</v>
      </c>
    </row>
    <row r="28" spans="1:16" x14ac:dyDescent="0.2">
      <c r="A28" s="35">
        <v>5.8129999999999997</v>
      </c>
      <c r="B28" s="36">
        <v>16.600000000000001</v>
      </c>
      <c r="C28" s="8"/>
      <c r="D28" s="35">
        <v>14.81</v>
      </c>
      <c r="E28" s="36">
        <v>16.600000000000001</v>
      </c>
      <c r="F28" s="8">
        <v>21</v>
      </c>
      <c r="G28" s="35">
        <v>5.8129999999999997</v>
      </c>
      <c r="H28" s="18">
        <v>14.81</v>
      </c>
      <c r="I28" s="36">
        <v>16.600000000000001</v>
      </c>
    </row>
    <row r="29" spans="1:16" x14ac:dyDescent="0.2">
      <c r="A29" s="35">
        <v>6.0469999999999997</v>
      </c>
      <c r="B29" s="36">
        <v>14.8</v>
      </c>
      <c r="C29" s="8"/>
      <c r="D29" s="35">
        <v>17.28</v>
      </c>
      <c r="E29" s="36">
        <v>14.8</v>
      </c>
      <c r="F29" s="8">
        <v>21</v>
      </c>
      <c r="G29" s="35">
        <v>6.0469999999999997</v>
      </c>
      <c r="H29" s="18">
        <v>17.28</v>
      </c>
      <c r="I29" s="36">
        <v>14.8</v>
      </c>
    </row>
    <row r="30" spans="1:16" x14ac:dyDescent="0.2">
      <c r="A30" s="35">
        <v>6.4950000000000001</v>
      </c>
      <c r="B30" s="36">
        <v>18.399999999999999</v>
      </c>
      <c r="C30" s="8"/>
      <c r="D30" s="35">
        <v>12.8</v>
      </c>
      <c r="E30" s="36">
        <v>18.399999999999999</v>
      </c>
      <c r="F30" s="8">
        <v>21</v>
      </c>
      <c r="G30" s="35">
        <v>6.4950000000000001</v>
      </c>
      <c r="H30" s="18">
        <v>12.8</v>
      </c>
      <c r="I30" s="36">
        <v>18.399999999999999</v>
      </c>
    </row>
    <row r="31" spans="1:16" x14ac:dyDescent="0.2">
      <c r="A31" s="35">
        <v>6.6740000000000004</v>
      </c>
      <c r="B31" s="36">
        <v>21</v>
      </c>
      <c r="C31" s="8"/>
      <c r="D31" s="35">
        <v>11.98</v>
      </c>
      <c r="E31" s="36">
        <v>21</v>
      </c>
      <c r="F31" s="8">
        <v>21</v>
      </c>
      <c r="G31" s="35">
        <v>6.6740000000000004</v>
      </c>
      <c r="H31" s="18">
        <v>11.98</v>
      </c>
      <c r="I31" s="36">
        <v>21</v>
      </c>
    </row>
    <row r="32" spans="1:16" x14ac:dyDescent="0.2">
      <c r="A32" s="35">
        <v>5.7130000000000001</v>
      </c>
      <c r="B32" s="36">
        <v>12.7</v>
      </c>
      <c r="C32" s="8"/>
      <c r="D32" s="35">
        <v>22.6</v>
      </c>
      <c r="E32" s="36">
        <v>12.7</v>
      </c>
      <c r="F32" s="8">
        <v>21</v>
      </c>
      <c r="G32" s="35">
        <v>5.7130000000000001</v>
      </c>
      <c r="H32" s="18">
        <v>22.6</v>
      </c>
      <c r="I32" s="36">
        <v>12.7</v>
      </c>
    </row>
    <row r="33" spans="1:9" x14ac:dyDescent="0.2">
      <c r="A33" s="35">
        <v>6.0720000000000001</v>
      </c>
      <c r="B33" s="36">
        <v>14.5</v>
      </c>
      <c r="C33" s="8"/>
      <c r="D33" s="35">
        <v>13.04</v>
      </c>
      <c r="E33" s="36">
        <v>14.5</v>
      </c>
      <c r="F33" s="8">
        <v>21</v>
      </c>
      <c r="G33" s="35">
        <v>6.0720000000000001</v>
      </c>
      <c r="H33" s="18">
        <v>13.04</v>
      </c>
      <c r="I33" s="36">
        <v>14.5</v>
      </c>
    </row>
    <row r="34" spans="1:9" x14ac:dyDescent="0.2">
      <c r="A34" s="35">
        <v>5.95</v>
      </c>
      <c r="B34" s="36">
        <v>13.2</v>
      </c>
      <c r="C34" s="8"/>
      <c r="D34" s="35">
        <v>27.71</v>
      </c>
      <c r="E34" s="36">
        <v>13.2</v>
      </c>
      <c r="F34" s="8">
        <v>21</v>
      </c>
      <c r="G34" s="35">
        <v>5.95</v>
      </c>
      <c r="H34" s="18">
        <v>27.71</v>
      </c>
      <c r="I34" s="36">
        <v>13.2</v>
      </c>
    </row>
    <row r="35" spans="1:9" x14ac:dyDescent="0.2">
      <c r="A35" s="35">
        <v>5.7009999999999996</v>
      </c>
      <c r="B35" s="36">
        <v>13.1</v>
      </c>
      <c r="C35" s="8"/>
      <c r="D35" s="35">
        <v>18.350000000000001</v>
      </c>
      <c r="E35" s="36">
        <v>13.1</v>
      </c>
      <c r="F35" s="8">
        <v>21</v>
      </c>
      <c r="G35" s="35">
        <v>5.7009999999999996</v>
      </c>
      <c r="H35" s="18">
        <v>18.350000000000001</v>
      </c>
      <c r="I35" s="36">
        <v>13.1</v>
      </c>
    </row>
    <row r="36" spans="1:9" x14ac:dyDescent="0.2">
      <c r="A36" s="35">
        <v>6.0960000000000001</v>
      </c>
      <c r="B36" s="36">
        <v>13.5</v>
      </c>
      <c r="C36" s="8"/>
      <c r="D36" s="35">
        <v>20.34</v>
      </c>
      <c r="E36" s="36">
        <v>13.5</v>
      </c>
      <c r="F36" s="8">
        <v>21</v>
      </c>
      <c r="G36" s="35">
        <v>6.0960000000000001</v>
      </c>
      <c r="H36" s="18">
        <v>20.34</v>
      </c>
      <c r="I36" s="36">
        <v>13.5</v>
      </c>
    </row>
    <row r="37" spans="1:9" x14ac:dyDescent="0.2">
      <c r="A37" s="35">
        <v>5.9329999999999998</v>
      </c>
      <c r="B37" s="36">
        <v>18.899999999999999</v>
      </c>
      <c r="C37" s="8"/>
      <c r="D37" s="35">
        <v>9.68</v>
      </c>
      <c r="E37" s="36">
        <v>18.899999999999999</v>
      </c>
      <c r="F37" s="8">
        <v>19.2</v>
      </c>
      <c r="G37" s="35">
        <v>5.9329999999999998</v>
      </c>
      <c r="H37" s="18">
        <v>9.68</v>
      </c>
      <c r="I37" s="36">
        <v>18.899999999999999</v>
      </c>
    </row>
    <row r="38" spans="1:9" x14ac:dyDescent="0.2">
      <c r="A38" s="35">
        <v>5.8410000000000002</v>
      </c>
      <c r="B38" s="36">
        <v>20</v>
      </c>
      <c r="C38" s="8"/>
      <c r="D38" s="35">
        <v>11.41</v>
      </c>
      <c r="E38" s="36">
        <v>20</v>
      </c>
      <c r="F38" s="8">
        <v>19.2</v>
      </c>
      <c r="G38" s="35">
        <v>5.8410000000000002</v>
      </c>
      <c r="H38" s="18">
        <v>11.41</v>
      </c>
      <c r="I38" s="36">
        <v>20</v>
      </c>
    </row>
    <row r="39" spans="1:9" x14ac:dyDescent="0.2">
      <c r="A39" s="35">
        <v>5.85</v>
      </c>
      <c r="B39" s="36">
        <v>21</v>
      </c>
      <c r="C39" s="8"/>
      <c r="D39" s="35">
        <v>8.77</v>
      </c>
      <c r="E39" s="36">
        <v>21</v>
      </c>
      <c r="F39" s="8">
        <v>19.2</v>
      </c>
      <c r="G39" s="35">
        <v>5.85</v>
      </c>
      <c r="H39" s="18">
        <v>8.77</v>
      </c>
      <c r="I39" s="36">
        <v>21</v>
      </c>
    </row>
    <row r="40" spans="1:9" x14ac:dyDescent="0.2">
      <c r="A40" s="35">
        <v>5.9660000000000002</v>
      </c>
      <c r="B40" s="36">
        <v>24.7</v>
      </c>
      <c r="C40" s="8"/>
      <c r="D40" s="35">
        <v>10.130000000000001</v>
      </c>
      <c r="E40" s="36">
        <v>24.7</v>
      </c>
      <c r="F40" s="8">
        <v>19.2</v>
      </c>
      <c r="G40" s="35">
        <v>5.9660000000000002</v>
      </c>
      <c r="H40" s="18">
        <v>10.130000000000001</v>
      </c>
      <c r="I40" s="36">
        <v>24.7</v>
      </c>
    </row>
    <row r="41" spans="1:9" x14ac:dyDescent="0.2">
      <c r="A41" s="35">
        <v>6.5949999999999998</v>
      </c>
      <c r="B41" s="36">
        <v>30.8</v>
      </c>
      <c r="C41" s="8"/>
      <c r="D41" s="35">
        <v>4.32</v>
      </c>
      <c r="E41" s="36">
        <v>30.8</v>
      </c>
      <c r="F41" s="8">
        <v>18.3</v>
      </c>
      <c r="G41" s="35">
        <v>6.5949999999999998</v>
      </c>
      <c r="H41" s="18">
        <v>4.32</v>
      </c>
      <c r="I41" s="36">
        <v>30.8</v>
      </c>
    </row>
    <row r="42" spans="1:9" x14ac:dyDescent="0.2">
      <c r="A42" s="35">
        <v>7.024</v>
      </c>
      <c r="B42" s="36">
        <v>34.9</v>
      </c>
      <c r="C42" s="8"/>
      <c r="D42" s="35">
        <v>1.98</v>
      </c>
      <c r="E42" s="36">
        <v>34.9</v>
      </c>
      <c r="F42" s="8">
        <v>18.3</v>
      </c>
      <c r="G42" s="35">
        <v>7.024</v>
      </c>
      <c r="H42" s="18">
        <v>1.98</v>
      </c>
      <c r="I42" s="36">
        <v>34.9</v>
      </c>
    </row>
    <row r="43" spans="1:9" x14ac:dyDescent="0.2">
      <c r="A43" s="35">
        <v>6.77</v>
      </c>
      <c r="B43" s="36">
        <v>26.6</v>
      </c>
      <c r="C43" s="8"/>
      <c r="D43" s="35">
        <v>4.84</v>
      </c>
      <c r="E43" s="36">
        <v>26.6</v>
      </c>
      <c r="F43" s="8">
        <v>17.899999999999999</v>
      </c>
      <c r="G43" s="35">
        <v>6.77</v>
      </c>
      <c r="H43" s="18">
        <v>4.84</v>
      </c>
      <c r="I43" s="36">
        <v>26.6</v>
      </c>
    </row>
    <row r="44" spans="1:9" x14ac:dyDescent="0.2">
      <c r="A44" s="35">
        <v>6.1689999999999996</v>
      </c>
      <c r="B44" s="36">
        <v>25.3</v>
      </c>
      <c r="C44" s="8"/>
      <c r="D44" s="35">
        <v>5.81</v>
      </c>
      <c r="E44" s="36">
        <v>25.3</v>
      </c>
      <c r="F44" s="8">
        <v>17.899999999999999</v>
      </c>
      <c r="G44" s="35">
        <v>6.1689999999999996</v>
      </c>
      <c r="H44" s="18">
        <v>5.81</v>
      </c>
      <c r="I44" s="36">
        <v>25.3</v>
      </c>
    </row>
    <row r="45" spans="1:9" x14ac:dyDescent="0.2">
      <c r="A45" s="35">
        <v>6.2110000000000003</v>
      </c>
      <c r="B45" s="36">
        <v>24.7</v>
      </c>
      <c r="C45" s="8"/>
      <c r="D45" s="35">
        <v>7.44</v>
      </c>
      <c r="E45" s="36">
        <v>24.7</v>
      </c>
      <c r="F45" s="8">
        <v>17.899999999999999</v>
      </c>
      <c r="G45" s="35">
        <v>6.2110000000000003</v>
      </c>
      <c r="H45" s="18">
        <v>7.44</v>
      </c>
      <c r="I45" s="36">
        <v>24.7</v>
      </c>
    </row>
    <row r="46" spans="1:9" x14ac:dyDescent="0.2">
      <c r="A46" s="35">
        <v>6.069</v>
      </c>
      <c r="B46" s="36">
        <v>21.2</v>
      </c>
      <c r="C46" s="8"/>
      <c r="D46" s="35">
        <v>9.5500000000000007</v>
      </c>
      <c r="E46" s="36">
        <v>21.2</v>
      </c>
      <c r="F46" s="8">
        <v>17.899999999999999</v>
      </c>
      <c r="G46" s="35">
        <v>6.069</v>
      </c>
      <c r="H46" s="18">
        <v>9.5500000000000007</v>
      </c>
      <c r="I46" s="36">
        <v>21.2</v>
      </c>
    </row>
    <row r="47" spans="1:9" x14ac:dyDescent="0.2">
      <c r="A47" s="35">
        <v>5.6820000000000004</v>
      </c>
      <c r="B47" s="36">
        <v>19.3</v>
      </c>
      <c r="C47" s="8"/>
      <c r="D47" s="35">
        <v>10.210000000000001</v>
      </c>
      <c r="E47" s="36">
        <v>19.3</v>
      </c>
      <c r="F47" s="8">
        <v>17.899999999999999</v>
      </c>
      <c r="G47" s="35">
        <v>5.6820000000000004</v>
      </c>
      <c r="H47" s="18">
        <v>10.210000000000001</v>
      </c>
      <c r="I47" s="36">
        <v>19.3</v>
      </c>
    </row>
    <row r="48" spans="1:9" x14ac:dyDescent="0.2">
      <c r="A48" s="35">
        <v>5.7859999999999996</v>
      </c>
      <c r="B48" s="36">
        <v>20</v>
      </c>
      <c r="C48" s="8"/>
      <c r="D48" s="35">
        <v>14.15</v>
      </c>
      <c r="E48" s="36">
        <v>20</v>
      </c>
      <c r="F48" s="8">
        <v>17.899999999999999</v>
      </c>
      <c r="G48" s="35">
        <v>5.7859999999999996</v>
      </c>
      <c r="H48" s="18">
        <v>14.15</v>
      </c>
      <c r="I48" s="36">
        <v>20</v>
      </c>
    </row>
    <row r="49" spans="1:9" x14ac:dyDescent="0.2">
      <c r="A49" s="35">
        <v>6.03</v>
      </c>
      <c r="B49" s="36">
        <v>16.600000000000001</v>
      </c>
      <c r="C49" s="8"/>
      <c r="D49" s="35">
        <v>18.8</v>
      </c>
      <c r="E49" s="36">
        <v>16.600000000000001</v>
      </c>
      <c r="F49" s="8">
        <v>17.899999999999999</v>
      </c>
      <c r="G49" s="35">
        <v>6.03</v>
      </c>
      <c r="H49" s="18">
        <v>18.8</v>
      </c>
      <c r="I49" s="36">
        <v>16.600000000000001</v>
      </c>
    </row>
    <row r="50" spans="1:9" x14ac:dyDescent="0.2">
      <c r="A50" s="35">
        <v>5.399</v>
      </c>
      <c r="B50" s="36">
        <v>14.4</v>
      </c>
      <c r="C50" s="8"/>
      <c r="D50" s="35">
        <v>30.81</v>
      </c>
      <c r="E50" s="36">
        <v>14.4</v>
      </c>
      <c r="F50" s="8">
        <v>17.899999999999999</v>
      </c>
      <c r="G50" s="35">
        <v>5.399</v>
      </c>
      <c r="H50" s="18">
        <v>30.81</v>
      </c>
      <c r="I50" s="36">
        <v>14.4</v>
      </c>
    </row>
    <row r="51" spans="1:9" x14ac:dyDescent="0.2">
      <c r="A51" s="35">
        <v>5.6020000000000003</v>
      </c>
      <c r="B51" s="36">
        <v>19.399999999999999</v>
      </c>
      <c r="C51" s="8"/>
      <c r="D51" s="35">
        <v>16.2</v>
      </c>
      <c r="E51" s="36">
        <v>19.399999999999999</v>
      </c>
      <c r="F51" s="8">
        <v>17.899999999999999</v>
      </c>
      <c r="G51" s="35">
        <v>5.6020000000000003</v>
      </c>
      <c r="H51" s="18">
        <v>16.2</v>
      </c>
      <c r="I51" s="36">
        <v>19.399999999999999</v>
      </c>
    </row>
    <row r="52" spans="1:9" x14ac:dyDescent="0.2">
      <c r="A52" s="35">
        <v>5.9630000000000001</v>
      </c>
      <c r="B52" s="36">
        <v>19.7</v>
      </c>
      <c r="C52" s="8"/>
      <c r="D52" s="35">
        <v>13.45</v>
      </c>
      <c r="E52" s="36">
        <v>19.7</v>
      </c>
      <c r="F52" s="8">
        <v>16.8</v>
      </c>
      <c r="G52" s="35">
        <v>5.9630000000000001</v>
      </c>
      <c r="H52" s="18">
        <v>13.45</v>
      </c>
      <c r="I52" s="36">
        <v>19.7</v>
      </c>
    </row>
    <row r="53" spans="1:9" x14ac:dyDescent="0.2">
      <c r="A53" s="35">
        <v>6.1150000000000002</v>
      </c>
      <c r="B53" s="36">
        <v>20.5</v>
      </c>
      <c r="C53" s="8"/>
      <c r="D53" s="35">
        <v>9.43</v>
      </c>
      <c r="E53" s="36">
        <v>20.5</v>
      </c>
      <c r="F53" s="8">
        <v>16.8</v>
      </c>
      <c r="G53" s="35">
        <v>6.1150000000000002</v>
      </c>
      <c r="H53" s="18">
        <v>9.43</v>
      </c>
      <c r="I53" s="36">
        <v>20.5</v>
      </c>
    </row>
    <row r="54" spans="1:9" x14ac:dyDescent="0.2">
      <c r="A54" s="35">
        <v>6.5110000000000001</v>
      </c>
      <c r="B54" s="36">
        <v>25</v>
      </c>
      <c r="C54" s="8"/>
      <c r="D54" s="35">
        <v>5.28</v>
      </c>
      <c r="E54" s="36">
        <v>25</v>
      </c>
      <c r="F54" s="8">
        <v>16.8</v>
      </c>
      <c r="G54" s="35">
        <v>6.5110000000000001</v>
      </c>
      <c r="H54" s="18">
        <v>5.28</v>
      </c>
      <c r="I54" s="36">
        <v>25</v>
      </c>
    </row>
    <row r="55" spans="1:9" x14ac:dyDescent="0.2">
      <c r="A55" s="35">
        <v>5.9980000000000002</v>
      </c>
      <c r="B55" s="36">
        <v>23.4</v>
      </c>
      <c r="C55" s="8"/>
      <c r="D55" s="35">
        <v>8.43</v>
      </c>
      <c r="E55" s="36">
        <v>23.4</v>
      </c>
      <c r="F55" s="8">
        <v>16.8</v>
      </c>
      <c r="G55" s="35">
        <v>5.9980000000000002</v>
      </c>
      <c r="H55" s="18">
        <v>8.43</v>
      </c>
      <c r="I55" s="36">
        <v>23.4</v>
      </c>
    </row>
    <row r="56" spans="1:9" x14ac:dyDescent="0.2">
      <c r="A56" s="35">
        <v>5.8879999999999999</v>
      </c>
      <c r="B56" s="36">
        <v>18.899999999999999</v>
      </c>
      <c r="C56" s="8"/>
      <c r="D56" s="35">
        <v>14.8</v>
      </c>
      <c r="E56" s="36">
        <v>18.899999999999999</v>
      </c>
      <c r="F56" s="8">
        <v>21.1</v>
      </c>
      <c r="G56" s="35">
        <v>5.8879999999999999</v>
      </c>
      <c r="H56" s="18">
        <v>14.8</v>
      </c>
      <c r="I56" s="36">
        <v>18.899999999999999</v>
      </c>
    </row>
    <row r="57" spans="1:9" x14ac:dyDescent="0.2">
      <c r="A57" s="35">
        <v>7.2489999999999997</v>
      </c>
      <c r="B57" s="36">
        <v>35.4</v>
      </c>
      <c r="C57" s="8"/>
      <c r="D57" s="35">
        <v>4.8099999999999996</v>
      </c>
      <c r="E57" s="36">
        <v>35.4</v>
      </c>
      <c r="F57" s="8">
        <v>17.899999999999999</v>
      </c>
      <c r="G57" s="35">
        <v>7.2489999999999997</v>
      </c>
      <c r="H57" s="18">
        <v>4.8099999999999996</v>
      </c>
      <c r="I57" s="36">
        <v>35.4</v>
      </c>
    </row>
    <row r="58" spans="1:9" x14ac:dyDescent="0.2">
      <c r="A58" s="35">
        <v>6.383</v>
      </c>
      <c r="B58" s="36">
        <v>24.7</v>
      </c>
      <c r="C58" s="8"/>
      <c r="D58" s="35">
        <v>5.77</v>
      </c>
      <c r="E58" s="36">
        <v>24.7</v>
      </c>
      <c r="F58" s="8">
        <v>17.3</v>
      </c>
      <c r="G58" s="35">
        <v>6.383</v>
      </c>
      <c r="H58" s="18">
        <v>5.77</v>
      </c>
      <c r="I58" s="36">
        <v>24.7</v>
      </c>
    </row>
    <row r="59" spans="1:9" x14ac:dyDescent="0.2">
      <c r="A59" s="35">
        <v>6.8159999999999998</v>
      </c>
      <c r="B59" s="36">
        <v>31.6</v>
      </c>
      <c r="C59" s="8"/>
      <c r="D59" s="35">
        <v>3.95</v>
      </c>
      <c r="E59" s="36">
        <v>31.6</v>
      </c>
      <c r="F59" s="8">
        <v>15.1</v>
      </c>
      <c r="G59" s="35">
        <v>6.8159999999999998</v>
      </c>
      <c r="H59" s="18">
        <v>3.95</v>
      </c>
      <c r="I59" s="36">
        <v>31.6</v>
      </c>
    </row>
    <row r="60" spans="1:9" x14ac:dyDescent="0.2">
      <c r="A60" s="35">
        <v>6.1449999999999996</v>
      </c>
      <c r="B60" s="36">
        <v>23.3</v>
      </c>
      <c r="C60" s="8"/>
      <c r="D60" s="35">
        <v>6.86</v>
      </c>
      <c r="E60" s="36">
        <v>23.3</v>
      </c>
      <c r="F60" s="8">
        <v>19.7</v>
      </c>
      <c r="G60" s="35">
        <v>6.1449999999999996</v>
      </c>
      <c r="H60" s="18">
        <v>6.86</v>
      </c>
      <c r="I60" s="36">
        <v>23.3</v>
      </c>
    </row>
    <row r="61" spans="1:9" x14ac:dyDescent="0.2">
      <c r="A61" s="35">
        <v>5.9269999999999996</v>
      </c>
      <c r="B61" s="36">
        <v>19.600000000000001</v>
      </c>
      <c r="C61" s="8"/>
      <c r="D61" s="35">
        <v>9.2200000000000006</v>
      </c>
      <c r="E61" s="36">
        <v>19.600000000000001</v>
      </c>
      <c r="F61" s="8">
        <v>19.7</v>
      </c>
      <c r="G61" s="35">
        <v>5.9269999999999996</v>
      </c>
      <c r="H61" s="18">
        <v>9.2200000000000006</v>
      </c>
      <c r="I61" s="36">
        <v>19.600000000000001</v>
      </c>
    </row>
    <row r="62" spans="1:9" x14ac:dyDescent="0.2">
      <c r="A62" s="35">
        <v>5.7409999999999997</v>
      </c>
      <c r="B62" s="36">
        <v>18.7</v>
      </c>
      <c r="C62" s="8"/>
      <c r="D62" s="35">
        <v>13.15</v>
      </c>
      <c r="E62" s="36">
        <v>18.7</v>
      </c>
      <c r="F62" s="8">
        <v>19.7</v>
      </c>
      <c r="G62" s="35">
        <v>5.7409999999999997</v>
      </c>
      <c r="H62" s="18">
        <v>13.15</v>
      </c>
      <c r="I62" s="36">
        <v>18.7</v>
      </c>
    </row>
    <row r="63" spans="1:9" x14ac:dyDescent="0.2">
      <c r="A63" s="35">
        <v>5.9660000000000002</v>
      </c>
      <c r="B63" s="36">
        <v>16</v>
      </c>
      <c r="C63" s="8"/>
      <c r="D63" s="35">
        <v>14.44</v>
      </c>
      <c r="E63" s="36">
        <v>16</v>
      </c>
      <c r="F63" s="8">
        <v>19.7</v>
      </c>
      <c r="G63" s="35">
        <v>5.9660000000000002</v>
      </c>
      <c r="H63" s="18">
        <v>14.44</v>
      </c>
      <c r="I63" s="36">
        <v>16</v>
      </c>
    </row>
    <row r="64" spans="1:9" x14ac:dyDescent="0.2">
      <c r="A64" s="35">
        <v>6.4560000000000004</v>
      </c>
      <c r="B64" s="36">
        <v>22.2</v>
      </c>
      <c r="C64" s="8"/>
      <c r="D64" s="35">
        <v>6.73</v>
      </c>
      <c r="E64" s="36">
        <v>22.2</v>
      </c>
      <c r="F64" s="8">
        <v>19.7</v>
      </c>
      <c r="G64" s="35">
        <v>6.4560000000000004</v>
      </c>
      <c r="H64" s="18">
        <v>6.73</v>
      </c>
      <c r="I64" s="36">
        <v>22.2</v>
      </c>
    </row>
    <row r="65" spans="1:9" x14ac:dyDescent="0.2">
      <c r="A65" s="35">
        <v>6.7619999999999996</v>
      </c>
      <c r="B65" s="36">
        <v>25</v>
      </c>
      <c r="C65" s="8"/>
      <c r="D65" s="35">
        <v>9.5</v>
      </c>
      <c r="E65" s="36">
        <v>25</v>
      </c>
      <c r="F65" s="8">
        <v>19.7</v>
      </c>
      <c r="G65" s="35">
        <v>6.7619999999999996</v>
      </c>
      <c r="H65" s="18">
        <v>9.5</v>
      </c>
      <c r="I65" s="36">
        <v>25</v>
      </c>
    </row>
    <row r="66" spans="1:9" x14ac:dyDescent="0.2">
      <c r="A66" s="35">
        <v>7.1040000000000001</v>
      </c>
      <c r="B66" s="36">
        <v>33</v>
      </c>
      <c r="C66" s="8"/>
      <c r="D66" s="35">
        <v>8.0500000000000007</v>
      </c>
      <c r="E66" s="36">
        <v>33</v>
      </c>
      <c r="F66" s="8">
        <v>18.600000000000001</v>
      </c>
      <c r="G66" s="35">
        <v>7.1040000000000001</v>
      </c>
      <c r="H66" s="18">
        <v>8.0500000000000007</v>
      </c>
      <c r="I66" s="36">
        <v>33</v>
      </c>
    </row>
    <row r="67" spans="1:9" x14ac:dyDescent="0.2">
      <c r="A67" s="35">
        <v>6.29</v>
      </c>
      <c r="B67" s="36">
        <v>23.5</v>
      </c>
      <c r="C67" s="8"/>
      <c r="D67" s="35">
        <v>4.67</v>
      </c>
      <c r="E67" s="36">
        <v>23.5</v>
      </c>
      <c r="F67" s="8">
        <v>16.100000000000001</v>
      </c>
      <c r="G67" s="35">
        <v>6.29</v>
      </c>
      <c r="H67" s="18">
        <v>4.67</v>
      </c>
      <c r="I67" s="36">
        <v>23.5</v>
      </c>
    </row>
    <row r="68" spans="1:9" x14ac:dyDescent="0.2">
      <c r="A68" s="35">
        <v>5.7869999999999999</v>
      </c>
      <c r="B68" s="36">
        <v>19.399999999999999</v>
      </c>
      <c r="C68" s="8"/>
      <c r="D68" s="35">
        <v>10.24</v>
      </c>
      <c r="E68" s="36">
        <v>19.399999999999999</v>
      </c>
      <c r="F68" s="8">
        <v>16.100000000000001</v>
      </c>
      <c r="G68" s="35">
        <v>5.7869999999999999</v>
      </c>
      <c r="H68" s="18">
        <v>10.24</v>
      </c>
      <c r="I68" s="36">
        <v>19.399999999999999</v>
      </c>
    </row>
    <row r="69" spans="1:9" x14ac:dyDescent="0.2">
      <c r="A69" s="35">
        <v>5.8780000000000001</v>
      </c>
      <c r="B69" s="36">
        <v>22</v>
      </c>
      <c r="C69" s="8"/>
      <c r="D69" s="35">
        <v>8.1</v>
      </c>
      <c r="E69" s="36">
        <v>22</v>
      </c>
      <c r="F69" s="8">
        <v>18.899999999999999</v>
      </c>
      <c r="G69" s="35">
        <v>5.8780000000000001</v>
      </c>
      <c r="H69" s="18">
        <v>8.1</v>
      </c>
      <c r="I69" s="36">
        <v>22</v>
      </c>
    </row>
    <row r="70" spans="1:9" x14ac:dyDescent="0.2">
      <c r="A70" s="35">
        <v>5.5940000000000003</v>
      </c>
      <c r="B70" s="36">
        <v>17.399999999999999</v>
      </c>
      <c r="C70" s="8"/>
      <c r="D70" s="35">
        <v>13.09</v>
      </c>
      <c r="E70" s="36">
        <v>17.399999999999999</v>
      </c>
      <c r="F70" s="8">
        <v>18.899999999999999</v>
      </c>
      <c r="G70" s="35">
        <v>5.5940000000000003</v>
      </c>
      <c r="H70" s="18">
        <v>13.09</v>
      </c>
      <c r="I70" s="36">
        <v>17.399999999999999</v>
      </c>
    </row>
    <row r="71" spans="1:9" x14ac:dyDescent="0.2">
      <c r="A71" s="35">
        <v>5.8849999999999998</v>
      </c>
      <c r="B71" s="36">
        <v>20.9</v>
      </c>
      <c r="C71" s="8"/>
      <c r="D71" s="35">
        <v>8.7899999999999991</v>
      </c>
      <c r="E71" s="36">
        <v>20.9</v>
      </c>
      <c r="F71" s="8">
        <v>18.899999999999999</v>
      </c>
      <c r="G71" s="35">
        <v>5.8849999999999998</v>
      </c>
      <c r="H71" s="18">
        <v>8.7899999999999991</v>
      </c>
      <c r="I71" s="36">
        <v>20.9</v>
      </c>
    </row>
    <row r="72" spans="1:9" x14ac:dyDescent="0.2">
      <c r="A72" s="35">
        <v>6.4169999999999998</v>
      </c>
      <c r="B72" s="36">
        <v>24.2</v>
      </c>
      <c r="C72" s="8"/>
      <c r="D72" s="35">
        <v>6.72</v>
      </c>
      <c r="E72" s="36">
        <v>24.2</v>
      </c>
      <c r="F72" s="8">
        <v>19.2</v>
      </c>
      <c r="G72" s="35">
        <v>6.4169999999999998</v>
      </c>
      <c r="H72" s="18">
        <v>6.72</v>
      </c>
      <c r="I72" s="36">
        <v>24.2</v>
      </c>
    </row>
    <row r="73" spans="1:9" x14ac:dyDescent="0.2">
      <c r="A73" s="35">
        <v>5.9610000000000003</v>
      </c>
      <c r="B73" s="36">
        <v>21.7</v>
      </c>
      <c r="C73" s="8"/>
      <c r="D73" s="35">
        <v>9.8800000000000008</v>
      </c>
      <c r="E73" s="36">
        <v>21.7</v>
      </c>
      <c r="F73" s="8">
        <v>19.2</v>
      </c>
      <c r="G73" s="35">
        <v>5.9610000000000003</v>
      </c>
      <c r="H73" s="18">
        <v>9.8800000000000008</v>
      </c>
      <c r="I73" s="36">
        <v>21.7</v>
      </c>
    </row>
    <row r="74" spans="1:9" x14ac:dyDescent="0.2">
      <c r="A74" s="35">
        <v>6.0650000000000004</v>
      </c>
      <c r="B74" s="36">
        <v>22.8</v>
      </c>
      <c r="C74" s="8"/>
      <c r="D74" s="35">
        <v>5.52</v>
      </c>
      <c r="E74" s="36">
        <v>22.8</v>
      </c>
      <c r="F74" s="8">
        <v>19.2</v>
      </c>
      <c r="G74" s="35">
        <v>6.0650000000000004</v>
      </c>
      <c r="H74" s="18">
        <v>5.52</v>
      </c>
      <c r="I74" s="36">
        <v>22.8</v>
      </c>
    </row>
    <row r="75" spans="1:9" x14ac:dyDescent="0.2">
      <c r="A75" s="35">
        <v>6.2450000000000001</v>
      </c>
      <c r="B75" s="36">
        <v>23.4</v>
      </c>
      <c r="C75" s="8"/>
      <c r="D75" s="35">
        <v>7.54</v>
      </c>
      <c r="E75" s="36">
        <v>23.4</v>
      </c>
      <c r="F75" s="8">
        <v>19.2</v>
      </c>
      <c r="G75" s="35">
        <v>6.2450000000000001</v>
      </c>
      <c r="H75" s="18">
        <v>7.54</v>
      </c>
      <c r="I75" s="36">
        <v>23.4</v>
      </c>
    </row>
    <row r="76" spans="1:9" x14ac:dyDescent="0.2">
      <c r="A76" s="35">
        <v>6.2729999999999997</v>
      </c>
      <c r="B76" s="36">
        <v>24.1</v>
      </c>
      <c r="C76" s="8"/>
      <c r="D76" s="35">
        <v>6.78</v>
      </c>
      <c r="E76" s="36">
        <v>24.1</v>
      </c>
      <c r="F76" s="8">
        <v>18.7</v>
      </c>
      <c r="G76" s="35">
        <v>6.2729999999999997</v>
      </c>
      <c r="H76" s="18">
        <v>6.78</v>
      </c>
      <c r="I76" s="36">
        <v>24.1</v>
      </c>
    </row>
    <row r="77" spans="1:9" x14ac:dyDescent="0.2">
      <c r="A77" s="35">
        <v>6.2859999999999996</v>
      </c>
      <c r="B77" s="36">
        <v>21.4</v>
      </c>
      <c r="C77" s="8"/>
      <c r="D77" s="35">
        <v>8.94</v>
      </c>
      <c r="E77" s="36">
        <v>21.4</v>
      </c>
      <c r="F77" s="8">
        <v>18.7</v>
      </c>
      <c r="G77" s="35">
        <v>6.2859999999999996</v>
      </c>
      <c r="H77" s="18">
        <v>8.94</v>
      </c>
      <c r="I77" s="36">
        <v>21.4</v>
      </c>
    </row>
    <row r="78" spans="1:9" x14ac:dyDescent="0.2">
      <c r="A78" s="35">
        <v>6.2789999999999999</v>
      </c>
      <c r="B78" s="36">
        <v>20</v>
      </c>
      <c r="C78" s="8"/>
      <c r="D78" s="35">
        <v>11.97</v>
      </c>
      <c r="E78" s="36">
        <v>20</v>
      </c>
      <c r="F78" s="8">
        <v>18.7</v>
      </c>
      <c r="G78" s="35">
        <v>6.2789999999999999</v>
      </c>
      <c r="H78" s="18">
        <v>11.97</v>
      </c>
      <c r="I78" s="36">
        <v>20</v>
      </c>
    </row>
    <row r="79" spans="1:9" x14ac:dyDescent="0.2">
      <c r="A79" s="35">
        <v>6.14</v>
      </c>
      <c r="B79" s="36">
        <v>20.8</v>
      </c>
      <c r="C79" s="8"/>
      <c r="D79" s="35">
        <v>10.27</v>
      </c>
      <c r="E79" s="36">
        <v>20.8</v>
      </c>
      <c r="F79" s="8">
        <v>18.7</v>
      </c>
      <c r="G79" s="35">
        <v>6.14</v>
      </c>
      <c r="H79" s="18">
        <v>10.27</v>
      </c>
      <c r="I79" s="36">
        <v>20.8</v>
      </c>
    </row>
    <row r="80" spans="1:9" x14ac:dyDescent="0.2">
      <c r="A80" s="35">
        <v>6.2320000000000002</v>
      </c>
      <c r="B80" s="36">
        <v>21.2</v>
      </c>
      <c r="C80" s="8"/>
      <c r="D80" s="35">
        <v>12.34</v>
      </c>
      <c r="E80" s="36">
        <v>21.2</v>
      </c>
      <c r="F80" s="8">
        <v>18.7</v>
      </c>
      <c r="G80" s="35">
        <v>6.2320000000000002</v>
      </c>
      <c r="H80" s="18">
        <v>12.34</v>
      </c>
      <c r="I80" s="36">
        <v>21.2</v>
      </c>
    </row>
    <row r="81" spans="1:9" x14ac:dyDescent="0.2">
      <c r="A81" s="35">
        <v>5.8739999999999997</v>
      </c>
      <c r="B81" s="36">
        <v>20.3</v>
      </c>
      <c r="C81" s="8"/>
      <c r="D81" s="35">
        <v>9.1</v>
      </c>
      <c r="E81" s="36">
        <v>20.3</v>
      </c>
      <c r="F81" s="8">
        <v>18.7</v>
      </c>
      <c r="G81" s="35">
        <v>5.8739999999999997</v>
      </c>
      <c r="H81" s="18">
        <v>9.1</v>
      </c>
      <c r="I81" s="36">
        <v>20.3</v>
      </c>
    </row>
    <row r="82" spans="1:9" x14ac:dyDescent="0.2">
      <c r="A82" s="35">
        <v>6.7270000000000003</v>
      </c>
      <c r="B82" s="36">
        <v>28</v>
      </c>
      <c r="C82" s="8"/>
      <c r="D82" s="35">
        <v>5.29</v>
      </c>
      <c r="E82" s="36">
        <v>28</v>
      </c>
      <c r="F82" s="8">
        <v>19</v>
      </c>
      <c r="G82" s="35">
        <v>6.7270000000000003</v>
      </c>
      <c r="H82" s="18">
        <v>5.29</v>
      </c>
      <c r="I82" s="36">
        <v>28</v>
      </c>
    </row>
    <row r="83" spans="1:9" x14ac:dyDescent="0.2">
      <c r="A83" s="35">
        <v>6.6189999999999998</v>
      </c>
      <c r="B83" s="36">
        <v>23.9</v>
      </c>
      <c r="C83" s="8"/>
      <c r="D83" s="35">
        <v>7.22</v>
      </c>
      <c r="E83" s="36">
        <v>23.9</v>
      </c>
      <c r="F83" s="8">
        <v>19</v>
      </c>
      <c r="G83" s="35">
        <v>6.6189999999999998</v>
      </c>
      <c r="H83" s="18">
        <v>7.22</v>
      </c>
      <c r="I83" s="36">
        <v>23.9</v>
      </c>
    </row>
    <row r="84" spans="1:9" x14ac:dyDescent="0.2">
      <c r="A84" s="35">
        <v>6.3019999999999996</v>
      </c>
      <c r="B84" s="36">
        <v>24.8</v>
      </c>
      <c r="C84" s="8"/>
      <c r="D84" s="35">
        <v>6.72</v>
      </c>
      <c r="E84" s="36">
        <v>24.8</v>
      </c>
      <c r="F84" s="8">
        <v>19</v>
      </c>
      <c r="G84" s="35">
        <v>6.3019999999999996</v>
      </c>
      <c r="H84" s="18">
        <v>6.72</v>
      </c>
      <c r="I84" s="36">
        <v>24.8</v>
      </c>
    </row>
    <row r="85" spans="1:9" x14ac:dyDescent="0.2">
      <c r="A85" s="35">
        <v>6.1669999999999998</v>
      </c>
      <c r="B85" s="36">
        <v>22.9</v>
      </c>
      <c r="C85" s="8"/>
      <c r="D85" s="35">
        <v>7.51</v>
      </c>
      <c r="E85" s="36">
        <v>22.9</v>
      </c>
      <c r="F85" s="8">
        <v>19</v>
      </c>
      <c r="G85" s="35">
        <v>6.1669999999999998</v>
      </c>
      <c r="H85" s="18">
        <v>7.51</v>
      </c>
      <c r="I85" s="36">
        <v>22.9</v>
      </c>
    </row>
    <row r="86" spans="1:9" x14ac:dyDescent="0.2">
      <c r="A86" s="35">
        <v>6.3890000000000002</v>
      </c>
      <c r="B86" s="36">
        <v>23.9</v>
      </c>
      <c r="C86" s="8"/>
      <c r="D86" s="35">
        <v>9.6199999999999992</v>
      </c>
      <c r="E86" s="36">
        <v>23.9</v>
      </c>
      <c r="F86" s="8">
        <v>18.5</v>
      </c>
      <c r="G86" s="35">
        <v>6.3890000000000002</v>
      </c>
      <c r="H86" s="18">
        <v>9.6199999999999992</v>
      </c>
      <c r="I86" s="36">
        <v>23.9</v>
      </c>
    </row>
    <row r="87" spans="1:9" x14ac:dyDescent="0.2">
      <c r="A87" s="35">
        <v>6.63</v>
      </c>
      <c r="B87" s="36">
        <v>26.6</v>
      </c>
      <c r="C87" s="8"/>
      <c r="D87" s="35">
        <v>6.53</v>
      </c>
      <c r="E87" s="36">
        <v>26.6</v>
      </c>
      <c r="F87" s="8">
        <v>18.5</v>
      </c>
      <c r="G87" s="35">
        <v>6.63</v>
      </c>
      <c r="H87" s="18">
        <v>6.53</v>
      </c>
      <c r="I87" s="36">
        <v>26.6</v>
      </c>
    </row>
    <row r="88" spans="1:9" x14ac:dyDescent="0.2">
      <c r="A88" s="35">
        <v>6.0149999999999997</v>
      </c>
      <c r="B88" s="36">
        <v>22.5</v>
      </c>
      <c r="C88" s="8"/>
      <c r="D88" s="35">
        <v>12.86</v>
      </c>
      <c r="E88" s="36">
        <v>22.5</v>
      </c>
      <c r="F88" s="8">
        <v>18.5</v>
      </c>
      <c r="G88" s="35">
        <v>6.0149999999999997</v>
      </c>
      <c r="H88" s="18">
        <v>12.86</v>
      </c>
      <c r="I88" s="36">
        <v>22.5</v>
      </c>
    </row>
    <row r="89" spans="1:9" x14ac:dyDescent="0.2">
      <c r="A89" s="35">
        <v>6.1210000000000004</v>
      </c>
      <c r="B89" s="36">
        <v>22.2</v>
      </c>
      <c r="C89" s="8"/>
      <c r="D89" s="35">
        <v>8.44</v>
      </c>
      <c r="E89" s="36">
        <v>22.2</v>
      </c>
      <c r="F89" s="8">
        <v>18.5</v>
      </c>
      <c r="G89" s="35">
        <v>6.1210000000000004</v>
      </c>
      <c r="H89" s="18">
        <v>8.44</v>
      </c>
      <c r="I89" s="36">
        <v>22.2</v>
      </c>
    </row>
    <row r="90" spans="1:9" x14ac:dyDescent="0.2">
      <c r="A90" s="35">
        <v>7.0069999999999997</v>
      </c>
      <c r="B90" s="36">
        <v>23.6</v>
      </c>
      <c r="C90" s="8"/>
      <c r="D90" s="35">
        <v>5.5</v>
      </c>
      <c r="E90" s="36">
        <v>23.6</v>
      </c>
      <c r="F90" s="8">
        <v>17.8</v>
      </c>
      <c r="G90" s="35">
        <v>7.0069999999999997</v>
      </c>
      <c r="H90" s="18">
        <v>5.5</v>
      </c>
      <c r="I90" s="36">
        <v>23.6</v>
      </c>
    </row>
    <row r="91" spans="1:9" x14ac:dyDescent="0.2">
      <c r="A91" s="35">
        <v>7.0789999999999997</v>
      </c>
      <c r="B91" s="36">
        <v>28.7</v>
      </c>
      <c r="C91" s="8"/>
      <c r="D91" s="35">
        <v>5.7</v>
      </c>
      <c r="E91" s="36">
        <v>28.7</v>
      </c>
      <c r="F91" s="8">
        <v>17.8</v>
      </c>
      <c r="G91" s="35">
        <v>7.0789999999999997</v>
      </c>
      <c r="H91" s="18">
        <v>5.7</v>
      </c>
      <c r="I91" s="36">
        <v>28.7</v>
      </c>
    </row>
    <row r="92" spans="1:9" x14ac:dyDescent="0.2">
      <c r="A92" s="35">
        <v>6.4169999999999998</v>
      </c>
      <c r="B92" s="36">
        <v>22.6</v>
      </c>
      <c r="C92" s="8"/>
      <c r="D92" s="35">
        <v>8.81</v>
      </c>
      <c r="E92" s="36">
        <v>22.6</v>
      </c>
      <c r="F92" s="8">
        <v>17.8</v>
      </c>
      <c r="G92" s="35">
        <v>6.4169999999999998</v>
      </c>
      <c r="H92" s="18">
        <v>8.81</v>
      </c>
      <c r="I92" s="36">
        <v>22.6</v>
      </c>
    </row>
    <row r="93" spans="1:9" x14ac:dyDescent="0.2">
      <c r="A93" s="35">
        <v>6.4050000000000002</v>
      </c>
      <c r="B93" s="36">
        <v>22</v>
      </c>
      <c r="C93" s="8"/>
      <c r="D93" s="35">
        <v>8.1999999999999993</v>
      </c>
      <c r="E93" s="36">
        <v>22</v>
      </c>
      <c r="F93" s="8">
        <v>17.8</v>
      </c>
      <c r="G93" s="35">
        <v>6.4050000000000002</v>
      </c>
      <c r="H93" s="18">
        <v>8.1999999999999993</v>
      </c>
      <c r="I93" s="36">
        <v>22</v>
      </c>
    </row>
    <row r="94" spans="1:9" x14ac:dyDescent="0.2">
      <c r="A94" s="35">
        <v>6.4420000000000002</v>
      </c>
      <c r="B94" s="36">
        <v>22.9</v>
      </c>
      <c r="C94" s="8"/>
      <c r="D94" s="35">
        <v>8.16</v>
      </c>
      <c r="E94" s="36">
        <v>22.9</v>
      </c>
      <c r="F94" s="8">
        <v>18.2</v>
      </c>
      <c r="G94" s="35">
        <v>6.4420000000000002</v>
      </c>
      <c r="H94" s="18">
        <v>8.16</v>
      </c>
      <c r="I94" s="36">
        <v>22.9</v>
      </c>
    </row>
    <row r="95" spans="1:9" x14ac:dyDescent="0.2">
      <c r="A95" s="35">
        <v>6.2110000000000003</v>
      </c>
      <c r="B95" s="36">
        <v>25</v>
      </c>
      <c r="C95" s="8"/>
      <c r="D95" s="35">
        <v>6.21</v>
      </c>
      <c r="E95" s="36">
        <v>25</v>
      </c>
      <c r="F95" s="8">
        <v>18.2</v>
      </c>
      <c r="G95" s="35">
        <v>6.2110000000000003</v>
      </c>
      <c r="H95" s="18">
        <v>6.21</v>
      </c>
      <c r="I95" s="36">
        <v>25</v>
      </c>
    </row>
    <row r="96" spans="1:9" x14ac:dyDescent="0.2">
      <c r="A96" s="35">
        <v>6.2489999999999997</v>
      </c>
      <c r="B96" s="36">
        <v>20.6</v>
      </c>
      <c r="C96" s="8"/>
      <c r="D96" s="35">
        <v>10.59</v>
      </c>
      <c r="E96" s="36">
        <v>20.6</v>
      </c>
      <c r="F96" s="8">
        <v>18.2</v>
      </c>
      <c r="G96" s="35">
        <v>6.2489999999999997</v>
      </c>
      <c r="H96" s="18">
        <v>10.59</v>
      </c>
      <c r="I96" s="36">
        <v>20.6</v>
      </c>
    </row>
    <row r="97" spans="1:9" x14ac:dyDescent="0.2">
      <c r="A97" s="35">
        <v>6.625</v>
      </c>
      <c r="B97" s="36">
        <v>28.4</v>
      </c>
      <c r="C97" s="8"/>
      <c r="D97" s="35">
        <v>6.65</v>
      </c>
      <c r="E97" s="36">
        <v>28.4</v>
      </c>
      <c r="F97" s="8">
        <v>18</v>
      </c>
      <c r="G97" s="35">
        <v>6.625</v>
      </c>
      <c r="H97" s="18">
        <v>6.65</v>
      </c>
      <c r="I97" s="36">
        <v>28.4</v>
      </c>
    </row>
    <row r="98" spans="1:9" x14ac:dyDescent="0.2">
      <c r="A98" s="35">
        <v>6.1630000000000003</v>
      </c>
      <c r="B98" s="36">
        <v>21.4</v>
      </c>
      <c r="C98" s="8"/>
      <c r="D98" s="35">
        <v>11.34</v>
      </c>
      <c r="E98" s="36">
        <v>21.4</v>
      </c>
      <c r="F98" s="8">
        <v>18</v>
      </c>
      <c r="G98" s="35">
        <v>6.1630000000000003</v>
      </c>
      <c r="H98" s="18">
        <v>11.34</v>
      </c>
      <c r="I98" s="36">
        <v>21.4</v>
      </c>
    </row>
    <row r="99" spans="1:9" x14ac:dyDescent="0.2">
      <c r="A99" s="35">
        <v>8.0690000000000008</v>
      </c>
      <c r="B99" s="36">
        <v>38.700000000000003</v>
      </c>
      <c r="C99" s="8"/>
      <c r="D99" s="35">
        <v>4.21</v>
      </c>
      <c r="E99" s="36">
        <v>38.700000000000003</v>
      </c>
      <c r="F99" s="8">
        <v>18</v>
      </c>
      <c r="G99" s="35">
        <v>8.0690000000000008</v>
      </c>
      <c r="H99" s="18">
        <v>4.21</v>
      </c>
      <c r="I99" s="36">
        <v>38.700000000000003</v>
      </c>
    </row>
    <row r="100" spans="1:9" x14ac:dyDescent="0.2">
      <c r="A100" s="35">
        <v>7.82</v>
      </c>
      <c r="B100" s="36">
        <v>43.8</v>
      </c>
      <c r="C100" s="8"/>
      <c r="D100" s="35">
        <v>3.57</v>
      </c>
      <c r="E100" s="36">
        <v>43.8</v>
      </c>
      <c r="F100" s="8">
        <v>18</v>
      </c>
      <c r="G100" s="35">
        <v>7.82</v>
      </c>
      <c r="H100" s="18">
        <v>3.57</v>
      </c>
      <c r="I100" s="36">
        <v>43.8</v>
      </c>
    </row>
    <row r="101" spans="1:9" x14ac:dyDescent="0.2">
      <c r="A101" s="35">
        <v>7.4160000000000004</v>
      </c>
      <c r="B101" s="36">
        <v>33.200000000000003</v>
      </c>
      <c r="C101" s="8"/>
      <c r="D101" s="35">
        <v>6.19</v>
      </c>
      <c r="E101" s="36">
        <v>33.200000000000003</v>
      </c>
      <c r="F101" s="8">
        <v>18</v>
      </c>
      <c r="G101" s="35">
        <v>7.4160000000000004</v>
      </c>
      <c r="H101" s="18">
        <v>6.19</v>
      </c>
      <c r="I101" s="36">
        <v>33.200000000000003</v>
      </c>
    </row>
    <row r="102" spans="1:9" x14ac:dyDescent="0.2">
      <c r="A102" s="35">
        <v>6.7270000000000003</v>
      </c>
      <c r="B102" s="36">
        <v>27.5</v>
      </c>
      <c r="C102" s="8"/>
      <c r="D102" s="35">
        <v>9.42</v>
      </c>
      <c r="E102" s="36">
        <v>27.5</v>
      </c>
      <c r="F102" s="8">
        <v>20.9</v>
      </c>
      <c r="G102" s="35">
        <v>6.7270000000000003</v>
      </c>
      <c r="H102" s="18">
        <v>9.42</v>
      </c>
      <c r="I102" s="36">
        <v>27.5</v>
      </c>
    </row>
    <row r="103" spans="1:9" x14ac:dyDescent="0.2">
      <c r="A103" s="35">
        <v>6.7809999999999997</v>
      </c>
      <c r="B103" s="36">
        <v>26.5</v>
      </c>
      <c r="C103" s="8"/>
      <c r="D103" s="35">
        <v>7.67</v>
      </c>
      <c r="E103" s="36">
        <v>26.5</v>
      </c>
      <c r="F103" s="8">
        <v>20.9</v>
      </c>
      <c r="G103" s="35">
        <v>6.7809999999999997</v>
      </c>
      <c r="H103" s="18">
        <v>7.67</v>
      </c>
      <c r="I103" s="36">
        <v>26.5</v>
      </c>
    </row>
    <row r="104" spans="1:9" x14ac:dyDescent="0.2">
      <c r="A104" s="35">
        <v>6.4050000000000002</v>
      </c>
      <c r="B104" s="36">
        <v>18.600000000000001</v>
      </c>
      <c r="C104" s="8"/>
      <c r="D104" s="35">
        <v>10.63</v>
      </c>
      <c r="E104" s="36">
        <v>18.600000000000001</v>
      </c>
      <c r="F104" s="8">
        <v>20.9</v>
      </c>
      <c r="G104" s="35">
        <v>6.4050000000000002</v>
      </c>
      <c r="H104" s="18">
        <v>10.63</v>
      </c>
      <c r="I104" s="36">
        <v>18.600000000000001</v>
      </c>
    </row>
    <row r="105" spans="1:9" x14ac:dyDescent="0.2">
      <c r="A105" s="35">
        <v>6.1369999999999996</v>
      </c>
      <c r="B105" s="36">
        <v>19.3</v>
      </c>
      <c r="C105" s="8"/>
      <c r="D105" s="35">
        <v>13.44</v>
      </c>
      <c r="E105" s="36">
        <v>19.3</v>
      </c>
      <c r="F105" s="8">
        <v>20.9</v>
      </c>
      <c r="G105" s="35">
        <v>6.1369999999999996</v>
      </c>
      <c r="H105" s="18">
        <v>13.44</v>
      </c>
      <c r="I105" s="36">
        <v>19.3</v>
      </c>
    </row>
    <row r="106" spans="1:9" x14ac:dyDescent="0.2">
      <c r="A106" s="35">
        <v>6.1669999999999998</v>
      </c>
      <c r="B106" s="36">
        <v>20.100000000000001</v>
      </c>
      <c r="C106" s="8"/>
      <c r="D106" s="35">
        <v>12.33</v>
      </c>
      <c r="E106" s="36">
        <v>20.100000000000001</v>
      </c>
      <c r="F106" s="8">
        <v>20.9</v>
      </c>
      <c r="G106" s="35">
        <v>6.1669999999999998</v>
      </c>
      <c r="H106" s="18">
        <v>12.33</v>
      </c>
      <c r="I106" s="36">
        <v>20.100000000000001</v>
      </c>
    </row>
    <row r="107" spans="1:9" x14ac:dyDescent="0.2">
      <c r="A107" s="35">
        <v>5.851</v>
      </c>
      <c r="B107" s="36">
        <v>19.5</v>
      </c>
      <c r="C107" s="8"/>
      <c r="D107" s="35">
        <v>16.47</v>
      </c>
      <c r="E107" s="36">
        <v>19.5</v>
      </c>
      <c r="F107" s="8">
        <v>20.9</v>
      </c>
      <c r="G107" s="35">
        <v>5.851</v>
      </c>
      <c r="H107" s="18">
        <v>16.47</v>
      </c>
      <c r="I107" s="36">
        <v>19.5</v>
      </c>
    </row>
    <row r="108" spans="1:9" x14ac:dyDescent="0.2">
      <c r="A108" s="35">
        <v>5.8360000000000003</v>
      </c>
      <c r="B108" s="36">
        <v>19.5</v>
      </c>
      <c r="C108" s="8"/>
      <c r="D108" s="35">
        <v>18.66</v>
      </c>
      <c r="E108" s="36">
        <v>19.5</v>
      </c>
      <c r="F108" s="8">
        <v>20.9</v>
      </c>
      <c r="G108" s="35">
        <v>5.8360000000000003</v>
      </c>
      <c r="H108" s="18">
        <v>18.66</v>
      </c>
      <c r="I108" s="36">
        <v>19.5</v>
      </c>
    </row>
    <row r="109" spans="1:9" x14ac:dyDescent="0.2">
      <c r="A109" s="35">
        <v>6.1269999999999998</v>
      </c>
      <c r="B109" s="36">
        <v>20.399999999999999</v>
      </c>
      <c r="C109" s="8"/>
      <c r="D109" s="35">
        <v>14.09</v>
      </c>
      <c r="E109" s="36">
        <v>20.399999999999999</v>
      </c>
      <c r="F109" s="8">
        <v>20.9</v>
      </c>
      <c r="G109" s="35">
        <v>6.1269999999999998</v>
      </c>
      <c r="H109" s="18">
        <v>14.09</v>
      </c>
      <c r="I109" s="36">
        <v>20.399999999999999</v>
      </c>
    </row>
    <row r="110" spans="1:9" x14ac:dyDescent="0.2">
      <c r="A110" s="35">
        <v>6.4740000000000002</v>
      </c>
      <c r="B110" s="36">
        <v>19.8</v>
      </c>
      <c r="C110" s="8"/>
      <c r="D110" s="35">
        <v>12.27</v>
      </c>
      <c r="E110" s="36">
        <v>19.8</v>
      </c>
      <c r="F110" s="8">
        <v>20.9</v>
      </c>
      <c r="G110" s="35">
        <v>6.4740000000000002</v>
      </c>
      <c r="H110" s="18">
        <v>12.27</v>
      </c>
      <c r="I110" s="36">
        <v>19.8</v>
      </c>
    </row>
    <row r="111" spans="1:9" x14ac:dyDescent="0.2">
      <c r="A111" s="35">
        <v>6.2290000000000001</v>
      </c>
      <c r="B111" s="36">
        <v>19.399999999999999</v>
      </c>
      <c r="C111" s="8"/>
      <c r="D111" s="35">
        <v>15.55</v>
      </c>
      <c r="E111" s="36">
        <v>19.399999999999999</v>
      </c>
      <c r="F111" s="8">
        <v>20.9</v>
      </c>
      <c r="G111" s="35">
        <v>6.2290000000000001</v>
      </c>
      <c r="H111" s="18">
        <v>15.55</v>
      </c>
      <c r="I111" s="36">
        <v>19.399999999999999</v>
      </c>
    </row>
    <row r="112" spans="1:9" x14ac:dyDescent="0.2">
      <c r="A112" s="35">
        <v>6.1950000000000003</v>
      </c>
      <c r="B112" s="36">
        <v>21.7</v>
      </c>
      <c r="C112" s="8"/>
      <c r="D112" s="35">
        <v>13</v>
      </c>
      <c r="E112" s="36">
        <v>21.7</v>
      </c>
      <c r="F112" s="8">
        <v>20.9</v>
      </c>
      <c r="G112" s="35">
        <v>6.1950000000000003</v>
      </c>
      <c r="H112" s="18">
        <v>13</v>
      </c>
      <c r="I112" s="36">
        <v>21.7</v>
      </c>
    </row>
    <row r="113" spans="1:9" x14ac:dyDescent="0.2">
      <c r="A113" s="35">
        <v>6.7149999999999999</v>
      </c>
      <c r="B113" s="36">
        <v>22.8</v>
      </c>
      <c r="C113" s="8"/>
      <c r="D113" s="35">
        <v>10.16</v>
      </c>
      <c r="E113" s="36">
        <v>22.8</v>
      </c>
      <c r="F113" s="8">
        <v>17.8</v>
      </c>
      <c r="G113" s="35">
        <v>6.7149999999999999</v>
      </c>
      <c r="H113" s="18">
        <v>10.16</v>
      </c>
      <c r="I113" s="36">
        <v>22.8</v>
      </c>
    </row>
    <row r="114" spans="1:9" x14ac:dyDescent="0.2">
      <c r="A114" s="35">
        <v>5.9130000000000003</v>
      </c>
      <c r="B114" s="36">
        <v>18.8</v>
      </c>
      <c r="C114" s="8"/>
      <c r="D114" s="35">
        <v>16.21</v>
      </c>
      <c r="E114" s="36">
        <v>18.8</v>
      </c>
      <c r="F114" s="8">
        <v>17.8</v>
      </c>
      <c r="G114" s="35">
        <v>5.9130000000000003</v>
      </c>
      <c r="H114" s="18">
        <v>16.21</v>
      </c>
      <c r="I114" s="36">
        <v>18.8</v>
      </c>
    </row>
    <row r="115" spans="1:9" x14ac:dyDescent="0.2">
      <c r="A115" s="35">
        <v>6.0919999999999996</v>
      </c>
      <c r="B115" s="36">
        <v>18.7</v>
      </c>
      <c r="C115" s="8"/>
      <c r="D115" s="35">
        <v>17.09</v>
      </c>
      <c r="E115" s="36">
        <v>18.7</v>
      </c>
      <c r="F115" s="8">
        <v>17.8</v>
      </c>
      <c r="G115" s="35">
        <v>6.0919999999999996</v>
      </c>
      <c r="H115" s="18">
        <v>17.09</v>
      </c>
      <c r="I115" s="36">
        <v>18.7</v>
      </c>
    </row>
    <row r="116" spans="1:9" x14ac:dyDescent="0.2">
      <c r="A116" s="35">
        <v>6.2539999999999996</v>
      </c>
      <c r="B116" s="36">
        <v>18.5</v>
      </c>
      <c r="C116" s="8"/>
      <c r="D116" s="35">
        <v>10.45</v>
      </c>
      <c r="E116" s="36">
        <v>18.5</v>
      </c>
      <c r="F116" s="8">
        <v>17.8</v>
      </c>
      <c r="G116" s="35">
        <v>6.2539999999999996</v>
      </c>
      <c r="H116" s="18">
        <v>10.45</v>
      </c>
      <c r="I116" s="36">
        <v>18.5</v>
      </c>
    </row>
    <row r="117" spans="1:9" x14ac:dyDescent="0.2">
      <c r="A117" s="35">
        <v>5.9279999999999999</v>
      </c>
      <c r="B117" s="36">
        <v>18.3</v>
      </c>
      <c r="C117" s="8"/>
      <c r="D117" s="35">
        <v>15.76</v>
      </c>
      <c r="E117" s="36">
        <v>18.3</v>
      </c>
      <c r="F117" s="8">
        <v>17.8</v>
      </c>
      <c r="G117" s="35">
        <v>5.9279999999999999</v>
      </c>
      <c r="H117" s="18">
        <v>15.76</v>
      </c>
      <c r="I117" s="36">
        <v>18.3</v>
      </c>
    </row>
    <row r="118" spans="1:9" x14ac:dyDescent="0.2">
      <c r="A118" s="35">
        <v>6.1760000000000002</v>
      </c>
      <c r="B118" s="36">
        <v>21.2</v>
      </c>
      <c r="C118" s="8"/>
      <c r="D118" s="35">
        <v>12.04</v>
      </c>
      <c r="E118" s="36">
        <v>21.2</v>
      </c>
      <c r="F118" s="8">
        <v>17.8</v>
      </c>
      <c r="G118" s="35">
        <v>6.1760000000000002</v>
      </c>
      <c r="H118" s="18">
        <v>12.04</v>
      </c>
      <c r="I118" s="36">
        <v>21.2</v>
      </c>
    </row>
    <row r="119" spans="1:9" x14ac:dyDescent="0.2">
      <c r="A119" s="35">
        <v>6.0209999999999999</v>
      </c>
      <c r="B119" s="36">
        <v>19.2</v>
      </c>
      <c r="C119" s="8"/>
      <c r="D119" s="35">
        <v>10.3</v>
      </c>
      <c r="E119" s="36">
        <v>19.2</v>
      </c>
      <c r="F119" s="8">
        <v>17.8</v>
      </c>
      <c r="G119" s="35">
        <v>6.0209999999999999</v>
      </c>
      <c r="H119" s="18">
        <v>10.3</v>
      </c>
      <c r="I119" s="36">
        <v>19.2</v>
      </c>
    </row>
    <row r="120" spans="1:9" x14ac:dyDescent="0.2">
      <c r="A120" s="35">
        <v>5.8719999999999999</v>
      </c>
      <c r="B120" s="36">
        <v>20.399999999999999</v>
      </c>
      <c r="C120" s="8"/>
      <c r="D120" s="35">
        <v>15.37</v>
      </c>
      <c r="E120" s="36">
        <v>20.399999999999999</v>
      </c>
      <c r="F120" s="8">
        <v>17.8</v>
      </c>
      <c r="G120" s="35">
        <v>5.8719999999999999</v>
      </c>
      <c r="H120" s="18">
        <v>15.37</v>
      </c>
      <c r="I120" s="36">
        <v>20.399999999999999</v>
      </c>
    </row>
    <row r="121" spans="1:9" x14ac:dyDescent="0.2">
      <c r="A121" s="35">
        <v>5.7309999999999999</v>
      </c>
      <c r="B121" s="36">
        <v>19.3</v>
      </c>
      <c r="C121" s="8"/>
      <c r="D121" s="35">
        <v>13.61</v>
      </c>
      <c r="E121" s="36">
        <v>19.3</v>
      </c>
      <c r="F121" s="8">
        <v>17.8</v>
      </c>
      <c r="G121" s="35">
        <v>5.7309999999999999</v>
      </c>
      <c r="H121" s="18">
        <v>13.61</v>
      </c>
      <c r="I121" s="36">
        <v>19.3</v>
      </c>
    </row>
    <row r="122" spans="1:9" x14ac:dyDescent="0.2">
      <c r="A122" s="35">
        <v>5.87</v>
      </c>
      <c r="B122" s="36">
        <v>22</v>
      </c>
      <c r="C122" s="8"/>
      <c r="D122" s="35">
        <v>14.37</v>
      </c>
      <c r="E122" s="36">
        <v>22</v>
      </c>
      <c r="F122" s="8">
        <v>19.100000000000001</v>
      </c>
      <c r="G122" s="35">
        <v>5.87</v>
      </c>
      <c r="H122" s="18">
        <v>14.37</v>
      </c>
      <c r="I122" s="36">
        <v>22</v>
      </c>
    </row>
    <row r="123" spans="1:9" x14ac:dyDescent="0.2">
      <c r="A123" s="35">
        <v>6.0039999999999996</v>
      </c>
      <c r="B123" s="36">
        <v>20.3</v>
      </c>
      <c r="C123" s="8"/>
      <c r="D123" s="35">
        <v>14.27</v>
      </c>
      <c r="E123" s="36">
        <v>20.3</v>
      </c>
      <c r="F123" s="8">
        <v>19.100000000000001</v>
      </c>
      <c r="G123" s="35">
        <v>6.0039999999999996</v>
      </c>
      <c r="H123" s="18">
        <v>14.27</v>
      </c>
      <c r="I123" s="36">
        <v>20.3</v>
      </c>
    </row>
    <row r="124" spans="1:9" x14ac:dyDescent="0.2">
      <c r="A124" s="35">
        <v>5.9610000000000003</v>
      </c>
      <c r="B124" s="36">
        <v>20.5</v>
      </c>
      <c r="C124" s="8"/>
      <c r="D124" s="35">
        <v>17.93</v>
      </c>
      <c r="E124" s="36">
        <v>20.5</v>
      </c>
      <c r="F124" s="8">
        <v>19.100000000000001</v>
      </c>
      <c r="G124" s="35">
        <v>5.9610000000000003</v>
      </c>
      <c r="H124" s="18">
        <v>17.93</v>
      </c>
      <c r="I124" s="36">
        <v>20.5</v>
      </c>
    </row>
    <row r="125" spans="1:9" x14ac:dyDescent="0.2">
      <c r="A125" s="35">
        <v>5.8559999999999999</v>
      </c>
      <c r="B125" s="36">
        <v>17.3</v>
      </c>
      <c r="C125" s="8"/>
      <c r="D125" s="35">
        <v>25.41</v>
      </c>
      <c r="E125" s="36">
        <v>17.3</v>
      </c>
      <c r="F125" s="8">
        <v>19.100000000000001</v>
      </c>
      <c r="G125" s="35">
        <v>5.8559999999999999</v>
      </c>
      <c r="H125" s="18">
        <v>25.41</v>
      </c>
      <c r="I125" s="36">
        <v>17.3</v>
      </c>
    </row>
    <row r="126" spans="1:9" x14ac:dyDescent="0.2">
      <c r="A126" s="35">
        <v>5.8789999999999996</v>
      </c>
      <c r="B126" s="36">
        <v>18.8</v>
      </c>
      <c r="C126" s="8"/>
      <c r="D126" s="35">
        <v>17.579999999999998</v>
      </c>
      <c r="E126" s="36">
        <v>18.8</v>
      </c>
      <c r="F126" s="8">
        <v>19.100000000000001</v>
      </c>
      <c r="G126" s="35">
        <v>5.8789999999999996</v>
      </c>
      <c r="H126" s="18">
        <v>17.579999999999998</v>
      </c>
      <c r="I126" s="36">
        <v>18.8</v>
      </c>
    </row>
    <row r="127" spans="1:9" x14ac:dyDescent="0.2">
      <c r="A127" s="35">
        <v>5.9859999999999998</v>
      </c>
      <c r="B127" s="36">
        <v>21.4</v>
      </c>
      <c r="C127" s="8"/>
      <c r="D127" s="35">
        <v>14.81</v>
      </c>
      <c r="E127" s="36">
        <v>21.4</v>
      </c>
      <c r="F127" s="8">
        <v>19.100000000000001</v>
      </c>
      <c r="G127" s="35">
        <v>5.9859999999999998</v>
      </c>
      <c r="H127" s="18">
        <v>14.81</v>
      </c>
      <c r="I127" s="36">
        <v>21.4</v>
      </c>
    </row>
    <row r="128" spans="1:9" x14ac:dyDescent="0.2">
      <c r="A128" s="35">
        <v>5.6130000000000004</v>
      </c>
      <c r="B128" s="36">
        <v>15.7</v>
      </c>
      <c r="C128" s="8"/>
      <c r="D128" s="35">
        <v>27.26</v>
      </c>
      <c r="E128" s="36">
        <v>15.7</v>
      </c>
      <c r="F128" s="8">
        <v>19.100000000000001</v>
      </c>
      <c r="G128" s="35">
        <v>5.6130000000000004</v>
      </c>
      <c r="H128" s="18">
        <v>27.26</v>
      </c>
      <c r="I128" s="36">
        <v>15.7</v>
      </c>
    </row>
    <row r="129" spans="1:9" x14ac:dyDescent="0.2">
      <c r="A129" s="35">
        <v>5.6929999999999996</v>
      </c>
      <c r="B129" s="36">
        <v>16.2</v>
      </c>
      <c r="C129" s="8"/>
      <c r="D129" s="35">
        <v>17.190000000000001</v>
      </c>
      <c r="E129" s="36">
        <v>16.2</v>
      </c>
      <c r="F129" s="8">
        <v>21.2</v>
      </c>
      <c r="G129" s="35">
        <v>5.6929999999999996</v>
      </c>
      <c r="H129" s="18">
        <v>17.190000000000001</v>
      </c>
      <c r="I129" s="36">
        <v>16.2</v>
      </c>
    </row>
    <row r="130" spans="1:9" x14ac:dyDescent="0.2">
      <c r="A130" s="35">
        <v>6.431</v>
      </c>
      <c r="B130" s="36">
        <v>18</v>
      </c>
      <c r="C130" s="8"/>
      <c r="D130" s="35">
        <v>15.39</v>
      </c>
      <c r="E130" s="36">
        <v>18</v>
      </c>
      <c r="F130" s="8">
        <v>21.2</v>
      </c>
      <c r="G130" s="35">
        <v>6.431</v>
      </c>
      <c r="H130" s="18">
        <v>15.39</v>
      </c>
      <c r="I130" s="36">
        <v>18</v>
      </c>
    </row>
    <row r="131" spans="1:9" x14ac:dyDescent="0.2">
      <c r="A131" s="35">
        <v>5.6369999999999996</v>
      </c>
      <c r="B131" s="36">
        <v>14.3</v>
      </c>
      <c r="C131" s="8"/>
      <c r="D131" s="35">
        <v>18.34</v>
      </c>
      <c r="E131" s="36">
        <v>14.3</v>
      </c>
      <c r="F131" s="8">
        <v>21.2</v>
      </c>
      <c r="G131" s="35">
        <v>5.6369999999999996</v>
      </c>
      <c r="H131" s="18">
        <v>18.34</v>
      </c>
      <c r="I131" s="36">
        <v>14.3</v>
      </c>
    </row>
    <row r="132" spans="1:9" x14ac:dyDescent="0.2">
      <c r="A132" s="35">
        <v>6.4580000000000002</v>
      </c>
      <c r="B132" s="36">
        <v>19.2</v>
      </c>
      <c r="C132" s="8"/>
      <c r="D132" s="35">
        <v>12.6</v>
      </c>
      <c r="E132" s="36">
        <v>19.2</v>
      </c>
      <c r="F132" s="8">
        <v>21.2</v>
      </c>
      <c r="G132" s="35">
        <v>6.4580000000000002</v>
      </c>
      <c r="H132" s="18">
        <v>12.6</v>
      </c>
      <c r="I132" s="36">
        <v>19.2</v>
      </c>
    </row>
    <row r="133" spans="1:9" x14ac:dyDescent="0.2">
      <c r="A133" s="35">
        <v>6.3259999999999996</v>
      </c>
      <c r="B133" s="36">
        <v>19.600000000000001</v>
      </c>
      <c r="C133" s="8"/>
      <c r="D133" s="35">
        <v>12.26</v>
      </c>
      <c r="E133" s="36">
        <v>19.600000000000001</v>
      </c>
      <c r="F133" s="8">
        <v>21.2</v>
      </c>
      <c r="G133" s="35">
        <v>6.3259999999999996</v>
      </c>
      <c r="H133" s="18">
        <v>12.26</v>
      </c>
      <c r="I133" s="36">
        <v>19.600000000000001</v>
      </c>
    </row>
    <row r="134" spans="1:9" x14ac:dyDescent="0.2">
      <c r="A134" s="35">
        <v>6.3719999999999999</v>
      </c>
      <c r="B134" s="36">
        <v>23</v>
      </c>
      <c r="C134" s="8"/>
      <c r="D134" s="35">
        <v>11.12</v>
      </c>
      <c r="E134" s="36">
        <v>23</v>
      </c>
      <c r="F134" s="8">
        <v>21.2</v>
      </c>
      <c r="G134" s="35">
        <v>6.3719999999999999</v>
      </c>
      <c r="H134" s="18">
        <v>11.12</v>
      </c>
      <c r="I134" s="36">
        <v>23</v>
      </c>
    </row>
    <row r="135" spans="1:9" x14ac:dyDescent="0.2">
      <c r="A135" s="35">
        <v>5.8220000000000001</v>
      </c>
      <c r="B135" s="36">
        <v>18.399999999999999</v>
      </c>
      <c r="C135" s="8"/>
      <c r="D135" s="35">
        <v>15.03</v>
      </c>
      <c r="E135" s="36">
        <v>18.399999999999999</v>
      </c>
      <c r="F135" s="8">
        <v>21.2</v>
      </c>
      <c r="G135" s="35">
        <v>5.8220000000000001</v>
      </c>
      <c r="H135" s="18">
        <v>15.03</v>
      </c>
      <c r="I135" s="36">
        <v>18.399999999999999</v>
      </c>
    </row>
    <row r="136" spans="1:9" x14ac:dyDescent="0.2">
      <c r="A136" s="35">
        <v>5.7569999999999997</v>
      </c>
      <c r="B136" s="36">
        <v>15.6</v>
      </c>
      <c r="C136" s="8"/>
      <c r="D136" s="35">
        <v>17.309999999999999</v>
      </c>
      <c r="E136" s="36">
        <v>15.6</v>
      </c>
      <c r="F136" s="8">
        <v>21.2</v>
      </c>
      <c r="G136" s="35">
        <v>5.7569999999999997</v>
      </c>
      <c r="H136" s="18">
        <v>17.309999999999999</v>
      </c>
      <c r="I136" s="36">
        <v>15.6</v>
      </c>
    </row>
    <row r="137" spans="1:9" x14ac:dyDescent="0.2">
      <c r="A137" s="35">
        <v>6.335</v>
      </c>
      <c r="B137" s="36">
        <v>18.100000000000001</v>
      </c>
      <c r="C137" s="8"/>
      <c r="D137" s="35">
        <v>16.96</v>
      </c>
      <c r="E137" s="36">
        <v>18.100000000000001</v>
      </c>
      <c r="F137" s="8">
        <v>21.2</v>
      </c>
      <c r="G137" s="35">
        <v>6.335</v>
      </c>
      <c r="H137" s="18">
        <v>16.96</v>
      </c>
      <c r="I137" s="36">
        <v>18.100000000000001</v>
      </c>
    </row>
    <row r="138" spans="1:9" x14ac:dyDescent="0.2">
      <c r="A138" s="35">
        <v>5.9420000000000002</v>
      </c>
      <c r="B138" s="36">
        <v>17.399999999999999</v>
      </c>
      <c r="C138" s="8"/>
      <c r="D138" s="35">
        <v>16.899999999999999</v>
      </c>
      <c r="E138" s="36">
        <v>17.399999999999999</v>
      </c>
      <c r="F138" s="8">
        <v>21.2</v>
      </c>
      <c r="G138" s="35">
        <v>5.9420000000000002</v>
      </c>
      <c r="H138" s="18">
        <v>16.899999999999999</v>
      </c>
      <c r="I138" s="36">
        <v>17.399999999999999</v>
      </c>
    </row>
    <row r="139" spans="1:9" x14ac:dyDescent="0.2">
      <c r="A139" s="35">
        <v>6.4539999999999997</v>
      </c>
      <c r="B139" s="36">
        <v>17.100000000000001</v>
      </c>
      <c r="C139" s="8"/>
      <c r="D139" s="35">
        <v>14.59</v>
      </c>
      <c r="E139" s="36">
        <v>17.100000000000001</v>
      </c>
      <c r="F139" s="8">
        <v>21.2</v>
      </c>
      <c r="G139" s="35">
        <v>6.4539999999999997</v>
      </c>
      <c r="H139" s="18">
        <v>14.59</v>
      </c>
      <c r="I139" s="36">
        <v>17.100000000000001</v>
      </c>
    </row>
    <row r="140" spans="1:9" x14ac:dyDescent="0.2">
      <c r="A140" s="35">
        <v>5.8570000000000002</v>
      </c>
      <c r="B140" s="36">
        <v>13.3</v>
      </c>
      <c r="C140" s="8"/>
      <c r="D140" s="35">
        <v>21.32</v>
      </c>
      <c r="E140" s="36">
        <v>13.3</v>
      </c>
      <c r="F140" s="8">
        <v>21.2</v>
      </c>
      <c r="G140" s="35">
        <v>5.8570000000000002</v>
      </c>
      <c r="H140" s="18">
        <v>21.32</v>
      </c>
      <c r="I140" s="36">
        <v>13.3</v>
      </c>
    </row>
    <row r="141" spans="1:9" x14ac:dyDescent="0.2">
      <c r="A141" s="35">
        <v>6.1509999999999998</v>
      </c>
      <c r="B141" s="36">
        <v>17.8</v>
      </c>
      <c r="C141" s="8"/>
      <c r="D141" s="35">
        <v>18.46</v>
      </c>
      <c r="E141" s="36">
        <v>17.8</v>
      </c>
      <c r="F141" s="8">
        <v>21.2</v>
      </c>
      <c r="G141" s="35">
        <v>6.1509999999999998</v>
      </c>
      <c r="H141" s="18">
        <v>18.46</v>
      </c>
      <c r="I141" s="36">
        <v>17.8</v>
      </c>
    </row>
    <row r="142" spans="1:9" x14ac:dyDescent="0.2">
      <c r="A142" s="35">
        <v>6.1740000000000004</v>
      </c>
      <c r="B142" s="36">
        <v>14</v>
      </c>
      <c r="C142" s="8"/>
      <c r="D142" s="35">
        <v>24.16</v>
      </c>
      <c r="E142" s="36">
        <v>14</v>
      </c>
      <c r="F142" s="8">
        <v>21.2</v>
      </c>
      <c r="G142" s="35">
        <v>6.1740000000000004</v>
      </c>
      <c r="H142" s="18">
        <v>24.16</v>
      </c>
      <c r="I142" s="36">
        <v>14</v>
      </c>
    </row>
    <row r="143" spans="1:9" x14ac:dyDescent="0.2">
      <c r="A143" s="35">
        <v>5.0190000000000001</v>
      </c>
      <c r="B143" s="36">
        <v>14.4</v>
      </c>
      <c r="C143" s="8"/>
      <c r="D143" s="35">
        <v>34.409999999999997</v>
      </c>
      <c r="E143" s="36">
        <v>14.4</v>
      </c>
      <c r="F143" s="8">
        <v>21.2</v>
      </c>
      <c r="G143" s="35">
        <v>5.0190000000000001</v>
      </c>
      <c r="H143" s="18">
        <v>34.409999999999997</v>
      </c>
      <c r="I143" s="36">
        <v>14.4</v>
      </c>
    </row>
    <row r="144" spans="1:9" x14ac:dyDescent="0.2">
      <c r="A144" s="35">
        <v>5.4029999999999996</v>
      </c>
      <c r="B144" s="36">
        <v>13.4</v>
      </c>
      <c r="C144" s="8"/>
      <c r="D144" s="35">
        <v>26.82</v>
      </c>
      <c r="E144" s="36">
        <v>13.4</v>
      </c>
      <c r="F144" s="8">
        <v>14.7</v>
      </c>
      <c r="G144" s="35">
        <v>5.4029999999999996</v>
      </c>
      <c r="H144" s="18">
        <v>26.82</v>
      </c>
      <c r="I144" s="36">
        <v>13.4</v>
      </c>
    </row>
    <row r="145" spans="1:9" x14ac:dyDescent="0.2">
      <c r="A145" s="35">
        <v>5.468</v>
      </c>
      <c r="B145" s="36">
        <v>15.6</v>
      </c>
      <c r="C145" s="8"/>
      <c r="D145" s="35">
        <v>26.42</v>
      </c>
      <c r="E145" s="36">
        <v>15.6</v>
      </c>
      <c r="F145" s="8">
        <v>14.7</v>
      </c>
      <c r="G145" s="35">
        <v>5.468</v>
      </c>
      <c r="H145" s="18">
        <v>26.42</v>
      </c>
      <c r="I145" s="36">
        <v>15.6</v>
      </c>
    </row>
    <row r="146" spans="1:9" x14ac:dyDescent="0.2">
      <c r="A146" s="35">
        <v>4.9029999999999996</v>
      </c>
      <c r="B146" s="36">
        <v>11.8</v>
      </c>
      <c r="C146" s="8"/>
      <c r="D146" s="35">
        <v>29.29</v>
      </c>
      <c r="E146" s="36">
        <v>11.8</v>
      </c>
      <c r="F146" s="8">
        <v>14.7</v>
      </c>
      <c r="G146" s="35">
        <v>4.9029999999999996</v>
      </c>
      <c r="H146" s="18">
        <v>29.29</v>
      </c>
      <c r="I146" s="36">
        <v>11.8</v>
      </c>
    </row>
    <row r="147" spans="1:9" x14ac:dyDescent="0.2">
      <c r="A147" s="35">
        <v>6.13</v>
      </c>
      <c r="B147" s="36">
        <v>13.8</v>
      </c>
      <c r="C147" s="8"/>
      <c r="D147" s="35">
        <v>27.8</v>
      </c>
      <c r="E147" s="36">
        <v>13.8</v>
      </c>
      <c r="F147" s="8">
        <v>14.7</v>
      </c>
      <c r="G147" s="35">
        <v>6.13</v>
      </c>
      <c r="H147" s="18">
        <v>27.8</v>
      </c>
      <c r="I147" s="36">
        <v>13.8</v>
      </c>
    </row>
    <row r="148" spans="1:9" x14ac:dyDescent="0.2">
      <c r="A148" s="35">
        <v>5.6280000000000001</v>
      </c>
      <c r="B148" s="36">
        <v>15.6</v>
      </c>
      <c r="C148" s="8"/>
      <c r="D148" s="35">
        <v>16.649999999999999</v>
      </c>
      <c r="E148" s="36">
        <v>15.6</v>
      </c>
      <c r="F148" s="8">
        <v>14.7</v>
      </c>
      <c r="G148" s="35">
        <v>5.6280000000000001</v>
      </c>
      <c r="H148" s="18">
        <v>16.649999999999999</v>
      </c>
      <c r="I148" s="36">
        <v>15.6</v>
      </c>
    </row>
    <row r="149" spans="1:9" x14ac:dyDescent="0.2">
      <c r="A149" s="35">
        <v>4.9260000000000002</v>
      </c>
      <c r="B149" s="36">
        <v>14.6</v>
      </c>
      <c r="C149" s="8"/>
      <c r="D149" s="35">
        <v>29.53</v>
      </c>
      <c r="E149" s="36">
        <v>14.6</v>
      </c>
      <c r="F149" s="8">
        <v>14.7</v>
      </c>
      <c r="G149" s="35">
        <v>4.9260000000000002</v>
      </c>
      <c r="H149" s="18">
        <v>29.53</v>
      </c>
      <c r="I149" s="36">
        <v>14.6</v>
      </c>
    </row>
    <row r="150" spans="1:9" x14ac:dyDescent="0.2">
      <c r="A150" s="35">
        <v>5.1859999999999999</v>
      </c>
      <c r="B150" s="36">
        <v>17.8</v>
      </c>
      <c r="C150" s="8"/>
      <c r="D150" s="35">
        <v>28.32</v>
      </c>
      <c r="E150" s="36">
        <v>17.8</v>
      </c>
      <c r="F150" s="8">
        <v>14.7</v>
      </c>
      <c r="G150" s="35">
        <v>5.1859999999999999</v>
      </c>
      <c r="H150" s="18">
        <v>28.32</v>
      </c>
      <c r="I150" s="36">
        <v>17.8</v>
      </c>
    </row>
    <row r="151" spans="1:9" x14ac:dyDescent="0.2">
      <c r="A151" s="35">
        <v>5.5970000000000004</v>
      </c>
      <c r="B151" s="36">
        <v>15.4</v>
      </c>
      <c r="C151" s="8"/>
      <c r="D151" s="35">
        <v>21.45</v>
      </c>
      <c r="E151" s="36">
        <v>15.4</v>
      </c>
      <c r="F151" s="8">
        <v>14.7</v>
      </c>
      <c r="G151" s="35">
        <v>5.5970000000000004</v>
      </c>
      <c r="H151" s="18">
        <v>21.45</v>
      </c>
      <c r="I151" s="36">
        <v>15.4</v>
      </c>
    </row>
    <row r="152" spans="1:9" x14ac:dyDescent="0.2">
      <c r="A152" s="35">
        <v>6.1219999999999999</v>
      </c>
      <c r="B152" s="36">
        <v>21.5</v>
      </c>
      <c r="C152" s="8"/>
      <c r="D152" s="35">
        <v>14.1</v>
      </c>
      <c r="E152" s="36">
        <v>21.5</v>
      </c>
      <c r="F152" s="8">
        <v>14.7</v>
      </c>
      <c r="G152" s="35">
        <v>6.1219999999999999</v>
      </c>
      <c r="H152" s="18">
        <v>14.1</v>
      </c>
      <c r="I152" s="36">
        <v>21.5</v>
      </c>
    </row>
    <row r="153" spans="1:9" x14ac:dyDescent="0.2">
      <c r="A153" s="35">
        <v>5.4039999999999999</v>
      </c>
      <c r="B153" s="36">
        <v>19.600000000000001</v>
      </c>
      <c r="C153" s="8"/>
      <c r="D153" s="35">
        <v>13.28</v>
      </c>
      <c r="E153" s="36">
        <v>19.600000000000001</v>
      </c>
      <c r="F153" s="8">
        <v>14.7</v>
      </c>
      <c r="G153" s="35">
        <v>5.4039999999999999</v>
      </c>
      <c r="H153" s="18">
        <v>13.28</v>
      </c>
      <c r="I153" s="36">
        <v>19.600000000000001</v>
      </c>
    </row>
    <row r="154" spans="1:9" x14ac:dyDescent="0.2">
      <c r="A154" s="35">
        <v>5.0119999999999996</v>
      </c>
      <c r="B154" s="36">
        <v>15.3</v>
      </c>
      <c r="C154" s="8"/>
      <c r="D154" s="35">
        <v>12.12</v>
      </c>
      <c r="E154" s="36">
        <v>15.3</v>
      </c>
      <c r="F154" s="8">
        <v>14.7</v>
      </c>
      <c r="G154" s="35">
        <v>5.0119999999999996</v>
      </c>
      <c r="H154" s="18">
        <v>12.12</v>
      </c>
      <c r="I154" s="36">
        <v>15.3</v>
      </c>
    </row>
    <row r="155" spans="1:9" x14ac:dyDescent="0.2">
      <c r="A155" s="35">
        <v>5.7089999999999996</v>
      </c>
      <c r="B155" s="36">
        <v>19.399999999999999</v>
      </c>
      <c r="C155" s="8"/>
      <c r="D155" s="35">
        <v>15.79</v>
      </c>
      <c r="E155" s="36">
        <v>19.399999999999999</v>
      </c>
      <c r="F155" s="8">
        <v>14.7</v>
      </c>
      <c r="G155" s="35">
        <v>5.7089999999999996</v>
      </c>
      <c r="H155" s="18">
        <v>15.79</v>
      </c>
      <c r="I155" s="36">
        <v>19.399999999999999</v>
      </c>
    </row>
    <row r="156" spans="1:9" x14ac:dyDescent="0.2">
      <c r="A156" s="35">
        <v>6.1289999999999996</v>
      </c>
      <c r="B156" s="36">
        <v>17</v>
      </c>
      <c r="C156" s="8"/>
      <c r="D156" s="35">
        <v>15.12</v>
      </c>
      <c r="E156" s="36">
        <v>17</v>
      </c>
      <c r="F156" s="8">
        <v>14.7</v>
      </c>
      <c r="G156" s="35">
        <v>6.1289999999999996</v>
      </c>
      <c r="H156" s="18">
        <v>15.12</v>
      </c>
      <c r="I156" s="36">
        <v>17</v>
      </c>
    </row>
    <row r="157" spans="1:9" x14ac:dyDescent="0.2">
      <c r="A157" s="35">
        <v>6.1520000000000001</v>
      </c>
      <c r="B157" s="36">
        <v>15.6</v>
      </c>
      <c r="C157" s="8"/>
      <c r="D157" s="35">
        <v>15.02</v>
      </c>
      <c r="E157" s="36">
        <v>15.6</v>
      </c>
      <c r="F157" s="8">
        <v>14.7</v>
      </c>
      <c r="G157" s="35">
        <v>6.1520000000000001</v>
      </c>
      <c r="H157" s="18">
        <v>15.02</v>
      </c>
      <c r="I157" s="36">
        <v>15.6</v>
      </c>
    </row>
    <row r="158" spans="1:9" x14ac:dyDescent="0.2">
      <c r="A158" s="35">
        <v>5.2720000000000002</v>
      </c>
      <c r="B158" s="36">
        <v>13.1</v>
      </c>
      <c r="C158" s="8"/>
      <c r="D158" s="35">
        <v>16.14</v>
      </c>
      <c r="E158" s="36">
        <v>13.1</v>
      </c>
      <c r="F158" s="8">
        <v>14.7</v>
      </c>
      <c r="G158" s="35">
        <v>5.2720000000000002</v>
      </c>
      <c r="H158" s="18">
        <v>16.14</v>
      </c>
      <c r="I158" s="36">
        <v>13.1</v>
      </c>
    </row>
    <row r="159" spans="1:9" x14ac:dyDescent="0.2">
      <c r="A159" s="35">
        <v>6.9429999999999996</v>
      </c>
      <c r="B159" s="36">
        <v>41.3</v>
      </c>
      <c r="C159" s="8"/>
      <c r="D159" s="35">
        <v>4.59</v>
      </c>
      <c r="E159" s="36">
        <v>41.3</v>
      </c>
      <c r="F159" s="8">
        <v>14.7</v>
      </c>
      <c r="G159" s="35">
        <v>6.9429999999999996</v>
      </c>
      <c r="H159" s="18">
        <v>4.59</v>
      </c>
      <c r="I159" s="36">
        <v>41.3</v>
      </c>
    </row>
    <row r="160" spans="1:9" x14ac:dyDescent="0.2">
      <c r="A160" s="35">
        <v>6.0659999999999998</v>
      </c>
      <c r="B160" s="36">
        <v>24.3</v>
      </c>
      <c r="C160" s="8"/>
      <c r="D160" s="35">
        <v>6.43</v>
      </c>
      <c r="E160" s="36">
        <v>24.3</v>
      </c>
      <c r="F160" s="8">
        <v>14.7</v>
      </c>
      <c r="G160" s="35">
        <v>6.0659999999999998</v>
      </c>
      <c r="H160" s="18">
        <v>6.43</v>
      </c>
      <c r="I160" s="36">
        <v>24.3</v>
      </c>
    </row>
    <row r="161" spans="1:9" x14ac:dyDescent="0.2">
      <c r="A161" s="35">
        <v>6.51</v>
      </c>
      <c r="B161" s="36">
        <v>23.3</v>
      </c>
      <c r="C161" s="8"/>
      <c r="D161" s="35">
        <v>7.39</v>
      </c>
      <c r="E161" s="36">
        <v>23.3</v>
      </c>
      <c r="F161" s="8">
        <v>14.7</v>
      </c>
      <c r="G161" s="35">
        <v>6.51</v>
      </c>
      <c r="H161" s="18">
        <v>7.39</v>
      </c>
      <c r="I161" s="36">
        <v>23.3</v>
      </c>
    </row>
    <row r="162" spans="1:9" x14ac:dyDescent="0.2">
      <c r="A162" s="35">
        <v>6.25</v>
      </c>
      <c r="B162" s="36">
        <v>27</v>
      </c>
      <c r="C162" s="8"/>
      <c r="D162" s="35">
        <v>5.5</v>
      </c>
      <c r="E162" s="36">
        <v>27</v>
      </c>
      <c r="F162" s="8">
        <v>14.7</v>
      </c>
      <c r="G162" s="35">
        <v>6.25</v>
      </c>
      <c r="H162" s="18">
        <v>5.5</v>
      </c>
      <c r="I162" s="36">
        <v>27</v>
      </c>
    </row>
    <row r="163" spans="1:9" x14ac:dyDescent="0.2">
      <c r="A163" s="35">
        <v>7.4889999999999999</v>
      </c>
      <c r="B163" s="36">
        <v>50</v>
      </c>
      <c r="C163" s="8"/>
      <c r="D163" s="35">
        <v>1.73</v>
      </c>
      <c r="E163" s="36">
        <v>50</v>
      </c>
      <c r="F163" s="8">
        <v>14.7</v>
      </c>
      <c r="G163" s="35">
        <v>7.4889999999999999</v>
      </c>
      <c r="H163" s="18">
        <v>1.73</v>
      </c>
      <c r="I163" s="36">
        <v>50</v>
      </c>
    </row>
    <row r="164" spans="1:9" x14ac:dyDescent="0.2">
      <c r="A164" s="35">
        <v>7.8019999999999996</v>
      </c>
      <c r="B164" s="36">
        <v>50</v>
      </c>
      <c r="C164" s="8"/>
      <c r="D164" s="35">
        <v>1.92</v>
      </c>
      <c r="E164" s="36">
        <v>50</v>
      </c>
      <c r="F164" s="8">
        <v>14.7</v>
      </c>
      <c r="G164" s="35">
        <v>7.8019999999999996</v>
      </c>
      <c r="H164" s="18">
        <v>1.92</v>
      </c>
      <c r="I164" s="36">
        <v>50</v>
      </c>
    </row>
    <row r="165" spans="1:9" x14ac:dyDescent="0.2">
      <c r="A165" s="35">
        <v>8.375</v>
      </c>
      <c r="B165" s="36">
        <v>50</v>
      </c>
      <c r="C165" s="8"/>
      <c r="D165" s="35">
        <v>3.32</v>
      </c>
      <c r="E165" s="36">
        <v>50</v>
      </c>
      <c r="F165" s="8">
        <v>14.7</v>
      </c>
      <c r="G165" s="35">
        <v>8.375</v>
      </c>
      <c r="H165" s="18">
        <v>3.32</v>
      </c>
      <c r="I165" s="36">
        <v>50</v>
      </c>
    </row>
    <row r="166" spans="1:9" x14ac:dyDescent="0.2">
      <c r="A166" s="35">
        <v>5.8540000000000001</v>
      </c>
      <c r="B166" s="36">
        <v>22.7</v>
      </c>
      <c r="C166" s="8"/>
      <c r="D166" s="35">
        <v>11.64</v>
      </c>
      <c r="E166" s="36">
        <v>22.7</v>
      </c>
      <c r="F166" s="8">
        <v>14.7</v>
      </c>
      <c r="G166" s="35">
        <v>5.8540000000000001</v>
      </c>
      <c r="H166" s="18">
        <v>11.64</v>
      </c>
      <c r="I166" s="36">
        <v>22.7</v>
      </c>
    </row>
    <row r="167" spans="1:9" x14ac:dyDescent="0.2">
      <c r="A167" s="35">
        <v>6.101</v>
      </c>
      <c r="B167" s="36">
        <v>25</v>
      </c>
      <c r="C167" s="8"/>
      <c r="D167" s="35">
        <v>9.81</v>
      </c>
      <c r="E167" s="36">
        <v>25</v>
      </c>
      <c r="F167" s="8">
        <v>14.7</v>
      </c>
      <c r="G167" s="35">
        <v>6.101</v>
      </c>
      <c r="H167" s="18">
        <v>9.81</v>
      </c>
      <c r="I167" s="36">
        <v>25</v>
      </c>
    </row>
    <row r="168" spans="1:9" x14ac:dyDescent="0.2">
      <c r="A168" s="35">
        <v>7.9290000000000003</v>
      </c>
      <c r="B168" s="36">
        <v>50</v>
      </c>
      <c r="C168" s="8"/>
      <c r="D168" s="35">
        <v>3.7</v>
      </c>
      <c r="E168" s="36">
        <v>50</v>
      </c>
      <c r="F168" s="8">
        <v>14.7</v>
      </c>
      <c r="G168" s="35">
        <v>7.9290000000000003</v>
      </c>
      <c r="H168" s="18">
        <v>3.7</v>
      </c>
      <c r="I168" s="36">
        <v>50</v>
      </c>
    </row>
    <row r="169" spans="1:9" x14ac:dyDescent="0.2">
      <c r="A169" s="35">
        <v>5.8769999999999998</v>
      </c>
      <c r="B169" s="36">
        <v>23.8</v>
      </c>
      <c r="C169" s="8"/>
      <c r="D169" s="35">
        <v>12.14</v>
      </c>
      <c r="E169" s="36">
        <v>23.8</v>
      </c>
      <c r="F169" s="8">
        <v>14.7</v>
      </c>
      <c r="G169" s="35">
        <v>5.8769999999999998</v>
      </c>
      <c r="H169" s="18">
        <v>12.14</v>
      </c>
      <c r="I169" s="36">
        <v>23.8</v>
      </c>
    </row>
    <row r="170" spans="1:9" x14ac:dyDescent="0.2">
      <c r="A170" s="35">
        <v>6.319</v>
      </c>
      <c r="B170" s="36">
        <v>23.8</v>
      </c>
      <c r="C170" s="8"/>
      <c r="D170" s="35">
        <v>11.1</v>
      </c>
      <c r="E170" s="36">
        <v>23.8</v>
      </c>
      <c r="F170" s="8">
        <v>14.7</v>
      </c>
      <c r="G170" s="35">
        <v>6.319</v>
      </c>
      <c r="H170" s="18">
        <v>11.1</v>
      </c>
      <c r="I170" s="36">
        <v>23.8</v>
      </c>
    </row>
    <row r="171" spans="1:9" x14ac:dyDescent="0.2">
      <c r="A171" s="35">
        <v>6.4020000000000001</v>
      </c>
      <c r="B171" s="36">
        <v>22.3</v>
      </c>
      <c r="C171" s="8"/>
      <c r="D171" s="35">
        <v>11.32</v>
      </c>
      <c r="E171" s="36">
        <v>22.3</v>
      </c>
      <c r="F171" s="8">
        <v>14.7</v>
      </c>
      <c r="G171" s="35">
        <v>6.4020000000000001</v>
      </c>
      <c r="H171" s="18">
        <v>11.32</v>
      </c>
      <c r="I171" s="36">
        <v>22.3</v>
      </c>
    </row>
    <row r="172" spans="1:9" x14ac:dyDescent="0.2">
      <c r="A172" s="35">
        <v>5.875</v>
      </c>
      <c r="B172" s="36">
        <v>17.399999999999999</v>
      </c>
      <c r="C172" s="8"/>
      <c r="D172" s="35">
        <v>14.43</v>
      </c>
      <c r="E172" s="36">
        <v>17.399999999999999</v>
      </c>
      <c r="F172" s="8">
        <v>14.7</v>
      </c>
      <c r="G172" s="35">
        <v>5.875</v>
      </c>
      <c r="H172" s="18">
        <v>14.43</v>
      </c>
      <c r="I172" s="36">
        <v>17.399999999999999</v>
      </c>
    </row>
    <row r="173" spans="1:9" x14ac:dyDescent="0.2">
      <c r="A173" s="35">
        <v>5.88</v>
      </c>
      <c r="B173" s="36">
        <v>19.100000000000001</v>
      </c>
      <c r="C173" s="8"/>
      <c r="D173" s="35">
        <v>12.03</v>
      </c>
      <c r="E173" s="36">
        <v>19.100000000000001</v>
      </c>
      <c r="F173" s="8">
        <v>14.7</v>
      </c>
      <c r="G173" s="35">
        <v>5.88</v>
      </c>
      <c r="H173" s="18">
        <v>12.03</v>
      </c>
      <c r="I173" s="36">
        <v>19.100000000000001</v>
      </c>
    </row>
    <row r="174" spans="1:9" x14ac:dyDescent="0.2">
      <c r="A174" s="35">
        <v>5.5720000000000001</v>
      </c>
      <c r="B174" s="36">
        <v>23.1</v>
      </c>
      <c r="C174" s="8"/>
      <c r="D174" s="35">
        <v>14.69</v>
      </c>
      <c r="E174" s="36">
        <v>23.1</v>
      </c>
      <c r="F174" s="8">
        <v>16.600000000000001</v>
      </c>
      <c r="G174" s="35">
        <v>5.5720000000000001</v>
      </c>
      <c r="H174" s="18">
        <v>14.69</v>
      </c>
      <c r="I174" s="36">
        <v>23.1</v>
      </c>
    </row>
    <row r="175" spans="1:9" x14ac:dyDescent="0.2">
      <c r="A175" s="35">
        <v>6.4160000000000004</v>
      </c>
      <c r="B175" s="36">
        <v>23.6</v>
      </c>
      <c r="C175" s="8"/>
      <c r="D175" s="35">
        <v>9.0399999999999991</v>
      </c>
      <c r="E175" s="36">
        <v>23.6</v>
      </c>
      <c r="F175" s="8">
        <v>16.600000000000001</v>
      </c>
      <c r="G175" s="35">
        <v>6.4160000000000004</v>
      </c>
      <c r="H175" s="18">
        <v>9.0399999999999991</v>
      </c>
      <c r="I175" s="36">
        <v>23.6</v>
      </c>
    </row>
    <row r="176" spans="1:9" x14ac:dyDescent="0.2">
      <c r="A176" s="35">
        <v>5.859</v>
      </c>
      <c r="B176" s="36">
        <v>22.6</v>
      </c>
      <c r="C176" s="8"/>
      <c r="D176" s="35">
        <v>9.64</v>
      </c>
      <c r="E176" s="36">
        <v>22.6</v>
      </c>
      <c r="F176" s="8">
        <v>16.600000000000001</v>
      </c>
      <c r="G176" s="35">
        <v>5.859</v>
      </c>
      <c r="H176" s="18">
        <v>9.64</v>
      </c>
      <c r="I176" s="36">
        <v>22.6</v>
      </c>
    </row>
    <row r="177" spans="1:9" x14ac:dyDescent="0.2">
      <c r="A177" s="35">
        <v>6.5460000000000003</v>
      </c>
      <c r="B177" s="36">
        <v>29.4</v>
      </c>
      <c r="C177" s="8"/>
      <c r="D177" s="35">
        <v>5.33</v>
      </c>
      <c r="E177" s="36">
        <v>29.4</v>
      </c>
      <c r="F177" s="8">
        <v>16.600000000000001</v>
      </c>
      <c r="G177" s="35">
        <v>6.5460000000000003</v>
      </c>
      <c r="H177" s="18">
        <v>5.33</v>
      </c>
      <c r="I177" s="36">
        <v>29.4</v>
      </c>
    </row>
    <row r="178" spans="1:9" x14ac:dyDescent="0.2">
      <c r="A178" s="35">
        <v>6.02</v>
      </c>
      <c r="B178" s="36">
        <v>23.2</v>
      </c>
      <c r="C178" s="8"/>
      <c r="D178" s="35">
        <v>10.11</v>
      </c>
      <c r="E178" s="36">
        <v>23.2</v>
      </c>
      <c r="F178" s="8">
        <v>16.600000000000001</v>
      </c>
      <c r="G178" s="35">
        <v>6.02</v>
      </c>
      <c r="H178" s="18">
        <v>10.11</v>
      </c>
      <c r="I178" s="36">
        <v>23.2</v>
      </c>
    </row>
    <row r="179" spans="1:9" x14ac:dyDescent="0.2">
      <c r="A179" s="35">
        <v>6.3150000000000004</v>
      </c>
      <c r="B179" s="36">
        <v>24.6</v>
      </c>
      <c r="C179" s="8"/>
      <c r="D179" s="35">
        <v>6.29</v>
      </c>
      <c r="E179" s="36">
        <v>24.6</v>
      </c>
      <c r="F179" s="8">
        <v>16.600000000000001</v>
      </c>
      <c r="G179" s="35">
        <v>6.3150000000000004</v>
      </c>
      <c r="H179" s="18">
        <v>6.29</v>
      </c>
      <c r="I179" s="36">
        <v>24.6</v>
      </c>
    </row>
    <row r="180" spans="1:9" x14ac:dyDescent="0.2">
      <c r="A180" s="35">
        <v>6.86</v>
      </c>
      <c r="B180" s="36">
        <v>29.9</v>
      </c>
      <c r="C180" s="8"/>
      <c r="D180" s="35">
        <v>6.92</v>
      </c>
      <c r="E180" s="36">
        <v>29.9</v>
      </c>
      <c r="F180" s="8">
        <v>16.600000000000001</v>
      </c>
      <c r="G180" s="35">
        <v>6.86</v>
      </c>
      <c r="H180" s="18">
        <v>6.92</v>
      </c>
      <c r="I180" s="36">
        <v>29.9</v>
      </c>
    </row>
    <row r="181" spans="1:9" x14ac:dyDescent="0.2">
      <c r="A181" s="35">
        <v>6.98</v>
      </c>
      <c r="B181" s="36">
        <v>37.200000000000003</v>
      </c>
      <c r="C181" s="8"/>
      <c r="D181" s="35">
        <v>5.04</v>
      </c>
      <c r="E181" s="36">
        <v>37.200000000000003</v>
      </c>
      <c r="F181" s="8">
        <v>17.8</v>
      </c>
      <c r="G181" s="35">
        <v>6.98</v>
      </c>
      <c r="H181" s="18">
        <v>5.04</v>
      </c>
      <c r="I181" s="36">
        <v>37.200000000000003</v>
      </c>
    </row>
    <row r="182" spans="1:9" x14ac:dyDescent="0.2">
      <c r="A182" s="35">
        <v>7.7649999999999997</v>
      </c>
      <c r="B182" s="36">
        <v>39.799999999999997</v>
      </c>
      <c r="C182" s="8"/>
      <c r="D182" s="35">
        <v>7.56</v>
      </c>
      <c r="E182" s="36">
        <v>39.799999999999997</v>
      </c>
      <c r="F182" s="8">
        <v>17.8</v>
      </c>
      <c r="G182" s="35">
        <v>7.7649999999999997</v>
      </c>
      <c r="H182" s="18">
        <v>7.56</v>
      </c>
      <c r="I182" s="36">
        <v>39.799999999999997</v>
      </c>
    </row>
    <row r="183" spans="1:9" x14ac:dyDescent="0.2">
      <c r="A183" s="35">
        <v>6.1440000000000001</v>
      </c>
      <c r="B183" s="36">
        <v>36.200000000000003</v>
      </c>
      <c r="C183" s="8"/>
      <c r="D183" s="35">
        <v>9.4499999999999993</v>
      </c>
      <c r="E183" s="36">
        <v>36.200000000000003</v>
      </c>
      <c r="F183" s="8">
        <v>17.8</v>
      </c>
      <c r="G183" s="35">
        <v>6.1440000000000001</v>
      </c>
      <c r="H183" s="18">
        <v>9.4499999999999993</v>
      </c>
      <c r="I183" s="36">
        <v>36.200000000000003</v>
      </c>
    </row>
    <row r="184" spans="1:9" x14ac:dyDescent="0.2">
      <c r="A184" s="35">
        <v>7.1550000000000002</v>
      </c>
      <c r="B184" s="36">
        <v>37.9</v>
      </c>
      <c r="C184" s="8"/>
      <c r="D184" s="35">
        <v>4.82</v>
      </c>
      <c r="E184" s="36">
        <v>37.9</v>
      </c>
      <c r="F184" s="8">
        <v>17.8</v>
      </c>
      <c r="G184" s="35">
        <v>7.1550000000000002</v>
      </c>
      <c r="H184" s="18">
        <v>4.82</v>
      </c>
      <c r="I184" s="36">
        <v>37.9</v>
      </c>
    </row>
    <row r="185" spans="1:9" x14ac:dyDescent="0.2">
      <c r="A185" s="35">
        <v>6.5629999999999997</v>
      </c>
      <c r="B185" s="36">
        <v>32.5</v>
      </c>
      <c r="C185" s="8"/>
      <c r="D185" s="35">
        <v>5.68</v>
      </c>
      <c r="E185" s="36">
        <v>32.5</v>
      </c>
      <c r="F185" s="8">
        <v>17.8</v>
      </c>
      <c r="G185" s="35">
        <v>6.5629999999999997</v>
      </c>
      <c r="H185" s="18">
        <v>5.68</v>
      </c>
      <c r="I185" s="36">
        <v>32.5</v>
      </c>
    </row>
    <row r="186" spans="1:9" x14ac:dyDescent="0.2">
      <c r="A186" s="35">
        <v>5.6040000000000001</v>
      </c>
      <c r="B186" s="36">
        <v>26.4</v>
      </c>
      <c r="C186" s="8"/>
      <c r="D186" s="35">
        <v>13.98</v>
      </c>
      <c r="E186" s="36">
        <v>26.4</v>
      </c>
      <c r="F186" s="8">
        <v>17.8</v>
      </c>
      <c r="G186" s="35">
        <v>5.6040000000000001</v>
      </c>
      <c r="H186" s="18">
        <v>13.98</v>
      </c>
      <c r="I186" s="36">
        <v>26.4</v>
      </c>
    </row>
    <row r="187" spans="1:9" x14ac:dyDescent="0.2">
      <c r="A187" s="35">
        <v>6.1529999999999996</v>
      </c>
      <c r="B187" s="36">
        <v>29.6</v>
      </c>
      <c r="C187" s="8"/>
      <c r="D187" s="35">
        <v>13.15</v>
      </c>
      <c r="E187" s="36">
        <v>29.6</v>
      </c>
      <c r="F187" s="8">
        <v>17.8</v>
      </c>
      <c r="G187" s="35">
        <v>6.1529999999999996</v>
      </c>
      <c r="H187" s="18">
        <v>13.15</v>
      </c>
      <c r="I187" s="36">
        <v>29.6</v>
      </c>
    </row>
    <row r="188" spans="1:9" x14ac:dyDescent="0.2">
      <c r="A188" s="35">
        <v>7.8310000000000004</v>
      </c>
      <c r="B188" s="36">
        <v>50</v>
      </c>
      <c r="C188" s="8"/>
      <c r="D188" s="35">
        <v>4.45</v>
      </c>
      <c r="E188" s="36">
        <v>50</v>
      </c>
      <c r="F188" s="8">
        <v>17.8</v>
      </c>
      <c r="G188" s="35">
        <v>7.8310000000000004</v>
      </c>
      <c r="H188" s="18">
        <v>4.45</v>
      </c>
      <c r="I188" s="36">
        <v>50</v>
      </c>
    </row>
    <row r="189" spans="1:9" x14ac:dyDescent="0.2">
      <c r="A189" s="35">
        <v>6.782</v>
      </c>
      <c r="B189" s="36">
        <v>32</v>
      </c>
      <c r="C189" s="8"/>
      <c r="D189" s="35">
        <v>6.68</v>
      </c>
      <c r="E189" s="36">
        <v>32</v>
      </c>
      <c r="F189" s="8">
        <v>15.2</v>
      </c>
      <c r="G189" s="35">
        <v>6.782</v>
      </c>
      <c r="H189" s="18">
        <v>6.68</v>
      </c>
      <c r="I189" s="36">
        <v>32</v>
      </c>
    </row>
    <row r="190" spans="1:9" x14ac:dyDescent="0.2">
      <c r="A190" s="35">
        <v>6.556</v>
      </c>
      <c r="B190" s="36">
        <v>29.8</v>
      </c>
      <c r="C190" s="8"/>
      <c r="D190" s="35">
        <v>4.5599999999999996</v>
      </c>
      <c r="E190" s="36">
        <v>29.8</v>
      </c>
      <c r="F190" s="8">
        <v>15.2</v>
      </c>
      <c r="G190" s="35">
        <v>6.556</v>
      </c>
      <c r="H190" s="18">
        <v>4.5599999999999996</v>
      </c>
      <c r="I190" s="36">
        <v>29.8</v>
      </c>
    </row>
    <row r="191" spans="1:9" x14ac:dyDescent="0.2">
      <c r="A191" s="35">
        <v>7.1849999999999996</v>
      </c>
      <c r="B191" s="36">
        <v>34.9</v>
      </c>
      <c r="C191" s="8"/>
      <c r="D191" s="35">
        <v>5.39</v>
      </c>
      <c r="E191" s="36">
        <v>34.9</v>
      </c>
      <c r="F191" s="8">
        <v>15.2</v>
      </c>
      <c r="G191" s="35">
        <v>7.1849999999999996</v>
      </c>
      <c r="H191" s="18">
        <v>5.39</v>
      </c>
      <c r="I191" s="36">
        <v>34.9</v>
      </c>
    </row>
    <row r="192" spans="1:9" x14ac:dyDescent="0.2">
      <c r="A192" s="35">
        <v>6.9509999999999996</v>
      </c>
      <c r="B192" s="36">
        <v>37</v>
      </c>
      <c r="C192" s="8"/>
      <c r="D192" s="35">
        <v>5.0999999999999996</v>
      </c>
      <c r="E192" s="36">
        <v>37</v>
      </c>
      <c r="F192" s="8">
        <v>15.2</v>
      </c>
      <c r="G192" s="35">
        <v>6.9509999999999996</v>
      </c>
      <c r="H192" s="18">
        <v>5.0999999999999996</v>
      </c>
      <c r="I192" s="36">
        <v>37</v>
      </c>
    </row>
    <row r="193" spans="1:9" x14ac:dyDescent="0.2">
      <c r="A193" s="35">
        <v>6.7389999999999999</v>
      </c>
      <c r="B193" s="36">
        <v>30.5</v>
      </c>
      <c r="C193" s="8"/>
      <c r="D193" s="35">
        <v>4.6900000000000004</v>
      </c>
      <c r="E193" s="36">
        <v>30.5</v>
      </c>
      <c r="F193" s="8">
        <v>15.2</v>
      </c>
      <c r="G193" s="35">
        <v>6.7389999999999999</v>
      </c>
      <c r="H193" s="18">
        <v>4.6900000000000004</v>
      </c>
      <c r="I193" s="36">
        <v>30.5</v>
      </c>
    </row>
    <row r="194" spans="1:9" x14ac:dyDescent="0.2">
      <c r="A194" s="35">
        <v>7.1779999999999999</v>
      </c>
      <c r="B194" s="36">
        <v>36.4</v>
      </c>
      <c r="C194" s="8"/>
      <c r="D194" s="35">
        <v>2.87</v>
      </c>
      <c r="E194" s="36">
        <v>36.4</v>
      </c>
      <c r="F194" s="8">
        <v>15.2</v>
      </c>
      <c r="G194" s="35">
        <v>7.1779999999999999</v>
      </c>
      <c r="H194" s="18">
        <v>2.87</v>
      </c>
      <c r="I194" s="36">
        <v>36.4</v>
      </c>
    </row>
    <row r="195" spans="1:9" x14ac:dyDescent="0.2">
      <c r="A195" s="35">
        <v>6.8</v>
      </c>
      <c r="B195" s="36">
        <v>31.1</v>
      </c>
      <c r="C195" s="8"/>
      <c r="D195" s="35">
        <v>5.03</v>
      </c>
      <c r="E195" s="36">
        <v>31.1</v>
      </c>
      <c r="F195" s="8">
        <v>15.6</v>
      </c>
      <c r="G195" s="35">
        <v>6.8</v>
      </c>
      <c r="H195" s="18">
        <v>5.03</v>
      </c>
      <c r="I195" s="36">
        <v>31.1</v>
      </c>
    </row>
    <row r="196" spans="1:9" x14ac:dyDescent="0.2">
      <c r="A196" s="35">
        <v>6.6040000000000001</v>
      </c>
      <c r="B196" s="36">
        <v>29.1</v>
      </c>
      <c r="C196" s="8"/>
      <c r="D196" s="35">
        <v>4.38</v>
      </c>
      <c r="E196" s="36">
        <v>29.1</v>
      </c>
      <c r="F196" s="8">
        <v>15.6</v>
      </c>
      <c r="G196" s="35">
        <v>6.6040000000000001</v>
      </c>
      <c r="H196" s="18">
        <v>4.38</v>
      </c>
      <c r="I196" s="36">
        <v>29.1</v>
      </c>
    </row>
    <row r="197" spans="1:9" x14ac:dyDescent="0.2">
      <c r="A197" s="35">
        <v>7.875</v>
      </c>
      <c r="B197" s="36">
        <v>50</v>
      </c>
      <c r="C197" s="8"/>
      <c r="D197" s="35">
        <v>2.97</v>
      </c>
      <c r="E197" s="36">
        <v>50</v>
      </c>
      <c r="F197" s="8">
        <v>14.4</v>
      </c>
      <c r="G197" s="35">
        <v>7.875</v>
      </c>
      <c r="H197" s="18">
        <v>2.97</v>
      </c>
      <c r="I197" s="36">
        <v>50</v>
      </c>
    </row>
    <row r="198" spans="1:9" x14ac:dyDescent="0.2">
      <c r="A198" s="35">
        <v>7.2869999999999999</v>
      </c>
      <c r="B198" s="36">
        <v>33.299999999999997</v>
      </c>
      <c r="C198" s="8"/>
      <c r="D198" s="35">
        <v>4.08</v>
      </c>
      <c r="E198" s="36">
        <v>33.299999999999997</v>
      </c>
      <c r="F198" s="8">
        <v>12.6</v>
      </c>
      <c r="G198" s="35">
        <v>7.2869999999999999</v>
      </c>
      <c r="H198" s="18">
        <v>4.08</v>
      </c>
      <c r="I198" s="36">
        <v>33.299999999999997</v>
      </c>
    </row>
    <row r="199" spans="1:9" x14ac:dyDescent="0.2">
      <c r="A199" s="35">
        <v>7.1070000000000002</v>
      </c>
      <c r="B199" s="36">
        <v>30.3</v>
      </c>
      <c r="C199" s="8"/>
      <c r="D199" s="35">
        <v>8.61</v>
      </c>
      <c r="E199" s="36">
        <v>30.3</v>
      </c>
      <c r="F199" s="8">
        <v>12.6</v>
      </c>
      <c r="G199" s="35">
        <v>7.1070000000000002</v>
      </c>
      <c r="H199" s="18">
        <v>8.61</v>
      </c>
      <c r="I199" s="36">
        <v>30.3</v>
      </c>
    </row>
    <row r="200" spans="1:9" x14ac:dyDescent="0.2">
      <c r="A200" s="35">
        <v>7.274</v>
      </c>
      <c r="B200" s="36">
        <v>34.6</v>
      </c>
      <c r="C200" s="8"/>
      <c r="D200" s="35">
        <v>6.62</v>
      </c>
      <c r="E200" s="36">
        <v>34.6</v>
      </c>
      <c r="F200" s="8">
        <v>12.6</v>
      </c>
      <c r="G200" s="35">
        <v>7.274</v>
      </c>
      <c r="H200" s="18">
        <v>6.62</v>
      </c>
      <c r="I200" s="36">
        <v>34.6</v>
      </c>
    </row>
    <row r="201" spans="1:9" x14ac:dyDescent="0.2">
      <c r="A201" s="37">
        <v>6.9749999999999996</v>
      </c>
      <c r="B201" s="38">
        <v>34.9</v>
      </c>
      <c r="C201" s="8"/>
      <c r="D201" s="37">
        <v>4.5599999999999996</v>
      </c>
      <c r="E201" s="38">
        <v>34.9</v>
      </c>
      <c r="F201" s="8">
        <v>17</v>
      </c>
      <c r="G201" s="37">
        <v>6.9749999999999996</v>
      </c>
      <c r="H201" s="40">
        <v>4.5599999999999996</v>
      </c>
      <c r="I201" s="38">
        <v>34.9</v>
      </c>
    </row>
  </sheetData>
  <phoneticPr fontId="1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1"/>
  <sheetViews>
    <sheetView tabSelected="1" zoomScaleNormal="100" workbookViewId="0">
      <selection activeCell="AA9" sqref="AA9"/>
    </sheetView>
  </sheetViews>
  <sheetFormatPr defaultRowHeight="14.25" x14ac:dyDescent="0.2"/>
  <sheetData>
    <row r="1" spans="1:23" x14ac:dyDescent="0.2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1</v>
      </c>
    </row>
    <row r="2" spans="1:23" x14ac:dyDescent="0.2">
      <c r="A2">
        <v>-0.66628300035404797</v>
      </c>
      <c r="B2">
        <v>-1.09610907237276</v>
      </c>
      <c r="C2">
        <v>4.4304059597693402E-2</v>
      </c>
      <c r="D2">
        <v>0.544478275905803</v>
      </c>
      <c r="E2">
        <v>-0.11134789226163599</v>
      </c>
      <c r="F2">
        <v>7.1145255059585605E-2</v>
      </c>
      <c r="G2">
        <v>-1.1584516200169901</v>
      </c>
      <c r="H2">
        <v>0.43652928613570002</v>
      </c>
      <c r="I2">
        <v>-1.0565807320240901</v>
      </c>
      <c r="J2">
        <v>9.3344796885866194E-2</v>
      </c>
      <c r="L2" s="46"/>
      <c r="M2" s="23"/>
      <c r="N2" s="23" t="s">
        <v>30</v>
      </c>
      <c r="O2" s="23" t="s">
        <v>31</v>
      </c>
      <c r="P2" s="23" t="s">
        <v>32</v>
      </c>
      <c r="Q2" s="23" t="s">
        <v>33</v>
      </c>
      <c r="R2" s="23" t="s">
        <v>34</v>
      </c>
      <c r="S2" s="23" t="s">
        <v>35</v>
      </c>
      <c r="T2" s="23" t="s">
        <v>36</v>
      </c>
      <c r="U2" s="23" t="s">
        <v>37</v>
      </c>
      <c r="V2" s="23" t="s">
        <v>38</v>
      </c>
      <c r="W2" s="24" t="s">
        <v>39</v>
      </c>
    </row>
    <row r="3" spans="1:23" x14ac:dyDescent="0.2">
      <c r="A3">
        <v>-0.63970969369400799</v>
      </c>
      <c r="B3">
        <v>-0.42952597950502303</v>
      </c>
      <c r="C3">
        <v>-0.534176423369632</v>
      </c>
      <c r="D3">
        <v>0.28456799882358702</v>
      </c>
      <c r="E3">
        <v>0.370327549476417</v>
      </c>
      <c r="F3">
        <v>0.53510902521540804</v>
      </c>
      <c r="G3">
        <v>-8.97693137282531E-2</v>
      </c>
      <c r="H3">
        <v>0.43652928613570002</v>
      </c>
      <c r="I3">
        <v>-0.41023519904119798</v>
      </c>
      <c r="J3">
        <v>-0.20980474645118199</v>
      </c>
      <c r="L3" s="41" t="s">
        <v>103</v>
      </c>
      <c r="M3" s="17"/>
      <c r="N3" s="4">
        <f t="array" ref="N3:W7">LINEST(J2:J201,A2:I201,1,1)</f>
        <v>-0.1540825652418796</v>
      </c>
      <c r="O3" s="4">
        <v>0.12388496335097304</v>
      </c>
      <c r="P3" s="4">
        <v>-0.22058005594513785</v>
      </c>
      <c r="Q3" s="4">
        <v>-0.19984681780940139</v>
      </c>
      <c r="R3" s="4">
        <v>-0.13268918856365122</v>
      </c>
      <c r="S3" s="4">
        <v>0.66606424803663233</v>
      </c>
      <c r="T3" s="4">
        <v>-0.11209052481907275</v>
      </c>
      <c r="U3" s="4">
        <v>-3.6206154528862028E-2</v>
      </c>
      <c r="V3" s="4">
        <v>9.6593192776273151E-2</v>
      </c>
      <c r="W3" s="14">
        <v>7.3543629791104569E-16</v>
      </c>
    </row>
    <row r="4" spans="1:23" x14ac:dyDescent="0.2">
      <c r="A4">
        <v>-0.63973501366223995</v>
      </c>
      <c r="B4">
        <v>-0.42952597950502303</v>
      </c>
      <c r="C4">
        <v>-0.534176423369632</v>
      </c>
      <c r="D4">
        <v>1.57399300980289</v>
      </c>
      <c r="E4">
        <v>-0.25549893686937503</v>
      </c>
      <c r="F4">
        <v>0.53510902521540804</v>
      </c>
      <c r="G4">
        <v>-8.97693137282531E-2</v>
      </c>
      <c r="H4">
        <v>0.35831097456227301</v>
      </c>
      <c r="I4">
        <v>-1.2041836782581701</v>
      </c>
      <c r="J4">
        <v>1.44488651093021</v>
      </c>
      <c r="L4" s="41"/>
      <c r="M4" s="17"/>
      <c r="N4" s="4">
        <v>5.2854501003361531E-2</v>
      </c>
      <c r="O4" s="4">
        <v>3.4935462812956286E-2</v>
      </c>
      <c r="P4" s="4">
        <v>3.6295595132402825E-2</v>
      </c>
      <c r="Q4" s="4">
        <v>5.0904927229304828E-2</v>
      </c>
      <c r="R4" s="4">
        <v>5.0047538424929545E-2</v>
      </c>
      <c r="S4" s="4">
        <v>4.4815796267567092E-2</v>
      </c>
      <c r="T4" s="4">
        <v>7.0307503301676497E-2</v>
      </c>
      <c r="U4" s="4">
        <v>4.6847417010358203E-2</v>
      </c>
      <c r="V4" s="4">
        <v>5.2541336680141965E-2</v>
      </c>
      <c r="W4" s="14">
        <v>2.9549334982978737E-2</v>
      </c>
    </row>
    <row r="5" spans="1:23" x14ac:dyDescent="0.2">
      <c r="A5">
        <v>-0.63330374173117698</v>
      </c>
      <c r="B5">
        <v>-1.1143140728082199</v>
      </c>
      <c r="C5">
        <v>-0.62639794963978501</v>
      </c>
      <c r="D5">
        <v>1.2583876733459101</v>
      </c>
      <c r="E5">
        <v>-0.79342844479581398</v>
      </c>
      <c r="F5">
        <v>1.1143892950793199</v>
      </c>
      <c r="G5">
        <v>0.29495631653569299</v>
      </c>
      <c r="H5">
        <v>0.39290383963160203</v>
      </c>
      <c r="I5">
        <v>-1.37353863762147</v>
      </c>
      <c r="J5">
        <v>1.28068050828931</v>
      </c>
      <c r="L5" s="41"/>
      <c r="M5" s="17"/>
      <c r="N5" s="4">
        <v>0.83326531898704004</v>
      </c>
      <c r="O5" s="4">
        <v>0.4178907029203428</v>
      </c>
      <c r="P5" s="4" t="e">
        <v>#N/A</v>
      </c>
      <c r="Q5" s="4" t="e">
        <v>#N/A</v>
      </c>
      <c r="R5" s="4" t="e">
        <v>#N/A</v>
      </c>
      <c r="S5" s="4" t="e">
        <v>#N/A</v>
      </c>
      <c r="T5" s="4" t="e">
        <v>#N/A</v>
      </c>
      <c r="U5" s="4" t="e">
        <v>#N/A</v>
      </c>
      <c r="V5" s="4" t="e">
        <v>#N/A</v>
      </c>
      <c r="W5" s="14" t="e">
        <v>#N/A</v>
      </c>
    </row>
    <row r="6" spans="1:23" x14ac:dyDescent="0.2">
      <c r="A6">
        <v>-0.58686691999271601</v>
      </c>
      <c r="B6">
        <v>-1.1143140728082199</v>
      </c>
      <c r="C6">
        <v>-0.62639794963978501</v>
      </c>
      <c r="D6">
        <v>1.50985930506832</v>
      </c>
      <c r="E6">
        <v>-0.49809459730678901</v>
      </c>
      <c r="F6">
        <v>1.1143892950793199</v>
      </c>
      <c r="G6">
        <v>0.29495631653569299</v>
      </c>
      <c r="H6">
        <v>0.43652928613570002</v>
      </c>
      <c r="I6">
        <v>-1.00220069920101</v>
      </c>
      <c r="J6">
        <v>1.63435497551586</v>
      </c>
      <c r="L6" s="41"/>
      <c r="M6" s="17"/>
      <c r="N6" s="4">
        <v>105.50388573810575</v>
      </c>
      <c r="O6" s="4">
        <v>190</v>
      </c>
      <c r="P6" s="4" t="e">
        <v>#N/A</v>
      </c>
      <c r="Q6" s="4" t="e">
        <v>#N/A</v>
      </c>
      <c r="R6" s="4" t="e">
        <v>#N/A</v>
      </c>
      <c r="S6" s="4" t="e">
        <v>#N/A</v>
      </c>
      <c r="T6" s="4" t="e">
        <v>#N/A</v>
      </c>
      <c r="U6" s="4" t="e">
        <v>#N/A</v>
      </c>
      <c r="V6" s="4" t="e">
        <v>#N/A</v>
      </c>
      <c r="W6" s="14" t="e">
        <v>#N/A</v>
      </c>
    </row>
    <row r="7" spans="1:23" ht="15" thickBot="1" x14ac:dyDescent="0.25">
      <c r="A7">
        <v>-0.636494057728476</v>
      </c>
      <c r="B7">
        <v>-1.1143140728082199</v>
      </c>
      <c r="C7">
        <v>-0.62639794963978501</v>
      </c>
      <c r="D7">
        <v>0.29975756047124802</v>
      </c>
      <c r="E7">
        <v>-0.339880036151954</v>
      </c>
      <c r="F7">
        <v>1.1143892950793199</v>
      </c>
      <c r="G7">
        <v>0.29495631653569299</v>
      </c>
      <c r="H7">
        <v>0.38310252786195897</v>
      </c>
      <c r="I7">
        <v>-1.0208452818832101</v>
      </c>
      <c r="J7">
        <v>0.68701265258758604</v>
      </c>
      <c r="L7" s="47"/>
      <c r="M7" s="48"/>
      <c r="N7" s="44">
        <v>165.81979847842101</v>
      </c>
      <c r="O7" s="44">
        <v>33.180201521579058</v>
      </c>
      <c r="P7" s="44" t="e">
        <v>#N/A</v>
      </c>
      <c r="Q7" s="44" t="e">
        <v>#N/A</v>
      </c>
      <c r="R7" s="44" t="e">
        <v>#N/A</v>
      </c>
      <c r="S7" s="44" t="e">
        <v>#N/A</v>
      </c>
      <c r="T7" s="44" t="e">
        <v>#N/A</v>
      </c>
      <c r="U7" s="44" t="e">
        <v>#N/A</v>
      </c>
      <c r="V7" s="44" t="e">
        <v>#N/A</v>
      </c>
      <c r="W7" s="45" t="e">
        <v>#N/A</v>
      </c>
    </row>
    <row r="8" spans="1:23" x14ac:dyDescent="0.2">
      <c r="A8">
        <v>-0.562509110553022</v>
      </c>
      <c r="B8">
        <v>-0.31749520759448002</v>
      </c>
      <c r="C8">
        <v>-7.3068792018865403E-2</v>
      </c>
      <c r="D8">
        <v>-0.405713191609052</v>
      </c>
      <c r="E8">
        <v>-6.21255843467989E-2</v>
      </c>
      <c r="F8">
        <v>0.84900265331991698</v>
      </c>
      <c r="G8">
        <v>-1.20119891226854</v>
      </c>
      <c r="H8">
        <v>0.411545550252297</v>
      </c>
      <c r="I8">
        <v>0.100937109495754</v>
      </c>
      <c r="J8">
        <v>-4.5598743810281103E-2</v>
      </c>
      <c r="L8" s="41" t="s">
        <v>104</v>
      </c>
      <c r="M8" s="17"/>
      <c r="N8" s="4">
        <v>-0.18953055946671576</v>
      </c>
      <c r="O8" s="4">
        <v>1.884894068735455E-2</v>
      </c>
      <c r="P8" s="4">
        <v>-0.74649890711131273</v>
      </c>
      <c r="Q8" s="4">
        <v>-0.83692495670364486</v>
      </c>
      <c r="R8" s="4">
        <v>-3.6933783474203619E-2</v>
      </c>
      <c r="S8" s="4">
        <v>8.8996551299281688</v>
      </c>
      <c r="T8" s="4">
        <v>-7.4398271610506663</v>
      </c>
      <c r="U8" s="4">
        <v>-4.01406190007461E-2</v>
      </c>
      <c r="V8" s="4">
        <v>0.96813073006203609</v>
      </c>
      <c r="W8" s="14">
        <v>-14.068837501283069</v>
      </c>
    </row>
    <row r="9" spans="1:23" x14ac:dyDescent="0.2">
      <c r="A9">
        <v>-0.49128403991491398</v>
      </c>
      <c r="B9">
        <v>-0.31749520759448002</v>
      </c>
      <c r="C9">
        <v>-7.3068792018865403E-2</v>
      </c>
      <c r="D9">
        <v>-0.135676540095061</v>
      </c>
      <c r="E9">
        <v>0.97505876100156497</v>
      </c>
      <c r="F9">
        <v>1.0553028133481599</v>
      </c>
      <c r="G9">
        <v>-1.20119891226854</v>
      </c>
      <c r="H9">
        <v>0.43652928613570002</v>
      </c>
      <c r="I9">
        <v>1.1450337396988901</v>
      </c>
      <c r="J9">
        <v>0.484912957029554</v>
      </c>
      <c r="L9" s="41"/>
      <c r="M9" s="17"/>
      <c r="N9" s="4">
        <v>6.5014124925656891E-2</v>
      </c>
      <c r="O9" s="4">
        <v>5.3153865379217723E-3</v>
      </c>
      <c r="P9" s="4">
        <v>0.1228335081483171</v>
      </c>
      <c r="Q9" s="4">
        <v>0.2131812979780347</v>
      </c>
      <c r="R9" s="4">
        <v>1.3930637210254202E-2</v>
      </c>
      <c r="S9" s="4">
        <v>0.59880879709449986</v>
      </c>
      <c r="T9" s="4">
        <v>4.6665467356297583</v>
      </c>
      <c r="U9" s="4">
        <v>5.1938250329313408E-2</v>
      </c>
      <c r="V9" s="4">
        <v>0.52660939323538036</v>
      </c>
      <c r="W9" s="14">
        <v>6.4797694850031844</v>
      </c>
    </row>
    <row r="10" spans="1:23" x14ac:dyDescent="0.2">
      <c r="A10">
        <v>-0.406854605843541</v>
      </c>
      <c r="B10">
        <v>-0.31749520759448002</v>
      </c>
      <c r="C10">
        <v>-7.3068792018865403E-2</v>
      </c>
      <c r="D10">
        <v>-1.0487379680267399</v>
      </c>
      <c r="E10">
        <v>1.1121780473357601</v>
      </c>
      <c r="F10">
        <v>1.12491589298846</v>
      </c>
      <c r="G10">
        <v>-1.20119891226854</v>
      </c>
      <c r="H10">
        <v>0.23915777265680599</v>
      </c>
      <c r="I10">
        <v>2.81993875064975</v>
      </c>
      <c r="J10">
        <v>-0.85399752604240997</v>
      </c>
      <c r="L10" s="41"/>
      <c r="M10" s="17"/>
      <c r="N10" s="4">
        <v>0.83326531898704004</v>
      </c>
      <c r="O10" s="4">
        <v>3.3083925377836851</v>
      </c>
      <c r="P10" s="4" t="e">
        <v>#N/A</v>
      </c>
      <c r="Q10" s="4" t="e">
        <v>#N/A</v>
      </c>
      <c r="R10" s="4" t="e">
        <v>#N/A</v>
      </c>
      <c r="S10" s="4" t="e">
        <v>#N/A</v>
      </c>
      <c r="T10" s="4" t="e">
        <v>#N/A</v>
      </c>
      <c r="U10" s="4" t="e">
        <v>#N/A</v>
      </c>
      <c r="V10" s="4" t="e">
        <v>#N/A</v>
      </c>
      <c r="W10" s="14" t="e">
        <v>#N/A</v>
      </c>
    </row>
    <row r="11" spans="1:23" x14ac:dyDescent="0.2">
      <c r="A11">
        <v>-0.45901374040255399</v>
      </c>
      <c r="B11">
        <v>-0.31749520759448002</v>
      </c>
      <c r="C11">
        <v>-7.3068792018865403E-2</v>
      </c>
      <c r="D11">
        <v>-0.41921502418475098</v>
      </c>
      <c r="E11">
        <v>0.61643908905060496</v>
      </c>
      <c r="F11">
        <v>1.39469302533308</v>
      </c>
      <c r="G11">
        <v>-1.20119891226854</v>
      </c>
      <c r="H11">
        <v>0.24069523332655399</v>
      </c>
      <c r="I11">
        <v>0.82652211887799298</v>
      </c>
      <c r="J11">
        <v>-0.55084798270536195</v>
      </c>
      <c r="L11" s="41"/>
      <c r="M11" s="17"/>
      <c r="N11" s="4">
        <v>105.50388573810578</v>
      </c>
      <c r="O11" s="4">
        <v>190</v>
      </c>
      <c r="P11" s="4" t="e">
        <v>#N/A</v>
      </c>
      <c r="Q11" s="4" t="e">
        <v>#N/A</v>
      </c>
      <c r="R11" s="4" t="e">
        <v>#N/A</v>
      </c>
      <c r="S11" s="4" t="e">
        <v>#N/A</v>
      </c>
      <c r="T11" s="4" t="e">
        <v>#N/A</v>
      </c>
      <c r="U11" s="4" t="e">
        <v>#N/A</v>
      </c>
      <c r="V11" s="4" t="e">
        <v>#N/A</v>
      </c>
      <c r="W11" s="14" t="e">
        <v>#N/A</v>
      </c>
    </row>
    <row r="12" spans="1:23" x14ac:dyDescent="0.2">
      <c r="A12">
        <v>-0.38957372752483899</v>
      </c>
      <c r="B12">
        <v>-0.31749520759448002</v>
      </c>
      <c r="C12">
        <v>-7.3068792018865403E-2</v>
      </c>
      <c r="D12">
        <v>0.210307919657239</v>
      </c>
      <c r="E12">
        <v>0.91177293653963098</v>
      </c>
      <c r="F12">
        <v>1.2648826169460801</v>
      </c>
      <c r="G12">
        <v>-1.20119891226854</v>
      </c>
      <c r="H12">
        <v>0.35235331446700002</v>
      </c>
      <c r="I12">
        <v>1.34701671875604</v>
      </c>
      <c r="J12">
        <v>-1.0434659906280599</v>
      </c>
      <c r="L12" s="41"/>
      <c r="M12" s="17"/>
      <c r="N12" s="4">
        <v>10393.098175028077</v>
      </c>
      <c r="O12" s="4">
        <v>2079.6376249719269</v>
      </c>
      <c r="P12" s="4" t="e">
        <v>#N/A</v>
      </c>
      <c r="Q12" s="4" t="e">
        <v>#N/A</v>
      </c>
      <c r="R12" s="4" t="e">
        <v>#N/A</v>
      </c>
      <c r="S12" s="4" t="e">
        <v>#N/A</v>
      </c>
      <c r="T12" s="4" t="e">
        <v>#N/A</v>
      </c>
      <c r="U12" s="4" t="e">
        <v>#N/A</v>
      </c>
      <c r="V12" s="4" t="e">
        <v>#N/A</v>
      </c>
      <c r="W12" s="14" t="e">
        <v>#N/A</v>
      </c>
    </row>
    <row r="13" spans="1:23" x14ac:dyDescent="0.2">
      <c r="A13">
        <v>-0.52556727690175997</v>
      </c>
      <c r="B13">
        <v>-0.31749520759448002</v>
      </c>
      <c r="C13">
        <v>-7.3068792018865403E-2</v>
      </c>
      <c r="D13">
        <v>-0.410776378824938</v>
      </c>
      <c r="E13">
        <v>0.51096271494738199</v>
      </c>
      <c r="F13">
        <v>1.2014056446296999</v>
      </c>
      <c r="G13">
        <v>-1.20119891226854</v>
      </c>
      <c r="H13">
        <v>0.43652928613570002</v>
      </c>
      <c r="I13">
        <v>0.23144918827114599</v>
      </c>
      <c r="J13">
        <v>-0.55084798270536195</v>
      </c>
      <c r="L13" s="41"/>
      <c r="M13" s="17"/>
      <c r="N13" s="4"/>
      <c r="O13" s="4"/>
      <c r="P13" s="4"/>
      <c r="Q13" s="4"/>
      <c r="R13" s="4"/>
      <c r="S13" s="4"/>
      <c r="T13" s="4"/>
      <c r="U13" s="4"/>
      <c r="V13" s="4"/>
      <c r="W13" s="14"/>
    </row>
    <row r="14" spans="1:23" x14ac:dyDescent="0.2">
      <c r="A14">
        <v>-0.55555877927319297</v>
      </c>
      <c r="B14">
        <v>-0.31749520759448002</v>
      </c>
      <c r="C14">
        <v>-7.3068792018865403E-2</v>
      </c>
      <c r="D14">
        <v>-0.61330386746043097</v>
      </c>
      <c r="E14">
        <v>-1.03250822609645</v>
      </c>
      <c r="F14">
        <v>0.79102701860428803</v>
      </c>
      <c r="G14">
        <v>-1.20119891226854</v>
      </c>
      <c r="H14">
        <v>0.31353243255586399</v>
      </c>
      <c r="I14">
        <v>0.61055570280918903</v>
      </c>
      <c r="J14">
        <v>-0.19717351547880499</v>
      </c>
      <c r="L14" s="41"/>
      <c r="M14" s="17"/>
      <c r="N14" s="4"/>
      <c r="O14" s="4"/>
      <c r="P14" s="4"/>
      <c r="Q14" s="4"/>
      <c r="R14" s="4"/>
      <c r="S14" s="4"/>
      <c r="T14" s="4"/>
      <c r="U14" s="4"/>
      <c r="V14" s="4"/>
      <c r="W14" s="14"/>
    </row>
    <row r="15" spans="1:23" x14ac:dyDescent="0.2">
      <c r="A15">
        <v>0.12299104939039</v>
      </c>
      <c r="B15">
        <v>-0.27968482207467099</v>
      </c>
      <c r="C15">
        <v>4.4304059597693402E-2</v>
      </c>
      <c r="D15">
        <v>-0.51204012314268499</v>
      </c>
      <c r="E15">
        <v>-0.230887782911956</v>
      </c>
      <c r="F15">
        <v>0.39778717510430101</v>
      </c>
      <c r="G15">
        <v>1.27814403832134</v>
      </c>
      <c r="H15">
        <v>0.43652928613570002</v>
      </c>
      <c r="I15">
        <v>-0.54696213871065602</v>
      </c>
      <c r="J15">
        <v>-0.36137951811970598</v>
      </c>
      <c r="L15" s="41"/>
      <c r="M15" s="17"/>
      <c r="N15" s="4"/>
      <c r="O15" s="4"/>
      <c r="P15" s="4"/>
      <c r="Q15" s="4"/>
      <c r="R15" s="4"/>
      <c r="S15" s="4"/>
      <c r="T15" s="4"/>
      <c r="U15" s="4"/>
      <c r="V15" s="4"/>
      <c r="W15" s="14"/>
    </row>
    <row r="16" spans="1:23" x14ac:dyDescent="0.2">
      <c r="A16">
        <v>0.13337223636572801</v>
      </c>
      <c r="B16">
        <v>-0.27968482207467099</v>
      </c>
      <c r="C16">
        <v>4.4304059597693402E-2</v>
      </c>
      <c r="D16">
        <v>-0.26394394956420603</v>
      </c>
      <c r="E16">
        <v>0.56721678113576801</v>
      </c>
      <c r="F16">
        <v>0.26787097176343999</v>
      </c>
      <c r="G16">
        <v>1.27814403832134</v>
      </c>
      <c r="H16">
        <v>0.112125084818881</v>
      </c>
      <c r="I16">
        <v>-0.23621909400734201</v>
      </c>
      <c r="J16">
        <v>-0.63926659951200104</v>
      </c>
      <c r="L16" s="41"/>
      <c r="M16" s="17"/>
      <c r="N16" s="4"/>
      <c r="O16" s="4"/>
      <c r="P16" s="4"/>
      <c r="Q16" s="4"/>
      <c r="R16" s="4"/>
      <c r="S16" s="4"/>
      <c r="T16" s="4"/>
      <c r="U16" s="4"/>
      <c r="V16" s="4"/>
      <c r="W16" s="14"/>
    </row>
    <row r="17" spans="1:23" x14ac:dyDescent="0.2">
      <c r="A17">
        <v>0.11999063315483501</v>
      </c>
      <c r="B17">
        <v>-0.27968482207467099</v>
      </c>
      <c r="C17">
        <v>4.4304059597693402E-2</v>
      </c>
      <c r="D17">
        <v>-0.70612896641836598</v>
      </c>
      <c r="E17">
        <v>-0.41722937716098402</v>
      </c>
      <c r="F17">
        <v>0.28728434579686601</v>
      </c>
      <c r="G17">
        <v>1.27814403832134</v>
      </c>
      <c r="H17">
        <v>0.41192991541973301</v>
      </c>
      <c r="I17">
        <v>-0.51433411901680803</v>
      </c>
      <c r="J17">
        <v>-0.424535672981592</v>
      </c>
      <c r="L17" s="42" t="s">
        <v>105</v>
      </c>
      <c r="M17" s="21"/>
      <c r="N17" s="20">
        <f>N8*W34/dataset!$J$202</f>
        <v>-9.5986257091858568E-2</v>
      </c>
      <c r="O17" s="20">
        <f>O8*V34/dataset!$J$202</f>
        <v>0.30321155863274318</v>
      </c>
      <c r="P17" s="20">
        <f>P8*U34/dataset!$J$202</f>
        <v>-0.57798225859054675</v>
      </c>
      <c r="Q17" s="20">
        <f>Q8*T34/dataset!$J$202</f>
        <v>-0.14231802568585233</v>
      </c>
      <c r="R17" s="20">
        <f>R8*S34/dataset!$J$202</f>
        <v>-0.10855302759042505</v>
      </c>
      <c r="S17" s="20">
        <f>S8*R34/dataset!$J$202</f>
        <v>2.3921634812695731</v>
      </c>
      <c r="T17" s="20">
        <f>T8*Q34/dataset!$J$202</f>
        <v>-0.1703843878600525</v>
      </c>
      <c r="U17" s="20">
        <f>U8*P34/dataset!$J$202</f>
        <v>-1.7493378742717974E-2</v>
      </c>
      <c r="V17" s="20">
        <f>V8*O34/dataset!$J$202</f>
        <v>2.2167432208857842E-2</v>
      </c>
      <c r="W17" s="22"/>
    </row>
    <row r="18" spans="1:23" x14ac:dyDescent="0.2">
      <c r="A18">
        <v>0.65998959565001103</v>
      </c>
      <c r="B18">
        <v>-0.27968482207467099</v>
      </c>
      <c r="C18">
        <v>4.4304059597693402E-2</v>
      </c>
      <c r="D18">
        <v>-0.53566833015015902</v>
      </c>
      <c r="E18">
        <v>-1.3735485023635401</v>
      </c>
      <c r="F18">
        <v>0.28728434579686601</v>
      </c>
      <c r="G18">
        <v>1.27814403832134</v>
      </c>
      <c r="H18">
        <v>0.243385789498614</v>
      </c>
      <c r="I18">
        <v>-0.80798629626144003</v>
      </c>
      <c r="J18">
        <v>-2.03362818655267E-2</v>
      </c>
    </row>
    <row r="19" spans="1:23" x14ac:dyDescent="0.2">
      <c r="A19">
        <v>0.31851184408199001</v>
      </c>
      <c r="B19">
        <v>-0.27968482207467099</v>
      </c>
      <c r="C19">
        <v>4.4304059597693402E-2</v>
      </c>
      <c r="D19">
        <v>-0.44284323119222402</v>
      </c>
      <c r="E19">
        <v>0.468772165306093</v>
      </c>
      <c r="F19">
        <v>0.15996011882559</v>
      </c>
      <c r="G19">
        <v>1.27814403832134</v>
      </c>
      <c r="H19">
        <v>0.241463963661428</v>
      </c>
      <c r="I19">
        <v>0.44896931956346597</v>
      </c>
      <c r="J19">
        <v>-0.72768521631864003</v>
      </c>
    </row>
    <row r="20" spans="1:23" x14ac:dyDescent="0.2">
      <c r="A20">
        <v>0.34194547468119701</v>
      </c>
      <c r="B20">
        <v>-0.27968482207467099</v>
      </c>
      <c r="C20">
        <v>4.4304059597693402E-2</v>
      </c>
      <c r="D20">
        <v>-1.3440905556201701</v>
      </c>
      <c r="E20">
        <v>-1.11688932537903</v>
      </c>
      <c r="F20">
        <v>-8.4108839730898693E-2</v>
      </c>
      <c r="G20">
        <v>1.27814403832134</v>
      </c>
      <c r="H20">
        <v>-1.6373129747705799</v>
      </c>
      <c r="I20">
        <v>-1.40378170444723E-2</v>
      </c>
      <c r="J20">
        <v>-0.38664198006445999</v>
      </c>
    </row>
    <row r="21" spans="1:23" x14ac:dyDescent="0.2">
      <c r="A21">
        <v>0.24457753684300099</v>
      </c>
      <c r="B21">
        <v>-0.27968482207467099</v>
      </c>
      <c r="C21">
        <v>4.4304059597693402E-2</v>
      </c>
      <c r="D21">
        <v>-0.88671597711834604</v>
      </c>
      <c r="E21">
        <v>3.9834910619650499E-2</v>
      </c>
      <c r="F21">
        <v>-8.4108839730898693E-2</v>
      </c>
      <c r="G21">
        <v>1.27814403832134</v>
      </c>
      <c r="H21">
        <v>0.32218064882319603</v>
      </c>
      <c r="I21">
        <v>-7.7740141208651706E-2</v>
      </c>
      <c r="J21">
        <v>-0.63926659951200104</v>
      </c>
    </row>
    <row r="22" spans="1:23" x14ac:dyDescent="0.2">
      <c r="A22">
        <v>0.91048004137443495</v>
      </c>
      <c r="B22">
        <v>-0.27968482207467099</v>
      </c>
      <c r="C22">
        <v>4.4304059597693402E-2</v>
      </c>
      <c r="D22">
        <v>-1.15168944141645</v>
      </c>
      <c r="E22">
        <v>1.04537634373705</v>
      </c>
      <c r="F22">
        <v>-8.3368275053874299E-2</v>
      </c>
      <c r="G22">
        <v>1.27814403832134</v>
      </c>
      <c r="H22">
        <v>4.5822093436000598E-2</v>
      </c>
      <c r="I22">
        <v>1.43557848649649</v>
      </c>
      <c r="J22">
        <v>-1.2203032242413401</v>
      </c>
    </row>
    <row r="23" spans="1:23" x14ac:dyDescent="0.2">
      <c r="A23">
        <v>0.404397176326733</v>
      </c>
      <c r="B23">
        <v>-0.27968482207467099</v>
      </c>
      <c r="C23">
        <v>4.4304059597693402E-2</v>
      </c>
      <c r="D23">
        <v>-0.48503645799128597</v>
      </c>
      <c r="E23">
        <v>0.73246310056415098</v>
      </c>
      <c r="F23">
        <v>3.0043915484728199E-2</v>
      </c>
      <c r="G23">
        <v>1.27814403832134</v>
      </c>
      <c r="H23">
        <v>0.35254549705071803</v>
      </c>
      <c r="I23">
        <v>0.31845724078807403</v>
      </c>
      <c r="J23">
        <v>-0.46242936589872202</v>
      </c>
      <c r="L23" t="s">
        <v>107</v>
      </c>
      <c r="M23" t="s">
        <v>108</v>
      </c>
    </row>
    <row r="24" spans="1:23" x14ac:dyDescent="0.2">
      <c r="A24">
        <v>0.88602095206180997</v>
      </c>
      <c r="B24">
        <v>-0.27968482207467099</v>
      </c>
      <c r="C24">
        <v>4.4304059597693402E-2</v>
      </c>
      <c r="D24">
        <v>-0.18630841225393299</v>
      </c>
      <c r="E24">
        <v>0.82036007898350405</v>
      </c>
      <c r="F24">
        <v>1.1318208651395699E-2</v>
      </c>
      <c r="G24">
        <v>1.27814403832134</v>
      </c>
      <c r="H24">
        <v>0.43652928613570002</v>
      </c>
      <c r="I24">
        <v>1.07822398508768</v>
      </c>
      <c r="J24">
        <v>-1.01820352868331</v>
      </c>
    </row>
    <row r="25" spans="1:23" x14ac:dyDescent="0.2">
      <c r="A25">
        <v>0.57706669968847402</v>
      </c>
      <c r="B25">
        <v>-0.27968482207467099</v>
      </c>
      <c r="C25">
        <v>4.4304059597693402E-2</v>
      </c>
      <c r="D25">
        <v>-0.74157127692957703</v>
      </c>
      <c r="E25">
        <v>1.1121780473357601</v>
      </c>
      <c r="F25">
        <v>7.3895923859962395E-2</v>
      </c>
      <c r="G25">
        <v>1.27814403832134</v>
      </c>
      <c r="H25">
        <v>0.391174196378136</v>
      </c>
      <c r="I25">
        <v>1.2584549510156</v>
      </c>
      <c r="J25">
        <v>-1.1066221454899501</v>
      </c>
    </row>
    <row r="26" spans="1:23" x14ac:dyDescent="0.2">
      <c r="A26">
        <v>0.27554385799138598</v>
      </c>
      <c r="B26">
        <v>-0.27968482207467099</v>
      </c>
      <c r="C26">
        <v>4.4304059597693402E-2</v>
      </c>
      <c r="D26">
        <v>-0.554233349941745</v>
      </c>
      <c r="E26">
        <v>0.90474117826608202</v>
      </c>
      <c r="F26">
        <v>0.234915843635852</v>
      </c>
      <c r="G26">
        <v>1.27814403832134</v>
      </c>
      <c r="H26">
        <v>0.38713836212004699</v>
      </c>
      <c r="I26">
        <v>0.70222490099666701</v>
      </c>
      <c r="J26">
        <v>-0.96767860479380297</v>
      </c>
    </row>
    <row r="27" spans="1:23" x14ac:dyDescent="0.2">
      <c r="A27">
        <v>0.38983819459302799</v>
      </c>
      <c r="B27">
        <v>-0.27968482207467099</v>
      </c>
      <c r="C27">
        <v>4.4304059597693402E-2</v>
      </c>
      <c r="D27">
        <v>-1.10274529832954</v>
      </c>
      <c r="E27">
        <v>0.609407330777057</v>
      </c>
      <c r="F27">
        <v>0.26400945594752701</v>
      </c>
      <c r="G27">
        <v>1.27814403832134</v>
      </c>
      <c r="H27">
        <v>-1.3599935064647899</v>
      </c>
      <c r="I27">
        <v>0.734852920690515</v>
      </c>
      <c r="J27">
        <v>-1.18240953132421</v>
      </c>
    </row>
    <row r="28" spans="1:23" x14ac:dyDescent="0.2">
      <c r="A28">
        <v>0.176352882440448</v>
      </c>
      <c r="B28">
        <v>-0.27968482207467099</v>
      </c>
      <c r="C28">
        <v>4.4304059597693402E-2</v>
      </c>
      <c r="D28">
        <v>-0.74157127692957703</v>
      </c>
      <c r="E28">
        <v>0.77113777106866599</v>
      </c>
      <c r="F28">
        <v>0.38429831848707102</v>
      </c>
      <c r="G28">
        <v>1.27814403832134</v>
      </c>
      <c r="H28">
        <v>5.1779753531274002E-2</v>
      </c>
      <c r="I28">
        <v>0.470721332692698</v>
      </c>
      <c r="J28">
        <v>-0.84136629507003302</v>
      </c>
    </row>
    <row r="29" spans="1:23" x14ac:dyDescent="0.2">
      <c r="A29">
        <v>0.53571919156475201</v>
      </c>
      <c r="B29">
        <v>-0.27968482207467099</v>
      </c>
      <c r="C29">
        <v>4.4304059597693402E-2</v>
      </c>
      <c r="D29">
        <v>-0.34664267409036598</v>
      </c>
      <c r="E29">
        <v>0.71839958401705395</v>
      </c>
      <c r="F29">
        <v>0.263374686224363</v>
      </c>
      <c r="G29">
        <v>1.27814403832134</v>
      </c>
      <c r="H29">
        <v>-1.3031074616841101</v>
      </c>
      <c r="I29">
        <v>0.85448899290129099</v>
      </c>
      <c r="J29">
        <v>-1.06872845257282</v>
      </c>
    </row>
    <row r="30" spans="1:23" x14ac:dyDescent="0.2">
      <c r="A30">
        <v>0.30432000188765701</v>
      </c>
      <c r="B30">
        <v>-0.27968482207467099</v>
      </c>
      <c r="C30">
        <v>4.4304059597693402E-2</v>
      </c>
      <c r="D30">
        <v>0.40945995014880698</v>
      </c>
      <c r="E30">
        <v>0.91528881567640497</v>
      </c>
      <c r="F30">
        <v>0.264062353424457</v>
      </c>
      <c r="G30">
        <v>1.27814403832134</v>
      </c>
      <c r="H30">
        <v>0.26433369112392902</v>
      </c>
      <c r="I30">
        <v>0.15842457276586699</v>
      </c>
      <c r="J30">
        <v>-0.61400413756724703</v>
      </c>
    </row>
    <row r="31" spans="1:23" x14ac:dyDescent="0.2">
      <c r="A31">
        <v>0.59481599741947799</v>
      </c>
      <c r="B31">
        <v>-0.27968482207467099</v>
      </c>
      <c r="C31">
        <v>4.4304059597693402E-2</v>
      </c>
      <c r="D31">
        <v>0.71156345403008503</v>
      </c>
      <c r="E31">
        <v>0.66566139696544302</v>
      </c>
      <c r="F31">
        <v>0.14996249568576001</v>
      </c>
      <c r="G31">
        <v>1.27814403832134</v>
      </c>
      <c r="H31">
        <v>0.11616091907697</v>
      </c>
      <c r="I31">
        <v>3.1019924437508301E-2</v>
      </c>
      <c r="J31">
        <v>-0.285592132285444</v>
      </c>
    </row>
    <row r="32" spans="1:23" x14ac:dyDescent="0.2">
      <c r="A32">
        <v>0.757319553535859</v>
      </c>
      <c r="B32">
        <v>-0.27968482207467099</v>
      </c>
      <c r="C32">
        <v>4.4304059597693402E-2</v>
      </c>
      <c r="D32">
        <v>-0.91034418412581997</v>
      </c>
      <c r="E32">
        <v>0.90474117826608202</v>
      </c>
      <c r="F32">
        <v>0.14678864706994099</v>
      </c>
      <c r="G32">
        <v>1.27814403832134</v>
      </c>
      <c r="H32">
        <v>-0.26935734386233001</v>
      </c>
      <c r="I32">
        <v>1.68106549181211</v>
      </c>
      <c r="J32">
        <v>-1.3339843029927401</v>
      </c>
    </row>
    <row r="33" spans="1:23" x14ac:dyDescent="0.2">
      <c r="A33">
        <v>1.0407892578831499</v>
      </c>
      <c r="B33">
        <v>-0.27968482207467099</v>
      </c>
      <c r="C33">
        <v>4.4304059597693402E-2</v>
      </c>
      <c r="D33">
        <v>-0.30444944729130502</v>
      </c>
      <c r="E33">
        <v>1.1121780473357601</v>
      </c>
      <c r="F33">
        <v>0.116108110450356</v>
      </c>
      <c r="G33">
        <v>1.27814403832134</v>
      </c>
      <c r="H33">
        <v>4.8897014775497002E-2</v>
      </c>
      <c r="I33">
        <v>0.19571373813026499</v>
      </c>
      <c r="J33">
        <v>-1.1066221454899501</v>
      </c>
      <c r="O33" t="s">
        <v>39</v>
      </c>
      <c r="W33" t="s">
        <v>106</v>
      </c>
    </row>
    <row r="34" spans="1:23" x14ac:dyDescent="0.2">
      <c r="A34">
        <v>1.08290902503797</v>
      </c>
      <c r="B34">
        <v>-0.27968482207467099</v>
      </c>
      <c r="C34">
        <v>4.4304059597693402E-2</v>
      </c>
      <c r="D34">
        <v>-0.51035239407072197</v>
      </c>
      <c r="E34">
        <v>0.479319802716415</v>
      </c>
      <c r="F34">
        <v>1.8247778129267499E-2</v>
      </c>
      <c r="G34">
        <v>1.27814403832134</v>
      </c>
      <c r="H34">
        <v>-2.7210305643591699</v>
      </c>
      <c r="I34">
        <v>2.4750139710290702</v>
      </c>
      <c r="J34">
        <v>-1.2708281481308501</v>
      </c>
      <c r="O34">
        <f>AVERAGE(dataset!A2:A201)</f>
        <v>0.53261055000000002</v>
      </c>
      <c r="P34">
        <f>AVERAGE(dataset!B2:B201)</f>
        <v>10.137199999999993</v>
      </c>
      <c r="Q34">
        <f>AVERAGE(dataset!C2:C201)</f>
        <v>0.53271549999999968</v>
      </c>
      <c r="R34">
        <f>AVERAGE(dataset!D2:D201)</f>
        <v>6.2523899999999992</v>
      </c>
      <c r="S34">
        <f>AVERAGE(dataset!E2:E201)</f>
        <v>68.367000000000004</v>
      </c>
      <c r="T34">
        <f>AVERAGE(dataset!F2:F201)</f>
        <v>3.9555034999999972</v>
      </c>
      <c r="U34">
        <f>AVERAGE(dataset!G2:G201)</f>
        <v>18.009999999999966</v>
      </c>
      <c r="V34">
        <f>AVERAGE(dataset!H2:H201)</f>
        <v>374.18570000000005</v>
      </c>
      <c r="W34">
        <f>AVERAGE(dataset!I2:I201)</f>
        <v>11.780349999999991</v>
      </c>
    </row>
    <row r="35" spans="1:23" x14ac:dyDescent="0.2">
      <c r="A35">
        <v>0.78379158032296903</v>
      </c>
      <c r="B35">
        <v>-0.27968482207467099</v>
      </c>
      <c r="C35">
        <v>4.4304059597693402E-2</v>
      </c>
      <c r="D35">
        <v>-0.93059693298936996</v>
      </c>
      <c r="E35">
        <v>0.93638409049704896</v>
      </c>
      <c r="F35">
        <v>-8.9028305085418299E-2</v>
      </c>
      <c r="G35">
        <v>1.27814403832134</v>
      </c>
      <c r="H35">
        <v>-0.29626290558292001</v>
      </c>
      <c r="I35">
        <v>1.0207365218175599</v>
      </c>
      <c r="J35">
        <v>-1.28345937910323</v>
      </c>
    </row>
    <row r="36" spans="1:23" x14ac:dyDescent="0.2">
      <c r="A36">
        <v>1.3675434479239601</v>
      </c>
      <c r="B36">
        <v>-0.27968482207467099</v>
      </c>
      <c r="C36">
        <v>4.4304059597693402E-2</v>
      </c>
      <c r="D36">
        <v>-0.26394394956420603</v>
      </c>
      <c r="E36">
        <v>1.00318579409576</v>
      </c>
      <c r="F36">
        <v>-0.10352221376432599</v>
      </c>
      <c r="G36">
        <v>1.27814403832134</v>
      </c>
      <c r="H36">
        <v>-2.4191117253374101</v>
      </c>
      <c r="I36">
        <v>1.32992585129736</v>
      </c>
      <c r="J36">
        <v>-1.23293445521372</v>
      </c>
    </row>
    <row r="37" spans="1:23" x14ac:dyDescent="0.2">
      <c r="A37">
        <v>-0.59304499224145402</v>
      </c>
      <c r="B37">
        <v>-0.58496867553090204</v>
      </c>
      <c r="C37">
        <v>-0.28266316990557799</v>
      </c>
      <c r="D37">
        <v>-0.53904378829408395</v>
      </c>
      <c r="E37">
        <v>-5.8715181584128298E-3</v>
      </c>
      <c r="F37">
        <v>-0.31484763410094702</v>
      </c>
      <c r="G37">
        <v>0.50869277779344102</v>
      </c>
      <c r="H37">
        <v>0.43652928613570002</v>
      </c>
      <c r="I37">
        <v>-0.32633457697130303</v>
      </c>
      <c r="J37">
        <v>-0.55084798270536195</v>
      </c>
    </row>
    <row r="38" spans="1:23" x14ac:dyDescent="0.2">
      <c r="A38">
        <v>-0.55092522508663999</v>
      </c>
      <c r="B38">
        <v>-0.58496867553090204</v>
      </c>
      <c r="C38">
        <v>-0.28266316990557799</v>
      </c>
      <c r="D38">
        <v>-0.69431486291462796</v>
      </c>
      <c r="E38">
        <v>-0.244951299459053</v>
      </c>
      <c r="F38">
        <v>-0.30553767816121102</v>
      </c>
      <c r="G38">
        <v>0.50869277779344102</v>
      </c>
      <c r="H38">
        <v>6.4848169224131794E-2</v>
      </c>
      <c r="I38">
        <v>-5.7541843302936199E-2</v>
      </c>
      <c r="J38">
        <v>-0.411904442009214</v>
      </c>
    </row>
    <row r="39" spans="1:23" x14ac:dyDescent="0.2">
      <c r="A39">
        <v>-0.572826997607778</v>
      </c>
      <c r="B39">
        <v>-0.58496867553090204</v>
      </c>
      <c r="C39">
        <v>-0.28266316990557799</v>
      </c>
      <c r="D39">
        <v>-0.67912530126696702</v>
      </c>
      <c r="E39">
        <v>-0.94461124767710103</v>
      </c>
      <c r="F39">
        <v>-1.12690139978502E-2</v>
      </c>
      <c r="G39">
        <v>0.50869277779344102</v>
      </c>
      <c r="H39">
        <v>0.43652928613570002</v>
      </c>
      <c r="I39">
        <v>-0.46772266231131099</v>
      </c>
      <c r="J39">
        <v>-0.285592132285444</v>
      </c>
    </row>
    <row r="40" spans="1:23" x14ac:dyDescent="0.2">
      <c r="A40">
        <v>-0.45267108836030501</v>
      </c>
      <c r="B40">
        <v>-0.58496867553090204</v>
      </c>
      <c r="C40">
        <v>-0.28266316990557799</v>
      </c>
      <c r="D40">
        <v>-0.48334872891932301</v>
      </c>
      <c r="E40">
        <v>-1.34190559013258</v>
      </c>
      <c r="F40">
        <v>-5.72369214502969E-2</v>
      </c>
      <c r="G40">
        <v>0.50869277779344102</v>
      </c>
      <c r="H40">
        <v>0.36984192958538298</v>
      </c>
      <c r="I40">
        <v>-0.25641739191305701</v>
      </c>
      <c r="J40">
        <v>0.18176341369250501</v>
      </c>
    </row>
    <row r="41" spans="1:23" x14ac:dyDescent="0.2">
      <c r="A41">
        <v>-0.63930457420228703</v>
      </c>
      <c r="B41">
        <v>-1.0064844548443199</v>
      </c>
      <c r="C41">
        <v>-0.87791120310383997</v>
      </c>
      <c r="D41">
        <v>0.57823285734505103</v>
      </c>
      <c r="E41">
        <v>-1.6372394376216</v>
      </c>
      <c r="F41">
        <v>0.76468407509298997</v>
      </c>
      <c r="G41">
        <v>0.123967147529495</v>
      </c>
      <c r="H41">
        <v>0.41212209800345201</v>
      </c>
      <c r="I41">
        <v>-1.1591259367761799</v>
      </c>
      <c r="J41">
        <v>0.95226850300750299</v>
      </c>
    </row>
    <row r="42" spans="1:23" x14ac:dyDescent="0.2">
      <c r="A42">
        <v>-0.63175922366899295</v>
      </c>
      <c r="B42">
        <v>-1.0064844548443199</v>
      </c>
      <c r="C42">
        <v>-0.87791120310383997</v>
      </c>
      <c r="D42">
        <v>1.3022686292169401</v>
      </c>
      <c r="E42">
        <v>-1.8481921858280499</v>
      </c>
      <c r="F42">
        <v>0.76468407509298997</v>
      </c>
      <c r="G42">
        <v>0.123967147529495</v>
      </c>
      <c r="H42">
        <v>0.41192991541973301</v>
      </c>
      <c r="I42">
        <v>-1.5226952990790601</v>
      </c>
      <c r="J42">
        <v>1.4701489728749599</v>
      </c>
    </row>
    <row r="43" spans="1:23" x14ac:dyDescent="0.2">
      <c r="A43">
        <v>-0.51294527273784396</v>
      </c>
      <c r="B43">
        <v>-0.45193213388713199</v>
      </c>
      <c r="C43">
        <v>-0.71023570079446996</v>
      </c>
      <c r="D43">
        <v>0.87358544493847701</v>
      </c>
      <c r="E43">
        <v>-2.30174059447191</v>
      </c>
      <c r="F43">
        <v>0.93385020631614801</v>
      </c>
      <c r="G43">
        <v>-4.7022021476704402E-2</v>
      </c>
      <c r="H43">
        <v>0.21571149744315099</v>
      </c>
      <c r="I43">
        <v>-1.07833274515332</v>
      </c>
      <c r="J43">
        <v>0.42175680216766898</v>
      </c>
    </row>
    <row r="44" spans="1:23" x14ac:dyDescent="0.2">
      <c r="A44">
        <v>-0.495145335070375</v>
      </c>
      <c r="B44">
        <v>-0.45193213388713199</v>
      </c>
      <c r="C44">
        <v>-0.71023570079446996</v>
      </c>
      <c r="D44">
        <v>-0.140739727310949</v>
      </c>
      <c r="E44">
        <v>-2.1716530664112699</v>
      </c>
      <c r="F44">
        <v>0.93385020631614801</v>
      </c>
      <c r="G44">
        <v>-4.7022021476704402E-2</v>
      </c>
      <c r="H44">
        <v>0.17650625036457701</v>
      </c>
      <c r="I44">
        <v>-0.92762236847221602</v>
      </c>
      <c r="J44">
        <v>0.25755079952676702</v>
      </c>
    </row>
    <row r="45" spans="1:23" x14ac:dyDescent="0.2">
      <c r="A45">
        <v>-0.472534603438725</v>
      </c>
      <c r="B45">
        <v>-0.45193213388713199</v>
      </c>
      <c r="C45">
        <v>-0.71023570079446996</v>
      </c>
      <c r="D45">
        <v>-6.9855106288525107E-2</v>
      </c>
      <c r="E45">
        <v>-2.1751689455480401</v>
      </c>
      <c r="F45">
        <v>0.93385020631614801</v>
      </c>
      <c r="G45">
        <v>-4.7022021476704402E-2</v>
      </c>
      <c r="H45">
        <v>0.38963673570838703</v>
      </c>
      <c r="I45">
        <v>-0.67436678703901498</v>
      </c>
      <c r="J45">
        <v>0.18176341369250501</v>
      </c>
    </row>
    <row r="46" spans="1:23" x14ac:dyDescent="0.2">
      <c r="A46">
        <v>-0.51895876519307005</v>
      </c>
      <c r="B46">
        <v>-0.45193213388713199</v>
      </c>
      <c r="C46">
        <v>-0.71023570079446996</v>
      </c>
      <c r="D46">
        <v>-0.30951263450719202</v>
      </c>
      <c r="E46">
        <v>-0.99734943472871296</v>
      </c>
      <c r="F46">
        <v>0.93385020631614801</v>
      </c>
      <c r="G46">
        <v>-4.7022021476704402E-2</v>
      </c>
      <c r="H46">
        <v>0.29220016576311098</v>
      </c>
      <c r="I46">
        <v>-0.346532874877018</v>
      </c>
      <c r="J46">
        <v>-0.26032967034068999</v>
      </c>
    </row>
    <row r="47" spans="1:23" x14ac:dyDescent="0.2">
      <c r="A47">
        <v>-0.45726666259450899</v>
      </c>
      <c r="B47">
        <v>-0.45193213388713199</v>
      </c>
      <c r="C47">
        <v>-0.71023570079446996</v>
      </c>
      <c r="D47">
        <v>-0.96266378535665498</v>
      </c>
      <c r="E47">
        <v>-1.2153339412087101</v>
      </c>
      <c r="F47">
        <v>0.60562136196352201</v>
      </c>
      <c r="G47">
        <v>-4.7022021476704402E-2</v>
      </c>
      <c r="H47">
        <v>0.43652928613570002</v>
      </c>
      <c r="I47">
        <v>-0.243987670124925</v>
      </c>
      <c r="J47">
        <v>-0.50032305881585304</v>
      </c>
    </row>
    <row r="48" spans="1:23" x14ac:dyDescent="0.2">
      <c r="A48">
        <v>-0.43582064950155602</v>
      </c>
      <c r="B48">
        <v>-0.45193213388713199</v>
      </c>
      <c r="C48">
        <v>-0.71023570079446996</v>
      </c>
      <c r="D48">
        <v>-0.78713996187256297</v>
      </c>
      <c r="E48">
        <v>-1.23291333689258</v>
      </c>
      <c r="F48">
        <v>0.60562136196352201</v>
      </c>
      <c r="G48">
        <v>-4.7022021476704402E-2</v>
      </c>
      <c r="H48">
        <v>0.43652928613570002</v>
      </c>
      <c r="I48">
        <v>0.368176127940604</v>
      </c>
      <c r="J48">
        <v>-0.411904442009214</v>
      </c>
    </row>
    <row r="49" spans="1:10" x14ac:dyDescent="0.2">
      <c r="A49">
        <v>-0.38402865448191498</v>
      </c>
      <c r="B49">
        <v>-0.45193213388713199</v>
      </c>
      <c r="C49">
        <v>-0.71023570079446996</v>
      </c>
      <c r="D49">
        <v>-0.37533406831372701</v>
      </c>
      <c r="E49">
        <v>0.60237557250350904</v>
      </c>
      <c r="F49">
        <v>0.91718750108309799</v>
      </c>
      <c r="G49">
        <v>-4.7022021476704402E-2</v>
      </c>
      <c r="H49">
        <v>0.35658133130880698</v>
      </c>
      <c r="I49">
        <v>1.09065370687581</v>
      </c>
      <c r="J49">
        <v>-0.84136629507003302</v>
      </c>
    </row>
    <row r="50" spans="1:10" x14ac:dyDescent="0.2">
      <c r="A50">
        <v>-0.35288509355590297</v>
      </c>
      <c r="B50">
        <v>-0.45193213388713199</v>
      </c>
      <c r="C50">
        <v>-0.71023570079446996</v>
      </c>
      <c r="D50">
        <v>-1.4402911127220299</v>
      </c>
      <c r="E50">
        <v>0.94693172790737201</v>
      </c>
      <c r="F50">
        <v>1.0127203444192501</v>
      </c>
      <c r="G50">
        <v>-4.7022021476704402E-2</v>
      </c>
      <c r="H50">
        <v>0.43652928613570002</v>
      </c>
      <c r="I50">
        <v>2.9566656903192099</v>
      </c>
      <c r="J50">
        <v>-1.11925337646233</v>
      </c>
    </row>
    <row r="51" spans="1:10" x14ac:dyDescent="0.2">
      <c r="A51">
        <v>-0.39605563939236699</v>
      </c>
      <c r="B51">
        <v>-0.45193213388713199</v>
      </c>
      <c r="C51">
        <v>-0.71023570079446996</v>
      </c>
      <c r="D51">
        <v>-1.0976821111136501</v>
      </c>
      <c r="E51">
        <v>-0.22385602463840801</v>
      </c>
      <c r="F51">
        <v>1.1278781516965599</v>
      </c>
      <c r="G51">
        <v>-4.7022021476704402E-2</v>
      </c>
      <c r="H51">
        <v>0.43652928613570002</v>
      </c>
      <c r="I51">
        <v>0.68668774876150096</v>
      </c>
      <c r="J51">
        <v>-0.48769182784347698</v>
      </c>
    </row>
    <row r="52" spans="1:10" x14ac:dyDescent="0.2">
      <c r="A52">
        <v>-0.56195207125190705</v>
      </c>
      <c r="B52">
        <v>-0.62978098429511997</v>
      </c>
      <c r="C52">
        <v>-0.78568967683368596</v>
      </c>
      <c r="D52">
        <v>-0.48841191613521001</v>
      </c>
      <c r="E52">
        <v>-0.79694432393258796</v>
      </c>
      <c r="F52">
        <v>1.51244280897997</v>
      </c>
      <c r="G52">
        <v>-0.51724223624374999</v>
      </c>
      <c r="H52">
        <v>0.41077681991742199</v>
      </c>
      <c r="I52">
        <v>0.25941606229444403</v>
      </c>
      <c r="J52">
        <v>-0.44979813492634502</v>
      </c>
    </row>
    <row r="53" spans="1:10" x14ac:dyDescent="0.2">
      <c r="A53">
        <v>-0.61937775920328597</v>
      </c>
      <c r="B53">
        <v>-0.62978098429511997</v>
      </c>
      <c r="C53">
        <v>-0.78568967683368596</v>
      </c>
      <c r="D53">
        <v>-0.23187709719691901</v>
      </c>
      <c r="E53">
        <v>-0.18869723327066701</v>
      </c>
      <c r="F53">
        <v>1.51244280897997</v>
      </c>
      <c r="G53">
        <v>-0.51724223624374999</v>
      </c>
      <c r="H53">
        <v>0.38021978910618198</v>
      </c>
      <c r="I53">
        <v>-0.36517745755921699</v>
      </c>
      <c r="J53">
        <v>-0.34874828714732897</v>
      </c>
    </row>
    <row r="54" spans="1:10" x14ac:dyDescent="0.2">
      <c r="A54">
        <v>-0.60642659545234601</v>
      </c>
      <c r="B54">
        <v>-0.62978098429511997</v>
      </c>
      <c r="C54">
        <v>-0.78568967683368596</v>
      </c>
      <c r="D54">
        <v>0.436463615300206</v>
      </c>
      <c r="E54">
        <v>-1.66185059157902</v>
      </c>
      <c r="F54">
        <v>1.51244280897997</v>
      </c>
      <c r="G54">
        <v>-0.51724223624374999</v>
      </c>
      <c r="H54">
        <v>0.43652928613570002</v>
      </c>
      <c r="I54">
        <v>-1.00996927531859</v>
      </c>
      <c r="J54">
        <v>0.219657106609636</v>
      </c>
    </row>
    <row r="55" spans="1:10" x14ac:dyDescent="0.2">
      <c r="A55">
        <v>-0.61122472943241102</v>
      </c>
      <c r="B55">
        <v>-0.62978098429511997</v>
      </c>
      <c r="C55">
        <v>-0.78568967683368596</v>
      </c>
      <c r="D55">
        <v>-0.42934139861652498</v>
      </c>
      <c r="E55">
        <v>-1.6513029541687001</v>
      </c>
      <c r="F55">
        <v>1.51244280897997</v>
      </c>
      <c r="G55">
        <v>-0.51724223624374999</v>
      </c>
      <c r="H55">
        <v>0.43652928613570002</v>
      </c>
      <c r="I55">
        <v>-0.52054897991087401</v>
      </c>
      <c r="J55">
        <v>1.7557411051604001E-2</v>
      </c>
    </row>
    <row r="56" spans="1:10" x14ac:dyDescent="0.2">
      <c r="A56">
        <v>-0.65706653191740705</v>
      </c>
      <c r="B56">
        <v>-0.85944406671173301</v>
      </c>
      <c r="C56">
        <v>-1.0288191551822701</v>
      </c>
      <c r="D56">
        <v>-0.61499159653239399</v>
      </c>
      <c r="E56">
        <v>-0.73014262033388</v>
      </c>
      <c r="F56">
        <v>1.7795750674780799</v>
      </c>
      <c r="G56">
        <v>1.32089133057289</v>
      </c>
      <c r="H56">
        <v>0.43652928613570002</v>
      </c>
      <c r="I56">
        <v>0.46916761746918101</v>
      </c>
      <c r="J56">
        <v>-0.55084798270536195</v>
      </c>
    </row>
    <row r="57" spans="1:10" x14ac:dyDescent="0.2">
      <c r="A57">
        <v>-0.65768687113910396</v>
      </c>
      <c r="B57">
        <v>-1.2487509991008701</v>
      </c>
      <c r="C57">
        <v>-1.0875055809905501</v>
      </c>
      <c r="D57">
        <v>1.6820076704084901</v>
      </c>
      <c r="E57">
        <v>-1.63372355848483</v>
      </c>
      <c r="F57">
        <v>2.50792042733163</v>
      </c>
      <c r="G57">
        <v>-4.7022021476704402E-2</v>
      </c>
      <c r="H57">
        <v>0.41788757551500699</v>
      </c>
      <c r="I57">
        <v>-1.0829938908238701</v>
      </c>
      <c r="J57">
        <v>1.5333051277368499</v>
      </c>
    </row>
    <row r="58" spans="1:10" x14ac:dyDescent="0.2">
      <c r="A58">
        <v>-0.648267842956603</v>
      </c>
      <c r="B58">
        <v>-1.3159694622472</v>
      </c>
      <c r="C58">
        <v>-1.0288191551822701</v>
      </c>
      <c r="D58">
        <v>0.22043429408901399</v>
      </c>
      <c r="E58">
        <v>-1.14853223761</v>
      </c>
      <c r="F58">
        <v>2.7676470390594901</v>
      </c>
      <c r="G58">
        <v>-0.30350577498600101</v>
      </c>
      <c r="H58">
        <v>0.43652928613570002</v>
      </c>
      <c r="I58">
        <v>-0.933837229366282</v>
      </c>
      <c r="J58">
        <v>0.18176341369250501</v>
      </c>
    </row>
    <row r="59" spans="1:10" x14ac:dyDescent="0.2">
      <c r="A59">
        <v>-0.65615501306103596</v>
      </c>
      <c r="B59">
        <v>-1.2347471526120499</v>
      </c>
      <c r="C59">
        <v>-1.0204353800668</v>
      </c>
      <c r="D59">
        <v>0.95122098224874996</v>
      </c>
      <c r="E59">
        <v>-0.97977003904484194</v>
      </c>
      <c r="F59">
        <v>2.31124760810471</v>
      </c>
      <c r="G59">
        <v>-1.24394620452009</v>
      </c>
      <c r="H59">
        <v>0.35965625264830198</v>
      </c>
      <c r="I59">
        <v>-1.2166134000463</v>
      </c>
      <c r="J59">
        <v>1.05331835078652</v>
      </c>
    </row>
    <row r="60" spans="1:10" x14ac:dyDescent="0.2">
      <c r="A60">
        <v>-0.47875065563981201</v>
      </c>
      <c r="B60">
        <v>-0.70120060138809104</v>
      </c>
      <c r="C60">
        <v>-0.66831682521712699</v>
      </c>
      <c r="D60">
        <v>-0.18124522503804699</v>
      </c>
      <c r="E60">
        <v>-1.3770643815003201</v>
      </c>
      <c r="F60">
        <v>2.0414704757600801</v>
      </c>
      <c r="G60">
        <v>0.72242923905119005</v>
      </c>
      <c r="H60">
        <v>0.31699171906279699</v>
      </c>
      <c r="I60">
        <v>-0.76448227000297597</v>
      </c>
      <c r="J60">
        <v>4.9261800792272199E-3</v>
      </c>
    </row>
    <row r="61" spans="1:10" x14ac:dyDescent="0.2">
      <c r="A61">
        <v>-0.54353179436274102</v>
      </c>
      <c r="B61">
        <v>-0.70120060138809104</v>
      </c>
      <c r="C61">
        <v>-0.66831682521712699</v>
      </c>
      <c r="D61">
        <v>-0.54917016272585895</v>
      </c>
      <c r="E61">
        <v>-0.74420613688097703</v>
      </c>
      <c r="F61">
        <v>1.57449154941923</v>
      </c>
      <c r="G61">
        <v>0.72242923905119005</v>
      </c>
      <c r="H61">
        <v>0.43652928613570002</v>
      </c>
      <c r="I61">
        <v>-0.39780547725306498</v>
      </c>
      <c r="J61">
        <v>-0.46242936589872202</v>
      </c>
    </row>
    <row r="62" spans="1:10" x14ac:dyDescent="0.2">
      <c r="A62">
        <v>-0.48524522749145599</v>
      </c>
      <c r="B62">
        <v>-0.70120060138809104</v>
      </c>
      <c r="C62">
        <v>-0.66831682521712699</v>
      </c>
      <c r="D62">
        <v>-0.86308777011087301</v>
      </c>
      <c r="E62">
        <v>-7.6189100893895106E-2</v>
      </c>
      <c r="F62">
        <v>1.7296927467327901</v>
      </c>
      <c r="G62">
        <v>0.72242923905119005</v>
      </c>
      <c r="H62">
        <v>0.40212860365009001</v>
      </c>
      <c r="I62">
        <v>0.21280460558894701</v>
      </c>
      <c r="J62">
        <v>-0.57611044465011596</v>
      </c>
    </row>
    <row r="63" spans="1:10" x14ac:dyDescent="0.2">
      <c r="A63">
        <v>-0.45689952305513798</v>
      </c>
      <c r="B63">
        <v>-0.70120060138809104</v>
      </c>
      <c r="C63">
        <v>-0.66831682521712699</v>
      </c>
      <c r="D63">
        <v>-0.48334872891932301</v>
      </c>
      <c r="E63">
        <v>0.88013002430866405</v>
      </c>
      <c r="F63">
        <v>1.51445291310332</v>
      </c>
      <c r="G63">
        <v>0.72242923905119005</v>
      </c>
      <c r="H63">
        <v>7.4841663577493195E-2</v>
      </c>
      <c r="I63">
        <v>0.413233869422585</v>
      </c>
      <c r="J63">
        <v>-0.91715368090429505</v>
      </c>
    </row>
    <row r="64" spans="1:10" x14ac:dyDescent="0.2">
      <c r="A64">
        <v>-0.53468246546547105</v>
      </c>
      <c r="B64">
        <v>-0.70120060138809104</v>
      </c>
      <c r="C64">
        <v>-0.66831682521712699</v>
      </c>
      <c r="D64">
        <v>0.34363851634227299</v>
      </c>
      <c r="E64">
        <v>-1.9935034705509499E-2</v>
      </c>
      <c r="F64">
        <v>1.7297456442097201</v>
      </c>
      <c r="G64">
        <v>0.72242923905119005</v>
      </c>
      <c r="H64">
        <v>0.43652928613570002</v>
      </c>
      <c r="I64">
        <v>-0.78468056790869101</v>
      </c>
      <c r="J64">
        <v>-0.13401736061691999</v>
      </c>
    </row>
    <row r="65" spans="1:10" x14ac:dyDescent="0.2">
      <c r="A65">
        <v>-0.51413531124477296</v>
      </c>
      <c r="B65">
        <v>-0.70120060138809104</v>
      </c>
      <c r="C65">
        <v>-0.66831682521712699</v>
      </c>
      <c r="D65">
        <v>0.86008361236277797</v>
      </c>
      <c r="E65">
        <v>-0.87780954407839296</v>
      </c>
      <c r="F65">
        <v>2.1293331849413399</v>
      </c>
      <c r="G65">
        <v>0.72242923905119005</v>
      </c>
      <c r="H65">
        <v>0.41116118508485899</v>
      </c>
      <c r="I65">
        <v>-0.35430145099460097</v>
      </c>
      <c r="J65">
        <v>0.219657106609636</v>
      </c>
    </row>
    <row r="66" spans="1:10" x14ac:dyDescent="0.2">
      <c r="A66">
        <v>-0.64958448130469404</v>
      </c>
      <c r="B66">
        <v>-1.2263448447187599</v>
      </c>
      <c r="C66">
        <v>-0.97767812697791401</v>
      </c>
      <c r="D66">
        <v>1.43728695497393</v>
      </c>
      <c r="E66">
        <v>-0.31175300305776099</v>
      </c>
      <c r="F66">
        <v>2.7863198484159</v>
      </c>
      <c r="G66">
        <v>0.25220902428414399</v>
      </c>
      <c r="H66">
        <v>0.36619046049473197</v>
      </c>
      <c r="I66">
        <v>-0.57959015840450401</v>
      </c>
      <c r="J66">
        <v>1.2301555843998</v>
      </c>
    </row>
    <row r="67" spans="1:10" x14ac:dyDescent="0.2">
      <c r="A67">
        <v>-0.62891072724283303</v>
      </c>
      <c r="B67">
        <v>-0.94766829959128596</v>
      </c>
      <c r="C67">
        <v>-1.1294244565678899</v>
      </c>
      <c r="D67">
        <v>6.3475490396507198E-2</v>
      </c>
      <c r="E67">
        <v>-1.7778746030925701</v>
      </c>
      <c r="F67">
        <v>1.40495513585756</v>
      </c>
      <c r="G67">
        <v>-0.81647328200459701</v>
      </c>
      <c r="H67">
        <v>0.43652928613570002</v>
      </c>
      <c r="I67">
        <v>-1.1047459039531</v>
      </c>
      <c r="J67">
        <v>3.0188642023981201E-2</v>
      </c>
    </row>
    <row r="68" spans="1:10" x14ac:dyDescent="0.2">
      <c r="A68">
        <v>-0.61884603987040199</v>
      </c>
      <c r="B68">
        <v>-0.94766829959128596</v>
      </c>
      <c r="C68">
        <v>-1.1294244565678899</v>
      </c>
      <c r="D68">
        <v>-0.78545223280059995</v>
      </c>
      <c r="E68">
        <v>-1.31026267790161</v>
      </c>
      <c r="F68">
        <v>1.40495513585756</v>
      </c>
      <c r="G68">
        <v>-0.81647328200459701</v>
      </c>
      <c r="H68">
        <v>0.43652928613570002</v>
      </c>
      <c r="I68">
        <v>-0.23932652445437499</v>
      </c>
      <c r="J68">
        <v>-0.48769182784347698</v>
      </c>
    </row>
    <row r="69" spans="1:10" x14ac:dyDescent="0.2">
      <c r="A69">
        <v>-0.60099546226646805</v>
      </c>
      <c r="B69">
        <v>-0.56956444439320197</v>
      </c>
      <c r="C69">
        <v>-1.0372029302977399</v>
      </c>
      <c r="D69">
        <v>-0.63186888725201795</v>
      </c>
      <c r="E69">
        <v>-1.6513029541687001</v>
      </c>
      <c r="F69">
        <v>1.34491649954165</v>
      </c>
      <c r="G69">
        <v>0.38045090103879198</v>
      </c>
      <c r="H69">
        <v>0.42326868785912403</v>
      </c>
      <c r="I69">
        <v>-0.57182158228692104</v>
      </c>
      <c r="J69">
        <v>-0.159279822561674</v>
      </c>
    </row>
    <row r="70" spans="1:10" x14ac:dyDescent="0.2">
      <c r="A70">
        <v>-0.50269068560366903</v>
      </c>
      <c r="B70">
        <v>-0.56956444439320197</v>
      </c>
      <c r="C70">
        <v>-1.0372029302977399</v>
      </c>
      <c r="D70">
        <v>-1.11118394368935</v>
      </c>
      <c r="E70">
        <v>-1.10985756710548</v>
      </c>
      <c r="F70">
        <v>1.34491649954165</v>
      </c>
      <c r="G70">
        <v>0.38045090103879198</v>
      </c>
      <c r="H70">
        <v>0.43652928613570002</v>
      </c>
      <c r="I70">
        <v>0.20348231424784799</v>
      </c>
      <c r="J70">
        <v>-0.74031644729101698</v>
      </c>
    </row>
    <row r="71" spans="1:10" x14ac:dyDescent="0.2">
      <c r="A71">
        <v>-0.51203375388147299</v>
      </c>
      <c r="B71">
        <v>-0.56956444439320197</v>
      </c>
      <c r="C71">
        <v>-1.0372029302977399</v>
      </c>
      <c r="D71">
        <v>-0.62005478374828105</v>
      </c>
      <c r="E71">
        <v>-1.2434609743028999</v>
      </c>
      <c r="F71">
        <v>1.34491649954165</v>
      </c>
      <c r="G71">
        <v>0.38045090103879198</v>
      </c>
      <c r="H71">
        <v>0.43652928613570002</v>
      </c>
      <c r="I71">
        <v>-0.464615231864278</v>
      </c>
      <c r="J71">
        <v>-0.29822336325782101</v>
      </c>
    </row>
    <row r="72" spans="1:10" x14ac:dyDescent="0.2">
      <c r="A72">
        <v>-0.56254709050537099</v>
      </c>
      <c r="B72">
        <v>9.4217879176766994E-2</v>
      </c>
      <c r="C72">
        <v>-1.0036678298358701</v>
      </c>
      <c r="D72">
        <v>0.277817082535737</v>
      </c>
      <c r="E72">
        <v>-2.1716530664112699</v>
      </c>
      <c r="F72">
        <v>0.70448674634628705</v>
      </c>
      <c r="G72">
        <v>0.50869277779344102</v>
      </c>
      <c r="H72">
        <v>0.18342482337844301</v>
      </c>
      <c r="I72">
        <v>-0.786234283132208</v>
      </c>
      <c r="J72">
        <v>0.11860725883062</v>
      </c>
    </row>
    <row r="73" spans="1:10" x14ac:dyDescent="0.2">
      <c r="A73">
        <v>-0.47329420248570098</v>
      </c>
      <c r="B73">
        <v>9.4217879176766994E-2</v>
      </c>
      <c r="C73">
        <v>-1.0036678298358701</v>
      </c>
      <c r="D73">
        <v>-0.49178737427913499</v>
      </c>
      <c r="E73">
        <v>-1.78842224050289</v>
      </c>
      <c r="F73">
        <v>0.70448674634628705</v>
      </c>
      <c r="G73">
        <v>0.50869277779344102</v>
      </c>
      <c r="H73">
        <v>5.2932849033585E-2</v>
      </c>
      <c r="I73">
        <v>-0.29526027250097098</v>
      </c>
      <c r="J73">
        <v>-0.19717351547880499</v>
      </c>
    </row>
    <row r="74" spans="1:10" x14ac:dyDescent="0.2">
      <c r="A74">
        <v>-0.55826801587407304</v>
      </c>
      <c r="B74">
        <v>9.4217879176766994E-2</v>
      </c>
      <c r="C74">
        <v>-1.0036678298358701</v>
      </c>
      <c r="D74">
        <v>-0.31626355079504098</v>
      </c>
      <c r="E74">
        <v>-2.1294625167699799</v>
      </c>
      <c r="F74">
        <v>0.70448674634628705</v>
      </c>
      <c r="G74">
        <v>0.50869277779344102</v>
      </c>
      <c r="H74">
        <v>0.32141191848832301</v>
      </c>
      <c r="I74">
        <v>-0.97268010995419596</v>
      </c>
      <c r="J74">
        <v>-5.8229974782657803E-2</v>
      </c>
    </row>
    <row r="75" spans="1:10" x14ac:dyDescent="0.2">
      <c r="A75">
        <v>-0.42692068066782202</v>
      </c>
      <c r="B75">
        <v>9.4217879176766994E-2</v>
      </c>
      <c r="C75">
        <v>-1.0036678298358701</v>
      </c>
      <c r="D75">
        <v>-1.24723178418024E-2</v>
      </c>
      <c r="E75">
        <v>-2.18571658295836</v>
      </c>
      <c r="F75">
        <v>0.70448674634628705</v>
      </c>
      <c r="G75">
        <v>0.50869277779344102</v>
      </c>
      <c r="H75">
        <v>5.7353048459110698E-2</v>
      </c>
      <c r="I75">
        <v>-0.65882963480384904</v>
      </c>
      <c r="J75">
        <v>1.7557411051604001E-2</v>
      </c>
    </row>
    <row r="76" spans="1:10" x14ac:dyDescent="0.2">
      <c r="A76">
        <v>-0.57432087573349799</v>
      </c>
      <c r="B76">
        <v>0.37709557825088902</v>
      </c>
      <c r="C76">
        <v>-0.80245722706462297</v>
      </c>
      <c r="D76">
        <v>3.47840961731452E-2</v>
      </c>
      <c r="E76">
        <v>-2.1927483412319102</v>
      </c>
      <c r="F76">
        <v>0.15657468030204999</v>
      </c>
      <c r="G76">
        <v>0.29495631653569299</v>
      </c>
      <c r="H76">
        <v>0.39847713455943901</v>
      </c>
      <c r="I76">
        <v>-0.77691199179110804</v>
      </c>
      <c r="J76">
        <v>0.105976027858243</v>
      </c>
    </row>
    <row r="77" spans="1:10" x14ac:dyDescent="0.2">
      <c r="A77">
        <v>-0.55386234140161295</v>
      </c>
      <c r="B77">
        <v>0.37709557825088902</v>
      </c>
      <c r="C77">
        <v>-0.80245722706462297</v>
      </c>
      <c r="D77">
        <v>5.6724574108656702E-2</v>
      </c>
      <c r="E77">
        <v>-0.82155547789000705</v>
      </c>
      <c r="F77">
        <v>0.289400244874079</v>
      </c>
      <c r="G77">
        <v>0.29495631653569299</v>
      </c>
      <c r="H77">
        <v>0.17381569419251899</v>
      </c>
      <c r="I77">
        <v>-0.44130950351152898</v>
      </c>
      <c r="J77">
        <v>-0.23506720839593601</v>
      </c>
    </row>
    <row r="78" spans="1:10" x14ac:dyDescent="0.2">
      <c r="A78">
        <v>-0.54574729158308699</v>
      </c>
      <c r="B78">
        <v>0.37709557825088902</v>
      </c>
      <c r="C78">
        <v>-0.80245722706462297</v>
      </c>
      <c r="D78">
        <v>4.4910470604920198E-2</v>
      </c>
      <c r="E78">
        <v>0.21562886745835599</v>
      </c>
      <c r="F78">
        <v>5.1150008779925399E-2</v>
      </c>
      <c r="G78">
        <v>0.29495631653569299</v>
      </c>
      <c r="H78">
        <v>-1.01030384260807E-2</v>
      </c>
      <c r="I78">
        <v>2.94662092139918E-2</v>
      </c>
      <c r="J78">
        <v>-0.411904442009214</v>
      </c>
    </row>
    <row r="79" spans="1:10" x14ac:dyDescent="0.2">
      <c r="A79">
        <v>-0.56405362861520703</v>
      </c>
      <c r="B79">
        <v>0.37709557825088902</v>
      </c>
      <c r="C79">
        <v>-0.80245722706462297</v>
      </c>
      <c r="D79">
        <v>-0.189683870397859</v>
      </c>
      <c r="E79">
        <v>-0.79342844479581398</v>
      </c>
      <c r="F79">
        <v>7.1409742444237104E-2</v>
      </c>
      <c r="G79">
        <v>0.29495631653569299</v>
      </c>
      <c r="H79">
        <v>0.24549979791951601</v>
      </c>
      <c r="I79">
        <v>-0.23466537878382501</v>
      </c>
      <c r="J79">
        <v>-0.31085459423019801</v>
      </c>
    </row>
    <row r="80" spans="1:10" x14ac:dyDescent="0.2">
      <c r="A80">
        <v>-0.60280583999509396</v>
      </c>
      <c r="B80">
        <v>0.37709557825088902</v>
      </c>
      <c r="C80">
        <v>-0.80245722706462297</v>
      </c>
      <c r="D80">
        <v>-3.4412795777314001E-2</v>
      </c>
      <c r="E80">
        <v>-0.51567399299065897</v>
      </c>
      <c r="F80">
        <v>0.55997083937265801</v>
      </c>
      <c r="G80">
        <v>0.29495631653569299</v>
      </c>
      <c r="H80">
        <v>0.234737573231281</v>
      </c>
      <c r="I80">
        <v>8.6953672484104794E-2</v>
      </c>
      <c r="J80">
        <v>-0.26032967034068999</v>
      </c>
    </row>
    <row r="81" spans="1:10" x14ac:dyDescent="0.2">
      <c r="A81">
        <v>-0.56810482353241099</v>
      </c>
      <c r="B81">
        <v>0.37709557825088902</v>
      </c>
      <c r="C81">
        <v>-0.80245722706462297</v>
      </c>
      <c r="D81">
        <v>-0.63861980353986803</v>
      </c>
      <c r="E81">
        <v>-1.11688932537903</v>
      </c>
      <c r="F81">
        <v>0.289400244874079</v>
      </c>
      <c r="G81">
        <v>0.29495631653569299</v>
      </c>
      <c r="H81">
        <v>0.42038594910334698</v>
      </c>
      <c r="I81">
        <v>-0.41645005993526402</v>
      </c>
      <c r="J81">
        <v>-0.37401074909208298</v>
      </c>
    </row>
    <row r="82" spans="1:10" x14ac:dyDescent="0.2">
      <c r="A82">
        <v>-0.62221359564532897</v>
      </c>
      <c r="B82">
        <v>-0.73901098690789901</v>
      </c>
      <c r="C82">
        <v>-0.89467875333477598</v>
      </c>
      <c r="D82">
        <v>0.801013094844094</v>
      </c>
      <c r="E82">
        <v>-1.22588157861903</v>
      </c>
      <c r="F82">
        <v>0.764472485185268</v>
      </c>
      <c r="G82">
        <v>0.42319819329034197</v>
      </c>
      <c r="H82">
        <v>0.43652928613570002</v>
      </c>
      <c r="I82">
        <v>-1.0084155600950799</v>
      </c>
      <c r="J82">
        <v>0.59859403578094705</v>
      </c>
    </row>
    <row r="83" spans="1:10" x14ac:dyDescent="0.2">
      <c r="A83">
        <v>-0.61779526118875205</v>
      </c>
      <c r="B83">
        <v>-0.73901098690789901</v>
      </c>
      <c r="C83">
        <v>-0.89467875333477598</v>
      </c>
      <c r="D83">
        <v>0.61873835507214903</v>
      </c>
      <c r="E83">
        <v>7.1477822850617795E-2</v>
      </c>
      <c r="F83">
        <v>0.764472485185268</v>
      </c>
      <c r="G83">
        <v>0.42319819329034197</v>
      </c>
      <c r="H83">
        <v>0.41212209800345201</v>
      </c>
      <c r="I83">
        <v>-0.70854852195637896</v>
      </c>
      <c r="J83">
        <v>8.0713565913488994E-2</v>
      </c>
    </row>
    <row r="84" spans="1:10" x14ac:dyDescent="0.2">
      <c r="A84">
        <v>-0.62796122843411295</v>
      </c>
      <c r="B84">
        <v>-0.73901098690789901</v>
      </c>
      <c r="C84">
        <v>-0.89467875333477598</v>
      </c>
      <c r="D84">
        <v>8.3728239260055806E-2</v>
      </c>
      <c r="E84">
        <v>-1.27158800739709</v>
      </c>
      <c r="F84">
        <v>0.764472485185268</v>
      </c>
      <c r="G84">
        <v>0.42319819329034197</v>
      </c>
      <c r="H84">
        <v>0.43652928613570002</v>
      </c>
      <c r="I84">
        <v>-0.786234283132208</v>
      </c>
      <c r="J84">
        <v>0.19439464466488199</v>
      </c>
    </row>
    <row r="85" spans="1:10" x14ac:dyDescent="0.2">
      <c r="A85">
        <v>-0.62932850671867002</v>
      </c>
      <c r="B85">
        <v>-0.73901098690789901</v>
      </c>
      <c r="C85">
        <v>-0.89467875333477598</v>
      </c>
      <c r="D85">
        <v>-0.14411518545487301</v>
      </c>
      <c r="E85">
        <v>-0.76178553256484705</v>
      </c>
      <c r="F85">
        <v>0.764472485185268</v>
      </c>
      <c r="G85">
        <v>0.42319819329034197</v>
      </c>
      <c r="H85">
        <v>0.31622298872792298</v>
      </c>
      <c r="I85">
        <v>-0.66349078047439902</v>
      </c>
      <c r="J85">
        <v>-4.5598743810281103E-2</v>
      </c>
    </row>
    <row r="86" spans="1:10" x14ac:dyDescent="0.2">
      <c r="A86">
        <v>-0.61023725067134205</v>
      </c>
      <c r="B86">
        <v>-0.79082521891652602</v>
      </c>
      <c r="C86">
        <v>-0.70185192567900101</v>
      </c>
      <c r="D86">
        <v>0.23056066852078899</v>
      </c>
      <c r="E86">
        <v>-0.71607910378678397</v>
      </c>
      <c r="F86">
        <v>0.43582046101720001</v>
      </c>
      <c r="G86">
        <v>0.20946173203259399</v>
      </c>
      <c r="H86">
        <v>0.43652928613570002</v>
      </c>
      <c r="I86">
        <v>-0.33565686831240199</v>
      </c>
      <c r="J86">
        <v>8.0713565913488994E-2</v>
      </c>
    </row>
    <row r="87" spans="1:10" x14ac:dyDescent="0.2">
      <c r="A87">
        <v>-0.60167910140874703</v>
      </c>
      <c r="B87">
        <v>-0.79082521891652602</v>
      </c>
      <c r="C87">
        <v>-0.70185192567900101</v>
      </c>
      <c r="D87">
        <v>0.63730337486373601</v>
      </c>
      <c r="E87">
        <v>-0.43129289370808099</v>
      </c>
      <c r="F87">
        <v>0.25506978234630301</v>
      </c>
      <c r="G87">
        <v>0.20946173203259399</v>
      </c>
      <c r="H87">
        <v>0.34812529762519301</v>
      </c>
      <c r="I87">
        <v>-0.815754872379023</v>
      </c>
      <c r="J87">
        <v>0.42175680216766898</v>
      </c>
    </row>
    <row r="88" spans="1:10" x14ac:dyDescent="0.2">
      <c r="A88">
        <v>-0.60860411272034398</v>
      </c>
      <c r="B88">
        <v>-0.79082521891652602</v>
      </c>
      <c r="C88">
        <v>-0.70185192567900101</v>
      </c>
      <c r="D88">
        <v>-0.40065000439316401</v>
      </c>
      <c r="E88">
        <v>-0.81803959875323295</v>
      </c>
      <c r="F88">
        <v>0.24951554726861899</v>
      </c>
      <c r="G88">
        <v>0.20946173203259399</v>
      </c>
      <c r="H88">
        <v>0.41904067101731801</v>
      </c>
      <c r="I88">
        <v>0.16774686410696599</v>
      </c>
      <c r="J88">
        <v>-9.6123667699789E-2</v>
      </c>
    </row>
    <row r="89" spans="1:10" x14ac:dyDescent="0.2">
      <c r="A89">
        <v>-0.58375256390011498</v>
      </c>
      <c r="B89">
        <v>-0.79082521891652602</v>
      </c>
      <c r="C89">
        <v>-0.70185192567900101</v>
      </c>
      <c r="D89">
        <v>-0.22175072276514399</v>
      </c>
      <c r="E89">
        <v>-0.40668173975066202</v>
      </c>
      <c r="F89">
        <v>-0.109975705949824</v>
      </c>
      <c r="G89">
        <v>0.20946173203259399</v>
      </c>
      <c r="H89">
        <v>0.40289733398496402</v>
      </c>
      <c r="I89">
        <v>-0.51899526468735802</v>
      </c>
      <c r="J89">
        <v>-0.13401736061691999</v>
      </c>
    </row>
    <row r="90" spans="1:10" x14ac:dyDescent="0.2">
      <c r="A90">
        <v>-0.602628600217467</v>
      </c>
      <c r="B90">
        <v>-0.94206676099575903</v>
      </c>
      <c r="C90">
        <v>-0.366500921060262</v>
      </c>
      <c r="D90">
        <v>1.2735772349935801</v>
      </c>
      <c r="E90">
        <v>0.63050260559770099</v>
      </c>
      <c r="F90">
        <v>-0.282368583265732</v>
      </c>
      <c r="G90">
        <v>-8.97693137282531E-2</v>
      </c>
      <c r="H90">
        <v>0.43652928613570002</v>
      </c>
      <c r="I90">
        <v>-0.97578754040122895</v>
      </c>
      <c r="J90">
        <v>4.28198729963584E-2</v>
      </c>
    </row>
    <row r="91" spans="1:10" x14ac:dyDescent="0.2">
      <c r="A91">
        <v>-0.60716087453109002</v>
      </c>
      <c r="B91">
        <v>-0.94206676099575903</v>
      </c>
      <c r="C91">
        <v>-0.366500921060262</v>
      </c>
      <c r="D91">
        <v>1.3950937281748701</v>
      </c>
      <c r="E91">
        <v>-0.185181354133893</v>
      </c>
      <c r="F91">
        <v>-0.28617720160471499</v>
      </c>
      <c r="G91">
        <v>-8.97693137282531E-2</v>
      </c>
      <c r="H91">
        <v>0.42038594910334698</v>
      </c>
      <c r="I91">
        <v>-0.94471323593089795</v>
      </c>
      <c r="J91">
        <v>0.68701265258758604</v>
      </c>
    </row>
    <row r="92" spans="1:10" x14ac:dyDescent="0.2">
      <c r="A92">
        <v>-0.61498474471494102</v>
      </c>
      <c r="B92">
        <v>-0.94206676099575903</v>
      </c>
      <c r="C92">
        <v>-0.366500921060262</v>
      </c>
      <c r="D92">
        <v>0.277817082535737</v>
      </c>
      <c r="E92">
        <v>-7.9704980030669503E-2</v>
      </c>
      <c r="F92">
        <v>-0.456612872274201</v>
      </c>
      <c r="G92">
        <v>-8.97693137282531E-2</v>
      </c>
      <c r="H92">
        <v>0.34581910662057103</v>
      </c>
      <c r="I92">
        <v>-0.46150780141724401</v>
      </c>
      <c r="J92">
        <v>-8.3492436727411801E-2</v>
      </c>
    </row>
    <row r="93" spans="1:10" x14ac:dyDescent="0.2">
      <c r="A93">
        <v>-0.62450505277037305</v>
      </c>
      <c r="B93">
        <v>-0.94206676099575903</v>
      </c>
      <c r="C93">
        <v>-0.366500921060262</v>
      </c>
      <c r="D93">
        <v>0.25756433367218801</v>
      </c>
      <c r="E93">
        <v>0.194533592637712</v>
      </c>
      <c r="F93">
        <v>-0.45671866722806098</v>
      </c>
      <c r="G93">
        <v>-8.97693137282531E-2</v>
      </c>
      <c r="H93">
        <v>0.37214812059000502</v>
      </c>
      <c r="I93">
        <v>-0.55628443005175499</v>
      </c>
      <c r="J93">
        <v>-0.159279822561674</v>
      </c>
    </row>
    <row r="94" spans="1:10" x14ac:dyDescent="0.2">
      <c r="A94">
        <v>-0.621074197074865</v>
      </c>
      <c r="B94">
        <v>0.68658058565376501</v>
      </c>
      <c r="C94">
        <v>-0.57609529894697398</v>
      </c>
      <c r="D94">
        <v>0.32001030933479802</v>
      </c>
      <c r="E94">
        <v>-0.51918987212743295</v>
      </c>
      <c r="F94">
        <v>-0.153192944601894</v>
      </c>
      <c r="G94">
        <v>8.1219855277944897E-2</v>
      </c>
      <c r="H94">
        <v>0.40020677781290498</v>
      </c>
      <c r="I94">
        <v>-0.56249929094582196</v>
      </c>
      <c r="J94">
        <v>-4.5598743810281103E-2</v>
      </c>
    </row>
    <row r="95" spans="1:10" x14ac:dyDescent="0.2">
      <c r="A95">
        <v>-0.63788665598126504</v>
      </c>
      <c r="B95">
        <v>0.68658058565376501</v>
      </c>
      <c r="C95">
        <v>-0.57609529894697398</v>
      </c>
      <c r="D95">
        <v>-6.9855106288525107E-2</v>
      </c>
      <c r="E95">
        <v>-1.38761201891064</v>
      </c>
      <c r="F95">
        <v>-0.153192944601894</v>
      </c>
      <c r="G95">
        <v>8.1219855277944897E-2</v>
      </c>
      <c r="H95">
        <v>0.42557487886374601</v>
      </c>
      <c r="I95">
        <v>-0.86547375953155303</v>
      </c>
      <c r="J95">
        <v>0.219657106609636</v>
      </c>
    </row>
    <row r="96" spans="1:10" x14ac:dyDescent="0.2">
      <c r="A96">
        <v>-0.61992213852028499</v>
      </c>
      <c r="B96">
        <v>0.68658058565376501</v>
      </c>
      <c r="C96">
        <v>-0.57609529894697398</v>
      </c>
      <c r="D96">
        <v>-5.7214015539534301E-3</v>
      </c>
      <c r="E96">
        <v>0.31407348328803097</v>
      </c>
      <c r="F96">
        <v>-0.180117760359426</v>
      </c>
      <c r="G96">
        <v>8.1219855277944897E-2</v>
      </c>
      <c r="H96">
        <v>0.43652928613570002</v>
      </c>
      <c r="I96">
        <v>-0.18494649163129501</v>
      </c>
      <c r="J96">
        <v>-0.33611705617495202</v>
      </c>
    </row>
    <row r="97" spans="1:10" x14ac:dyDescent="0.2">
      <c r="A97">
        <v>-0.51978166416062699</v>
      </c>
      <c r="B97">
        <v>-1.0148867627376099</v>
      </c>
      <c r="C97">
        <v>-0.73538702614087503</v>
      </c>
      <c r="D97">
        <v>0.62886472950392402</v>
      </c>
      <c r="E97">
        <v>-0.37152294838292099</v>
      </c>
      <c r="F97">
        <v>-0.24348893772194799</v>
      </c>
      <c r="G97">
        <v>-4.2747292251541199E-3</v>
      </c>
      <c r="H97">
        <v>-0.31144532969668098</v>
      </c>
      <c r="I97">
        <v>-0.79711028969682396</v>
      </c>
      <c r="J97">
        <v>0.64911895967045496</v>
      </c>
    </row>
    <row r="98" spans="1:10" x14ac:dyDescent="0.2">
      <c r="A98">
        <v>-0.528643653042013</v>
      </c>
      <c r="B98">
        <v>-1.0148867627376099</v>
      </c>
      <c r="C98">
        <v>-0.73538702614087503</v>
      </c>
      <c r="D98">
        <v>-0.150866101742722</v>
      </c>
      <c r="E98">
        <v>4.33507897564245E-2</v>
      </c>
      <c r="F98">
        <v>-0.24348893772194799</v>
      </c>
      <c r="G98">
        <v>-4.2747292251541199E-3</v>
      </c>
      <c r="H98">
        <v>0.33909271619042303</v>
      </c>
      <c r="I98">
        <v>-6.8417849867552297E-2</v>
      </c>
      <c r="J98">
        <v>-0.23506720839593601</v>
      </c>
    </row>
    <row r="99" spans="1:10" x14ac:dyDescent="0.2">
      <c r="A99">
        <v>-0.52131352223869498</v>
      </c>
      <c r="B99">
        <v>-1.0148867627376099</v>
      </c>
      <c r="C99">
        <v>-0.73538702614087503</v>
      </c>
      <c r="D99">
        <v>3.06594550941769</v>
      </c>
      <c r="E99">
        <v>0.26836705450996801</v>
      </c>
      <c r="F99">
        <v>-0.24348893772194799</v>
      </c>
      <c r="G99">
        <v>-4.2747292251541199E-3</v>
      </c>
      <c r="H99">
        <v>0.43652928613570002</v>
      </c>
      <c r="I99">
        <v>-1.17621680423487</v>
      </c>
      <c r="J99">
        <v>1.95013574982529</v>
      </c>
    </row>
    <row r="100" spans="1:10" x14ac:dyDescent="0.2">
      <c r="A100">
        <v>-0.57063682035566399</v>
      </c>
      <c r="B100">
        <v>-1.0148867627376099</v>
      </c>
      <c r="C100">
        <v>-0.73538702614087503</v>
      </c>
      <c r="D100">
        <v>2.64570097049904</v>
      </c>
      <c r="E100">
        <v>-1.10634168796871</v>
      </c>
      <c r="F100">
        <v>-0.24348893772194799</v>
      </c>
      <c r="G100">
        <v>-4.2747292251541199E-3</v>
      </c>
      <c r="H100">
        <v>0.37176375542256701</v>
      </c>
      <c r="I100">
        <v>-1.27565457853993</v>
      </c>
      <c r="J100">
        <v>2.5943285294165102</v>
      </c>
    </row>
    <row r="101" spans="1:10" x14ac:dyDescent="0.2">
      <c r="A101">
        <v>-0.58743661927794799</v>
      </c>
      <c r="B101">
        <v>-1.0148867627376099</v>
      </c>
      <c r="C101">
        <v>-0.73538702614087503</v>
      </c>
      <c r="D101">
        <v>1.9638584254262099</v>
      </c>
      <c r="E101">
        <v>-0.20627662895453699</v>
      </c>
      <c r="F101">
        <v>-0.24348893772194799</v>
      </c>
      <c r="G101">
        <v>-4.2747292251541199E-3</v>
      </c>
      <c r="H101">
        <v>0.43652928613570002</v>
      </c>
      <c r="I101">
        <v>-0.86858118997858602</v>
      </c>
      <c r="J101">
        <v>1.2554180463445499</v>
      </c>
    </row>
    <row r="102" spans="1:10" x14ac:dyDescent="0.2">
      <c r="A102">
        <v>-0.48608078644312902</v>
      </c>
      <c r="B102">
        <v>-0.220868666821636</v>
      </c>
      <c r="C102">
        <v>-0.106603892480739</v>
      </c>
      <c r="D102">
        <v>0.801013094844094</v>
      </c>
      <c r="E102">
        <v>0.40548634084415902</v>
      </c>
      <c r="F102">
        <v>-0.622975437220052</v>
      </c>
      <c r="G102">
        <v>1.2353967460697901</v>
      </c>
      <c r="H102">
        <v>0.39540221321994301</v>
      </c>
      <c r="I102">
        <v>-0.36673117278273398</v>
      </c>
      <c r="J102">
        <v>0.53543788091906197</v>
      </c>
    </row>
    <row r="103" spans="1:10" x14ac:dyDescent="0.2">
      <c r="A103">
        <v>-0.52955517189838397</v>
      </c>
      <c r="B103">
        <v>-0.220868666821636</v>
      </c>
      <c r="C103">
        <v>-0.106603892480739</v>
      </c>
      <c r="D103">
        <v>0.89215046473006399</v>
      </c>
      <c r="E103">
        <v>0.10312073508158399</v>
      </c>
      <c r="F103">
        <v>-0.58155671278361298</v>
      </c>
      <c r="G103">
        <v>1.2353967460697901</v>
      </c>
      <c r="H103">
        <v>0.41116118508485899</v>
      </c>
      <c r="I103">
        <v>-0.63863133689813401</v>
      </c>
      <c r="J103">
        <v>0.40912557119529203</v>
      </c>
    </row>
    <row r="104" spans="1:10" x14ac:dyDescent="0.2">
      <c r="A104">
        <v>-0.38467431367184501</v>
      </c>
      <c r="B104">
        <v>-0.220868666821636</v>
      </c>
      <c r="C104">
        <v>-0.106603892480739</v>
      </c>
      <c r="D104">
        <v>0.25756433367218801</v>
      </c>
      <c r="E104">
        <v>0.59885969336673495</v>
      </c>
      <c r="F104">
        <v>-0.65635374516308298</v>
      </c>
      <c r="G104">
        <v>1.2353967460697901</v>
      </c>
      <c r="H104">
        <v>-5.8305447689244101</v>
      </c>
      <c r="I104">
        <v>-0.178731630737229</v>
      </c>
      <c r="J104">
        <v>-0.58874167562249202</v>
      </c>
    </row>
    <row r="105" spans="1:10" x14ac:dyDescent="0.2">
      <c r="A105">
        <v>-0.40638618643124003</v>
      </c>
      <c r="B105">
        <v>-0.220868666821636</v>
      </c>
      <c r="C105">
        <v>-0.106603892480739</v>
      </c>
      <c r="D105">
        <v>-0.194747057613747</v>
      </c>
      <c r="E105">
        <v>0.669177276102217</v>
      </c>
      <c r="F105">
        <v>-0.65635374516308298</v>
      </c>
      <c r="G105">
        <v>1.2353967460697901</v>
      </c>
      <c r="H105">
        <v>0.38982891829210697</v>
      </c>
      <c r="I105">
        <v>0.25786234707092698</v>
      </c>
      <c r="J105">
        <v>-0.50032305881585304</v>
      </c>
    </row>
    <row r="106" spans="1:10" x14ac:dyDescent="0.2">
      <c r="A106">
        <v>-0.49755073205246497</v>
      </c>
      <c r="B106">
        <v>-0.220868666821636</v>
      </c>
      <c r="C106">
        <v>-0.106603892480739</v>
      </c>
      <c r="D106">
        <v>-0.14411518545487301</v>
      </c>
      <c r="E106">
        <v>0.76059013365834405</v>
      </c>
      <c r="F106">
        <v>-0.81171363490742798</v>
      </c>
      <c r="G106">
        <v>1.2353967460697901</v>
      </c>
      <c r="H106">
        <v>0.35562041839021402</v>
      </c>
      <c r="I106">
        <v>8.53999572605883E-2</v>
      </c>
      <c r="J106">
        <v>-0.39927321103683699</v>
      </c>
    </row>
    <row r="107" spans="1:10" x14ac:dyDescent="0.2">
      <c r="A107">
        <v>-0.50638740096561896</v>
      </c>
      <c r="B107">
        <v>-0.220868666821636</v>
      </c>
      <c r="C107">
        <v>-0.106603892480739</v>
      </c>
      <c r="D107">
        <v>-0.677437572195004</v>
      </c>
      <c r="E107">
        <v>0.99615403582220996</v>
      </c>
      <c r="F107">
        <v>-0.97786460994555802</v>
      </c>
      <c r="G107">
        <v>1.2353967460697901</v>
      </c>
      <c r="H107">
        <v>0.38175724977593001</v>
      </c>
      <c r="I107">
        <v>0.72863805979644802</v>
      </c>
      <c r="J107">
        <v>-0.47506059687109897</v>
      </c>
    </row>
    <row r="108" spans="1:10" x14ac:dyDescent="0.2">
      <c r="A108">
        <v>-0.45754518224506702</v>
      </c>
      <c r="B108">
        <v>-0.220868666821636</v>
      </c>
      <c r="C108">
        <v>-0.106603892480739</v>
      </c>
      <c r="D108">
        <v>-0.70275350827444005</v>
      </c>
      <c r="E108">
        <v>0.82739183725705201</v>
      </c>
      <c r="F108">
        <v>-0.92279833646109599</v>
      </c>
      <c r="G108">
        <v>1.2353967460697901</v>
      </c>
      <c r="H108">
        <v>0.41289082833832602</v>
      </c>
      <c r="I108">
        <v>1.0689016937465801</v>
      </c>
      <c r="J108">
        <v>-0.47506059687109897</v>
      </c>
    </row>
    <row r="109" spans="1:10" x14ac:dyDescent="0.2">
      <c r="A109">
        <v>-0.50822309866247695</v>
      </c>
      <c r="B109">
        <v>-0.220868666821636</v>
      </c>
      <c r="C109">
        <v>-0.106603892480739</v>
      </c>
      <c r="D109">
        <v>-0.21162434833337099</v>
      </c>
      <c r="E109">
        <v>0.59182793509318599</v>
      </c>
      <c r="F109">
        <v>-0.96966550102135896</v>
      </c>
      <c r="G109">
        <v>1.2353967460697901</v>
      </c>
      <c r="H109">
        <v>0.25952912653096699</v>
      </c>
      <c r="I109">
        <v>0.35885383659950498</v>
      </c>
      <c r="J109">
        <v>-0.36137951811970598</v>
      </c>
    </row>
    <row r="110" spans="1:10" x14ac:dyDescent="0.2">
      <c r="A110">
        <v>-0.51221099365909994</v>
      </c>
      <c r="B110">
        <v>-0.220868666821636</v>
      </c>
      <c r="C110">
        <v>-0.106603892480739</v>
      </c>
      <c r="D110">
        <v>0.37401763963759599</v>
      </c>
      <c r="E110">
        <v>1.01021755236931</v>
      </c>
      <c r="F110">
        <v>-0.80541883515271995</v>
      </c>
      <c r="G110">
        <v>1.2353967460697901</v>
      </c>
      <c r="H110">
        <v>0.404626977238431</v>
      </c>
      <c r="I110">
        <v>7.6077665919488793E-2</v>
      </c>
      <c r="J110">
        <v>-0.43716690395396801</v>
      </c>
    </row>
    <row r="111" spans="1:10" x14ac:dyDescent="0.2">
      <c r="A111">
        <v>-0.34052894905842801</v>
      </c>
      <c r="B111">
        <v>-0.220868666821636</v>
      </c>
      <c r="C111">
        <v>-0.106603892480739</v>
      </c>
      <c r="D111">
        <v>-3.94759829932015E-2</v>
      </c>
      <c r="E111">
        <v>0.80278068329963304</v>
      </c>
      <c r="F111">
        <v>-0.746067866036903</v>
      </c>
      <c r="G111">
        <v>1.2353967460697901</v>
      </c>
      <c r="H111">
        <v>0.327561761167314</v>
      </c>
      <c r="I111">
        <v>0.58569625923292401</v>
      </c>
      <c r="J111">
        <v>-0.48769182784347698</v>
      </c>
    </row>
    <row r="112" spans="1:10" x14ac:dyDescent="0.2">
      <c r="A112">
        <v>-0.53764490174867696</v>
      </c>
      <c r="B112">
        <v>-0.220868666821636</v>
      </c>
      <c r="C112">
        <v>-0.106603892480739</v>
      </c>
      <c r="D112">
        <v>-9.6858771439924093E-2</v>
      </c>
      <c r="E112">
        <v>-0.49106283903324099</v>
      </c>
      <c r="F112">
        <v>-0.622975437220052</v>
      </c>
      <c r="G112">
        <v>1.2353967460697901</v>
      </c>
      <c r="H112">
        <v>0.370995025087694</v>
      </c>
      <c r="I112">
        <v>0.18949887723619799</v>
      </c>
      <c r="J112">
        <v>-0.19717351547880499</v>
      </c>
    </row>
    <row r="113" spans="1:10" x14ac:dyDescent="0.2">
      <c r="A113">
        <v>-0.54662083048710897</v>
      </c>
      <c r="B113">
        <v>-1.7812892733776401E-2</v>
      </c>
      <c r="C113">
        <v>0.11975803563691</v>
      </c>
      <c r="D113">
        <v>0.780760345980544</v>
      </c>
      <c r="E113">
        <v>0.46525628616931802</v>
      </c>
      <c r="F113">
        <v>-0.67603160658116102</v>
      </c>
      <c r="G113">
        <v>-8.97693137282531E-2</v>
      </c>
      <c r="H113">
        <v>0.411353367668577</v>
      </c>
      <c r="I113">
        <v>-0.25175624624250798</v>
      </c>
      <c r="J113">
        <v>-5.8229974782657803E-2</v>
      </c>
    </row>
    <row r="114" spans="1:10" x14ac:dyDescent="0.2">
      <c r="A114">
        <v>-0.51819916614609396</v>
      </c>
      <c r="B114">
        <v>-1.7812892733776401E-2</v>
      </c>
      <c r="C114">
        <v>0.11975803563691</v>
      </c>
      <c r="D114">
        <v>-0.57279836973333198</v>
      </c>
      <c r="E114">
        <v>0.86255062862479304</v>
      </c>
      <c r="F114">
        <v>-0.84747232931232297</v>
      </c>
      <c r="G114">
        <v>-8.97693137282531E-2</v>
      </c>
      <c r="H114">
        <v>0.39905368231059402</v>
      </c>
      <c r="I114">
        <v>0.68824146398501795</v>
      </c>
      <c r="J114">
        <v>-0.56347921367773801</v>
      </c>
    </row>
    <row r="115" spans="1:10" x14ac:dyDescent="0.2">
      <c r="A115">
        <v>-0.39308054312504498</v>
      </c>
      <c r="B115">
        <v>-1.7812892733776401E-2</v>
      </c>
      <c r="C115">
        <v>0.11975803563691</v>
      </c>
      <c r="D115">
        <v>-0.27069486585205599</v>
      </c>
      <c r="E115">
        <v>0.95044760704414599</v>
      </c>
      <c r="F115">
        <v>-0.74453383920592298</v>
      </c>
      <c r="G115">
        <v>-8.97693137282531E-2</v>
      </c>
      <c r="H115">
        <v>0.43652928613570002</v>
      </c>
      <c r="I115">
        <v>0.82496840365447599</v>
      </c>
      <c r="J115">
        <v>-0.57611044465011596</v>
      </c>
    </row>
    <row r="116" spans="1:10" x14ac:dyDescent="0.2">
      <c r="A116">
        <v>-0.49411987635695798</v>
      </c>
      <c r="B116">
        <v>-1.7812892733776401E-2</v>
      </c>
      <c r="C116">
        <v>0.11975803563691</v>
      </c>
      <c r="D116">
        <v>2.7172438058585902E-3</v>
      </c>
      <c r="E116">
        <v>0.55666914372544496</v>
      </c>
      <c r="F116">
        <v>-0.89872998445780194</v>
      </c>
      <c r="G116">
        <v>-8.97693137282531E-2</v>
      </c>
      <c r="H116">
        <v>0.27970829782140899</v>
      </c>
      <c r="I116">
        <v>-0.20669850476052701</v>
      </c>
      <c r="J116">
        <v>-0.60137290659486997</v>
      </c>
    </row>
    <row r="117" spans="1:10" x14ac:dyDescent="0.2">
      <c r="A117">
        <v>-0.45736794246744</v>
      </c>
      <c r="B117">
        <v>-1.7812892733776401E-2</v>
      </c>
      <c r="C117">
        <v>0.11975803563691</v>
      </c>
      <c r="D117">
        <v>-0.54748243365389604</v>
      </c>
      <c r="E117">
        <v>0.69730430919640995</v>
      </c>
      <c r="F117">
        <v>-0.78944379711976398</v>
      </c>
      <c r="G117">
        <v>-8.97693137282531E-2</v>
      </c>
      <c r="H117">
        <v>-0.56262796661675296</v>
      </c>
      <c r="I117">
        <v>0.618324278926772</v>
      </c>
      <c r="J117">
        <v>-0.62663536853962298</v>
      </c>
    </row>
    <row r="118" spans="1:10" x14ac:dyDescent="0.2">
      <c r="A118">
        <v>-0.50770403931371</v>
      </c>
      <c r="B118">
        <v>-1.7812892733776401E-2</v>
      </c>
      <c r="C118">
        <v>0.11975803563691</v>
      </c>
      <c r="D118">
        <v>-0.12892562380721101</v>
      </c>
      <c r="E118">
        <v>0.145311284722874</v>
      </c>
      <c r="F118">
        <v>-0.64820753371581397</v>
      </c>
      <c r="G118">
        <v>-8.97693137282531E-2</v>
      </c>
      <c r="H118">
        <v>0.36734355599704299</v>
      </c>
      <c r="I118">
        <v>4.0342215778607603E-2</v>
      </c>
      <c r="J118">
        <v>-0.26032967034068999</v>
      </c>
    </row>
    <row r="119" spans="1:10" x14ac:dyDescent="0.2">
      <c r="A119">
        <v>-0.48314367012815601</v>
      </c>
      <c r="B119">
        <v>-1.7812892733776401E-2</v>
      </c>
      <c r="C119">
        <v>0.11975803563691</v>
      </c>
      <c r="D119">
        <v>-0.39052362996138901</v>
      </c>
      <c r="E119">
        <v>0.50041507753705905</v>
      </c>
      <c r="F119">
        <v>-0.63905627020686895</v>
      </c>
      <c r="G119">
        <v>-8.97693137282531E-2</v>
      </c>
      <c r="H119">
        <v>0.39059764862697999</v>
      </c>
      <c r="I119">
        <v>-0.230004233113275</v>
      </c>
      <c r="J119">
        <v>-0.51295428978823099</v>
      </c>
    </row>
    <row r="120" spans="1:10" x14ac:dyDescent="0.2">
      <c r="A120">
        <v>-0.508970037725337</v>
      </c>
      <c r="B120">
        <v>-1.7812892733776401E-2</v>
      </c>
      <c r="C120">
        <v>0.11975803563691</v>
      </c>
      <c r="D120">
        <v>-0.64199526168379295</v>
      </c>
      <c r="E120">
        <v>0.16640655954351799</v>
      </c>
      <c r="F120">
        <v>-0.78182656044179799</v>
      </c>
      <c r="G120">
        <v>-8.97693137282531E-2</v>
      </c>
      <c r="H120">
        <v>-0.68331862919196795</v>
      </c>
      <c r="I120">
        <v>0.55772938520962601</v>
      </c>
      <c r="J120">
        <v>-0.36137951811970598</v>
      </c>
    </row>
    <row r="121" spans="1:10" x14ac:dyDescent="0.2">
      <c r="A121">
        <v>-0.49101818024847299</v>
      </c>
      <c r="B121">
        <v>-1.7812892733776401E-2</v>
      </c>
      <c r="C121">
        <v>0.11975803563691</v>
      </c>
      <c r="D121">
        <v>-0.87996506083049697</v>
      </c>
      <c r="E121">
        <v>-0.11134789226163599</v>
      </c>
      <c r="F121">
        <v>-0.63281436792909096</v>
      </c>
      <c r="G121">
        <v>-8.97693137282531E-2</v>
      </c>
      <c r="H121">
        <v>0.33275069092771298</v>
      </c>
      <c r="I121">
        <v>0.28427550587070899</v>
      </c>
      <c r="J121">
        <v>-0.50032305881585304</v>
      </c>
    </row>
    <row r="122" spans="1:10" x14ac:dyDescent="0.2">
      <c r="A122">
        <v>-0.586942879897414</v>
      </c>
      <c r="B122">
        <v>2.1723886981173499</v>
      </c>
      <c r="C122">
        <v>0.40480638956283699</v>
      </c>
      <c r="D122">
        <v>-0.64537071982771699</v>
      </c>
      <c r="E122">
        <v>4.6866668893198897E-2</v>
      </c>
      <c r="F122">
        <v>-0.89809521473463805</v>
      </c>
      <c r="G122">
        <v>0.46594548554189302</v>
      </c>
      <c r="H122">
        <v>0.28758778375386701</v>
      </c>
      <c r="I122">
        <v>0.40235786285796799</v>
      </c>
      <c r="J122">
        <v>-0.159279822561674</v>
      </c>
    </row>
    <row r="123" spans="1:10" x14ac:dyDescent="0.2">
      <c r="A123">
        <v>-0.58357532412248703</v>
      </c>
      <c r="B123">
        <v>2.1723886981173499</v>
      </c>
      <c r="C123">
        <v>0.40480638956283699</v>
      </c>
      <c r="D123">
        <v>-0.41921502418475098</v>
      </c>
      <c r="E123">
        <v>0.55315326458867098</v>
      </c>
      <c r="F123">
        <v>-0.92999239332362005</v>
      </c>
      <c r="G123">
        <v>0.46594548554189302</v>
      </c>
      <c r="H123">
        <v>6.6962177645035495E-2</v>
      </c>
      <c r="I123">
        <v>0.38682071062280299</v>
      </c>
      <c r="J123">
        <v>-0.37401074909208298</v>
      </c>
    </row>
    <row r="124" spans="1:10" x14ac:dyDescent="0.2">
      <c r="A124">
        <v>-0.55655891801837798</v>
      </c>
      <c r="B124">
        <v>2.1723886981173499</v>
      </c>
      <c r="C124">
        <v>0.40480638956283699</v>
      </c>
      <c r="D124">
        <v>-0.49178737427913499</v>
      </c>
      <c r="E124">
        <v>0.86255062862479304</v>
      </c>
      <c r="F124">
        <v>-0.98844410533162097</v>
      </c>
      <c r="G124">
        <v>0.46594548554189302</v>
      </c>
      <c r="H124">
        <v>7.5033846161211504E-2</v>
      </c>
      <c r="I124">
        <v>0.95548048242986805</v>
      </c>
      <c r="J124">
        <v>-0.34874828714732897</v>
      </c>
    </row>
    <row r="125" spans="1:10" x14ac:dyDescent="0.2">
      <c r="A125">
        <v>-0.48390326917513099</v>
      </c>
      <c r="B125">
        <v>2.1723886981173499</v>
      </c>
      <c r="C125">
        <v>0.40480638956283699</v>
      </c>
      <c r="D125">
        <v>-0.66899892683519202</v>
      </c>
      <c r="E125">
        <v>1.00670167323253</v>
      </c>
      <c r="F125">
        <v>-1.06382300995733</v>
      </c>
      <c r="G125">
        <v>0.46594548554189302</v>
      </c>
      <c r="H125">
        <v>-7.4484203971776894E-2</v>
      </c>
      <c r="I125">
        <v>2.1176594696202602</v>
      </c>
      <c r="J125">
        <v>-0.75294767826339404</v>
      </c>
    </row>
    <row r="126" spans="1:10" x14ac:dyDescent="0.2">
      <c r="A126">
        <v>-0.54959592675443203</v>
      </c>
      <c r="B126">
        <v>2.1723886981173499</v>
      </c>
      <c r="C126">
        <v>0.40480638956283699</v>
      </c>
      <c r="D126">
        <v>-0.63018115818005604</v>
      </c>
      <c r="E126">
        <v>0.96451112359124203</v>
      </c>
      <c r="F126">
        <v>-1.0310794717374601</v>
      </c>
      <c r="G126">
        <v>0.46594548554189302</v>
      </c>
      <c r="H126">
        <v>9.9825399460897704E-2</v>
      </c>
      <c r="I126">
        <v>0.90110044960678704</v>
      </c>
      <c r="J126">
        <v>-0.56347921367773801</v>
      </c>
    </row>
    <row r="127" spans="1:10" x14ac:dyDescent="0.2">
      <c r="A127">
        <v>-0.46030505878241301</v>
      </c>
      <c r="B127">
        <v>2.1723886981173499</v>
      </c>
      <c r="C127">
        <v>0.40480638956283699</v>
      </c>
      <c r="D127">
        <v>-0.44959414748007498</v>
      </c>
      <c r="E127">
        <v>0.70433606746995803</v>
      </c>
      <c r="F127">
        <v>-1.0381677336461199</v>
      </c>
      <c r="G127">
        <v>0.46594548554189302</v>
      </c>
      <c r="H127">
        <v>0.20821637667812801</v>
      </c>
      <c r="I127">
        <v>0.470721332692698</v>
      </c>
      <c r="J127">
        <v>-0.23506720839593601</v>
      </c>
    </row>
    <row r="128" spans="1:10" x14ac:dyDescent="0.2">
      <c r="A128">
        <v>-0.18389962557199499</v>
      </c>
      <c r="B128">
        <v>2.1723886981173499</v>
      </c>
      <c r="C128">
        <v>0.40480638956283699</v>
      </c>
      <c r="D128">
        <v>-1.07911709132206</v>
      </c>
      <c r="E128">
        <v>0.95747936531769395</v>
      </c>
      <c r="F128">
        <v>-1.16284708677088</v>
      </c>
      <c r="G128">
        <v>0.46594548554189302</v>
      </c>
      <c r="H128">
        <v>-0.28626941122955801</v>
      </c>
      <c r="I128">
        <v>2.4050967859708301</v>
      </c>
      <c r="J128">
        <v>-0.95504737382142602</v>
      </c>
    </row>
    <row r="129" spans="1:10" x14ac:dyDescent="0.2">
      <c r="A129">
        <v>-0.346200621942515</v>
      </c>
      <c r="B129">
        <v>1.6458440701377901</v>
      </c>
      <c r="C129">
        <v>0.76530871952798196</v>
      </c>
      <c r="D129">
        <v>-0.94409876556507</v>
      </c>
      <c r="E129">
        <v>0.97154288186479099</v>
      </c>
      <c r="F129">
        <v>-1.1463959714455501</v>
      </c>
      <c r="G129">
        <v>1.3636386228244299</v>
      </c>
      <c r="H129">
        <v>0.344473828534542</v>
      </c>
      <c r="I129">
        <v>0.84050555588964204</v>
      </c>
      <c r="J129">
        <v>-0.89189121895954104</v>
      </c>
    </row>
    <row r="130" spans="1:10" x14ac:dyDescent="0.2">
      <c r="A130">
        <v>-0.26229024721990901</v>
      </c>
      <c r="B130">
        <v>1.6458440701377901</v>
      </c>
      <c r="C130">
        <v>0.76530871952798196</v>
      </c>
      <c r="D130">
        <v>0.30144528954321098</v>
      </c>
      <c r="E130">
        <v>1.0699874976944701</v>
      </c>
      <c r="F130">
        <v>-1.13359478202841</v>
      </c>
      <c r="G130">
        <v>1.3636386228244299</v>
      </c>
      <c r="H130">
        <v>0.43652928613570002</v>
      </c>
      <c r="I130">
        <v>0.56083681565665899</v>
      </c>
      <c r="J130">
        <v>-0.66452906145675406</v>
      </c>
    </row>
    <row r="131" spans="1:10" x14ac:dyDescent="0.2">
      <c r="A131">
        <v>0.44137698993034402</v>
      </c>
      <c r="B131">
        <v>1.6458440701377901</v>
      </c>
      <c r="C131">
        <v>0.76530871952798196</v>
      </c>
      <c r="D131">
        <v>-1.03861159359497</v>
      </c>
      <c r="E131">
        <v>0.92583645308672702</v>
      </c>
      <c r="F131">
        <v>-1.04504440564706</v>
      </c>
      <c r="G131">
        <v>1.3636386228244299</v>
      </c>
      <c r="H131">
        <v>0.43652928613570002</v>
      </c>
      <c r="I131">
        <v>1.01918280659405</v>
      </c>
      <c r="J131">
        <v>-1.1318846074347</v>
      </c>
    </row>
    <row r="132" spans="1:10" x14ac:dyDescent="0.2">
      <c r="A132">
        <v>-0.24376869045781299</v>
      </c>
      <c r="B132">
        <v>1.6458440701377901</v>
      </c>
      <c r="C132">
        <v>0.76530871952798196</v>
      </c>
      <c r="D132">
        <v>0.34701397448619697</v>
      </c>
      <c r="E132">
        <v>1.0735033768312401</v>
      </c>
      <c r="F132">
        <v>-0.97172850262164101</v>
      </c>
      <c r="G132">
        <v>1.3636386228244299</v>
      </c>
      <c r="H132">
        <v>0.40078332556406099</v>
      </c>
      <c r="I132">
        <v>0.127350268295536</v>
      </c>
      <c r="J132">
        <v>-0.51295428978823099</v>
      </c>
    </row>
    <row r="133" spans="1:10" x14ac:dyDescent="0.2">
      <c r="A133">
        <v>0.83597603485021399</v>
      </c>
      <c r="B133">
        <v>1.6458440701377901</v>
      </c>
      <c r="C133">
        <v>0.76530871952798196</v>
      </c>
      <c r="D133">
        <v>0.12423373698715399</v>
      </c>
      <c r="E133">
        <v>1.0313128271899501</v>
      </c>
      <c r="F133">
        <v>-0.89105985030290502</v>
      </c>
      <c r="G133">
        <v>1.3636386228244299</v>
      </c>
      <c r="H133">
        <v>0.43652928613570002</v>
      </c>
      <c r="I133">
        <v>7.4523950695972202E-2</v>
      </c>
      <c r="J133">
        <v>-0.46242936589872202</v>
      </c>
    </row>
    <row r="134" spans="1:10" x14ac:dyDescent="0.2">
      <c r="A134">
        <v>7.27182524647009E-2</v>
      </c>
      <c r="B134">
        <v>1.6458440701377901</v>
      </c>
      <c r="C134">
        <v>0.76530871952798196</v>
      </c>
      <c r="D134">
        <v>0.20186927429742699</v>
      </c>
      <c r="E134">
        <v>1.0383445854635001</v>
      </c>
      <c r="F134">
        <v>-0.86122567331420596</v>
      </c>
      <c r="G134">
        <v>1.3636386228244299</v>
      </c>
      <c r="H134">
        <v>0.22243788787329699</v>
      </c>
      <c r="I134">
        <v>-0.102599584784917</v>
      </c>
      <c r="J134">
        <v>-3.2967512837903903E-2</v>
      </c>
    </row>
    <row r="135" spans="1:10" x14ac:dyDescent="0.2">
      <c r="A135">
        <v>-0.25673251419286902</v>
      </c>
      <c r="B135">
        <v>1.6458440701377901</v>
      </c>
      <c r="C135">
        <v>0.76530871952798196</v>
      </c>
      <c r="D135">
        <v>-0.72638171528191398</v>
      </c>
      <c r="E135">
        <v>0.95044760704414599</v>
      </c>
      <c r="F135">
        <v>-0.78584676868850201</v>
      </c>
      <c r="G135">
        <v>1.3636386228244299</v>
      </c>
      <c r="H135">
        <v>0.27874738490281598</v>
      </c>
      <c r="I135">
        <v>0.50490306761006198</v>
      </c>
      <c r="J135">
        <v>-0.61400413756724703</v>
      </c>
    </row>
    <row r="136" spans="1:10" x14ac:dyDescent="0.2">
      <c r="A136">
        <v>0.56154555916193305</v>
      </c>
      <c r="B136">
        <v>1.6458440701377901</v>
      </c>
      <c r="C136">
        <v>0.76530871952798196</v>
      </c>
      <c r="D136">
        <v>-0.83608410495947405</v>
      </c>
      <c r="E136">
        <v>1.05592398114737</v>
      </c>
      <c r="F136">
        <v>-0.851386742605166</v>
      </c>
      <c r="G136">
        <v>1.3636386228244299</v>
      </c>
      <c r="H136">
        <v>-2.1414078918641901</v>
      </c>
      <c r="I136">
        <v>0.85915013857183997</v>
      </c>
      <c r="J136">
        <v>-0.96767860479380297</v>
      </c>
    </row>
    <row r="137" spans="1:10" x14ac:dyDescent="0.2">
      <c r="A137">
        <v>3.1864483721513202E-2</v>
      </c>
      <c r="B137">
        <v>1.6458440701377901</v>
      </c>
      <c r="C137">
        <v>0.76530871952798196</v>
      </c>
      <c r="D137">
        <v>0.13942329863481701</v>
      </c>
      <c r="E137">
        <v>1.04889222287382</v>
      </c>
      <c r="F137">
        <v>-0.97585450582220601</v>
      </c>
      <c r="G137">
        <v>1.3636386228244299</v>
      </c>
      <c r="H137">
        <v>0.39367256996647698</v>
      </c>
      <c r="I137">
        <v>0.80477010574876096</v>
      </c>
      <c r="J137">
        <v>-0.65189783048437699</v>
      </c>
    </row>
    <row r="138" spans="1:10" x14ac:dyDescent="0.2">
      <c r="A138">
        <v>-0.26582238278834702</v>
      </c>
      <c r="B138">
        <v>1.6458440701377901</v>
      </c>
      <c r="C138">
        <v>0.76530871952798196</v>
      </c>
      <c r="D138">
        <v>-0.52385422664642101</v>
      </c>
      <c r="E138">
        <v>0.88364590344543803</v>
      </c>
      <c r="F138">
        <v>-1.0519210776479999</v>
      </c>
      <c r="G138">
        <v>1.3636386228244299</v>
      </c>
      <c r="H138">
        <v>7.8108767500707901E-2</v>
      </c>
      <c r="I138">
        <v>0.79544781440766099</v>
      </c>
      <c r="J138">
        <v>-0.74031644729101698</v>
      </c>
    </row>
    <row r="139" spans="1:10" x14ac:dyDescent="0.2">
      <c r="A139">
        <v>-0.22823488994715599</v>
      </c>
      <c r="B139">
        <v>1.6458440701377901</v>
      </c>
      <c r="C139">
        <v>0.76530871952798196</v>
      </c>
      <c r="D139">
        <v>0.34026305819834701</v>
      </c>
      <c r="E139">
        <v>1.05592398114737</v>
      </c>
      <c r="F139">
        <v>-1.11386402313341</v>
      </c>
      <c r="G139">
        <v>1.3636386228244299</v>
      </c>
      <c r="H139">
        <v>0.38233379752708502</v>
      </c>
      <c r="I139">
        <v>0.43653959777533302</v>
      </c>
      <c r="J139">
        <v>-0.77821014020814705</v>
      </c>
    </row>
    <row r="140" spans="1:10" x14ac:dyDescent="0.2">
      <c r="A140">
        <v>-0.35803770709122301</v>
      </c>
      <c r="B140">
        <v>1.6458440701377901</v>
      </c>
      <c r="C140">
        <v>0.76530871952798196</v>
      </c>
      <c r="D140">
        <v>-0.667311197763229</v>
      </c>
      <c r="E140">
        <v>1.04889222287382</v>
      </c>
      <c r="F140">
        <v>-1.2097142513311401</v>
      </c>
      <c r="G140">
        <v>1.3636386228244299</v>
      </c>
      <c r="H140">
        <v>0.34312855044851198</v>
      </c>
      <c r="I140">
        <v>1.48218994320199</v>
      </c>
      <c r="J140">
        <v>-1.2581969171584699</v>
      </c>
    </row>
    <row r="141" spans="1:10" x14ac:dyDescent="0.2">
      <c r="A141">
        <v>1.5077344783345501E-2</v>
      </c>
      <c r="B141">
        <v>1.6458440701377901</v>
      </c>
      <c r="C141">
        <v>0.76530871952798196</v>
      </c>
      <c r="D141">
        <v>-0.17111885060627199</v>
      </c>
      <c r="E141">
        <v>1.0383445854635001</v>
      </c>
      <c r="F141">
        <v>-1.20966135385421</v>
      </c>
      <c r="G141">
        <v>1.3636386228244299</v>
      </c>
      <c r="H141">
        <v>0.43652928613570002</v>
      </c>
      <c r="I141">
        <v>1.03782738927625</v>
      </c>
      <c r="J141">
        <v>-0.68979152340150895</v>
      </c>
    </row>
    <row r="142" spans="1:10" x14ac:dyDescent="0.2">
      <c r="A142">
        <v>-0.30600517237337299</v>
      </c>
      <c r="B142">
        <v>1.6458440701377901</v>
      </c>
      <c r="C142">
        <v>0.76530871952798196</v>
      </c>
      <c r="D142">
        <v>-0.13230108195113499</v>
      </c>
      <c r="E142">
        <v>0.88716178258221201</v>
      </c>
      <c r="F142">
        <v>-1.2397071207506301</v>
      </c>
      <c r="G142">
        <v>1.3636386228244299</v>
      </c>
      <c r="H142">
        <v>0.267024247295988</v>
      </c>
      <c r="I142">
        <v>1.9234450666806899</v>
      </c>
      <c r="J142">
        <v>-1.1697783003518401</v>
      </c>
    </row>
    <row r="143" spans="1:10" x14ac:dyDescent="0.2">
      <c r="A143">
        <v>1.3875715427958899</v>
      </c>
      <c r="B143">
        <v>1.6458440701377901</v>
      </c>
      <c r="C143">
        <v>0.76530871952798196</v>
      </c>
      <c r="D143">
        <v>-2.08162816006775</v>
      </c>
      <c r="E143">
        <v>1.1121780473357601</v>
      </c>
      <c r="F143">
        <v>-1.33095526845543</v>
      </c>
      <c r="G143">
        <v>1.3636386228244299</v>
      </c>
      <c r="H143">
        <v>0.43652928613570002</v>
      </c>
      <c r="I143">
        <v>3.5160031707851802</v>
      </c>
      <c r="J143">
        <v>-1.11925337646233</v>
      </c>
    </row>
    <row r="144" spans="1:10" x14ac:dyDescent="0.2">
      <c r="A144">
        <v>3.5301599146167302</v>
      </c>
      <c r="B144">
        <v>1.3223552162461001</v>
      </c>
      <c r="C144">
        <v>2.8361011730487</v>
      </c>
      <c r="D144">
        <v>-1.4335401964341801</v>
      </c>
      <c r="E144">
        <v>1.1121780473357601</v>
      </c>
      <c r="F144">
        <v>-1.39326849627935</v>
      </c>
      <c r="G144">
        <v>-1.41493537352629</v>
      </c>
      <c r="H144">
        <v>0.43652928613570002</v>
      </c>
      <c r="I144">
        <v>2.3367333161361001</v>
      </c>
      <c r="J144">
        <v>-1.2455656861861</v>
      </c>
    </row>
    <row r="145" spans="1:10" x14ac:dyDescent="0.2">
      <c r="A145">
        <v>4.5130177814829802</v>
      </c>
      <c r="B145">
        <v>1.3223552162461001</v>
      </c>
      <c r="C145">
        <v>2.8361011730487</v>
      </c>
      <c r="D145">
        <v>-1.3238378067566201</v>
      </c>
      <c r="E145">
        <v>1.1121780473357601</v>
      </c>
      <c r="F145">
        <v>-1.3455549720882001</v>
      </c>
      <c r="G145">
        <v>-1.41493537352629</v>
      </c>
      <c r="H145">
        <v>0.43652928613570002</v>
      </c>
      <c r="I145">
        <v>2.2745847071954399</v>
      </c>
      <c r="J145">
        <v>-0.96767860479380297</v>
      </c>
    </row>
    <row r="146" spans="1:10" x14ac:dyDescent="0.2">
      <c r="A146">
        <v>2.84486231441918</v>
      </c>
      <c r="B146">
        <v>1.3223552162461001</v>
      </c>
      <c r="C146">
        <v>2.8361011730487</v>
      </c>
      <c r="D146">
        <v>-2.2774047324154001</v>
      </c>
      <c r="E146">
        <v>1.0348287063267201</v>
      </c>
      <c r="F146">
        <v>-1.3804144093852799</v>
      </c>
      <c r="G146">
        <v>-1.41493537352629</v>
      </c>
      <c r="H146">
        <v>0.43652928613570002</v>
      </c>
      <c r="I146">
        <v>2.7205009763446899</v>
      </c>
      <c r="J146">
        <v>-1.4476653817441301</v>
      </c>
    </row>
    <row r="147" spans="1:10" x14ac:dyDescent="0.2">
      <c r="A147">
        <v>2.3379565504039199</v>
      </c>
      <c r="B147">
        <v>1.3223552162461001</v>
      </c>
      <c r="C147">
        <v>2.8361011730487</v>
      </c>
      <c r="D147">
        <v>-0.20656116111748299</v>
      </c>
      <c r="E147">
        <v>1.1121780473357601</v>
      </c>
      <c r="F147">
        <v>-1.34169345627229</v>
      </c>
      <c r="G147">
        <v>-1.41493537352629</v>
      </c>
      <c r="H147">
        <v>-3.8681684065748598</v>
      </c>
      <c r="I147">
        <v>2.4889974080407198</v>
      </c>
      <c r="J147">
        <v>-1.19504076229659</v>
      </c>
    </row>
    <row r="148" spans="1:10" x14ac:dyDescent="0.2">
      <c r="A148">
        <v>2.0540057666602101</v>
      </c>
      <c r="B148">
        <v>1.3223552162461001</v>
      </c>
      <c r="C148">
        <v>2.8361011730487</v>
      </c>
      <c r="D148">
        <v>-1.0538011552426301</v>
      </c>
      <c r="E148">
        <v>1.1121780473357601</v>
      </c>
      <c r="F148">
        <v>-1.2901184162652299</v>
      </c>
      <c r="G148">
        <v>-1.41493537352629</v>
      </c>
      <c r="H148">
        <v>-3.9381228670483899</v>
      </c>
      <c r="I148">
        <v>0.75660493381974603</v>
      </c>
      <c r="J148">
        <v>-0.96767860479380297</v>
      </c>
    </row>
    <row r="149" spans="1:10" x14ac:dyDescent="0.2">
      <c r="A149">
        <v>2.3243850474312802</v>
      </c>
      <c r="B149">
        <v>1.3223552162461001</v>
      </c>
      <c r="C149">
        <v>2.8361011730487</v>
      </c>
      <c r="D149">
        <v>-2.2385869637602598</v>
      </c>
      <c r="E149">
        <v>0.96099524445446804</v>
      </c>
      <c r="F149">
        <v>-1.3196352083923399</v>
      </c>
      <c r="G149">
        <v>-1.41493537352629</v>
      </c>
      <c r="H149">
        <v>0.33678652518580099</v>
      </c>
      <c r="I149">
        <v>2.7577901417090902</v>
      </c>
      <c r="J149">
        <v>-1.0939909145175699</v>
      </c>
    </row>
    <row r="150" spans="1:10" x14ac:dyDescent="0.2">
      <c r="A150">
        <v>2.27674552720178</v>
      </c>
      <c r="B150">
        <v>1.3223552162461001</v>
      </c>
      <c r="C150">
        <v>2.8361011730487</v>
      </c>
      <c r="D150">
        <v>-1.7997774050500299</v>
      </c>
      <c r="E150">
        <v>0.89419354085575997</v>
      </c>
      <c r="F150">
        <v>-1.2832417442642901</v>
      </c>
      <c r="G150">
        <v>-1.41493537352629</v>
      </c>
      <c r="H150">
        <v>-0.33047140548481202</v>
      </c>
      <c r="I150">
        <v>2.5697905996635799</v>
      </c>
      <c r="J150">
        <v>-0.68979152340150895</v>
      </c>
    </row>
    <row r="151" spans="1:10" x14ac:dyDescent="0.2">
      <c r="A151">
        <v>2.7869175671190298</v>
      </c>
      <c r="B151">
        <v>1.3223552162461001</v>
      </c>
      <c r="C151">
        <v>2.8361011730487</v>
      </c>
      <c r="D151">
        <v>-1.1061207564734601</v>
      </c>
      <c r="E151">
        <v>0.93286821136027598</v>
      </c>
      <c r="F151">
        <v>-1.2853047458645701</v>
      </c>
      <c r="G151">
        <v>-1.41493537352629</v>
      </c>
      <c r="H151">
        <v>-0.42925325351611798</v>
      </c>
      <c r="I151">
        <v>1.5023882411077001</v>
      </c>
      <c r="J151">
        <v>-0.99294106673855698</v>
      </c>
    </row>
    <row r="152" spans="1:10" x14ac:dyDescent="0.2">
      <c r="A152">
        <v>1.42296885838497</v>
      </c>
      <c r="B152">
        <v>1.3223552162461001</v>
      </c>
      <c r="C152">
        <v>2.8361011730487</v>
      </c>
      <c r="D152">
        <v>-0.220062993693183</v>
      </c>
      <c r="E152">
        <v>1.01724931064285</v>
      </c>
      <c r="F152">
        <v>-1.2364803746578801</v>
      </c>
      <c r="G152">
        <v>-1.41493537352629</v>
      </c>
      <c r="H152">
        <v>-2.66307406258715E-2</v>
      </c>
      <c r="I152">
        <v>0.36040755182302098</v>
      </c>
      <c r="J152">
        <v>-0.222435977423559</v>
      </c>
    </row>
    <row r="153" spans="1:10" x14ac:dyDescent="0.2">
      <c r="A153">
        <v>1.2200546329694699</v>
      </c>
      <c r="B153">
        <v>1.3223552162461001</v>
      </c>
      <c r="C153">
        <v>2.8361011730487</v>
      </c>
      <c r="D153">
        <v>-1.4318524673622099</v>
      </c>
      <c r="E153">
        <v>1.1121780473357601</v>
      </c>
      <c r="F153">
        <v>-1.25044530856749</v>
      </c>
      <c r="G153">
        <v>-1.41493537352629</v>
      </c>
      <c r="H153">
        <v>-0.62624040182757501</v>
      </c>
      <c r="I153">
        <v>0.23300290349466199</v>
      </c>
      <c r="J153">
        <v>-0.46242936589872202</v>
      </c>
    </row>
    <row r="154" spans="1:10" x14ac:dyDescent="0.2">
      <c r="A154">
        <v>0.75196438025467804</v>
      </c>
      <c r="B154">
        <v>1.3223552162461001</v>
      </c>
      <c r="C154">
        <v>2.8361011730487</v>
      </c>
      <c r="D154">
        <v>-2.09344226357149</v>
      </c>
      <c r="E154">
        <v>0.69027255092286199</v>
      </c>
      <c r="F154">
        <v>-1.24060637785845</v>
      </c>
      <c r="G154">
        <v>-1.41493537352629</v>
      </c>
      <c r="H154">
        <v>-0.59395372776286903</v>
      </c>
      <c r="I154">
        <v>5.2771937566740097E-2</v>
      </c>
      <c r="J154">
        <v>-1.00557229771093</v>
      </c>
    </row>
    <row r="155" spans="1:10" x14ac:dyDescent="0.2">
      <c r="A155">
        <v>2.0465743559839602</v>
      </c>
      <c r="B155">
        <v>1.3223552162461001</v>
      </c>
      <c r="C155">
        <v>2.8361011730487</v>
      </c>
      <c r="D155">
        <v>-0.91709510041367104</v>
      </c>
      <c r="E155">
        <v>1.0594398602841399</v>
      </c>
      <c r="F155">
        <v>-1.2337297058575101</v>
      </c>
      <c r="G155">
        <v>-1.41493537352629</v>
      </c>
      <c r="H155">
        <v>-2.1569746811453898</v>
      </c>
      <c r="I155">
        <v>0.62298542459732198</v>
      </c>
      <c r="J155">
        <v>-0.48769182784347698</v>
      </c>
    </row>
    <row r="156" spans="1:10" x14ac:dyDescent="0.2">
      <c r="A156">
        <v>1.11564774396263</v>
      </c>
      <c r="B156">
        <v>1.3223552162461001</v>
      </c>
      <c r="C156">
        <v>2.8361011730487</v>
      </c>
      <c r="D156">
        <v>-0.20824889018944601</v>
      </c>
      <c r="E156">
        <v>0.97154288186479099</v>
      </c>
      <c r="F156">
        <v>-1.1669730899714501</v>
      </c>
      <c r="G156">
        <v>-1.41493537352629</v>
      </c>
      <c r="H156">
        <v>-1.0217521591202401</v>
      </c>
      <c r="I156">
        <v>0.51888650462171104</v>
      </c>
      <c r="J156">
        <v>-0.790841371180525</v>
      </c>
    </row>
    <row r="157" spans="1:10" x14ac:dyDescent="0.2">
      <c r="A157">
        <v>3.8010329347683398</v>
      </c>
      <c r="B157">
        <v>1.3223552162461001</v>
      </c>
      <c r="C157">
        <v>2.8361011730487</v>
      </c>
      <c r="D157">
        <v>-0.169431121534309</v>
      </c>
      <c r="E157">
        <v>0.50041507753705905</v>
      </c>
      <c r="F157">
        <v>-1.1690360915717299</v>
      </c>
      <c r="G157">
        <v>-1.41493537352629</v>
      </c>
      <c r="H157">
        <v>-5.4997985423448803</v>
      </c>
      <c r="I157">
        <v>0.50334935238654599</v>
      </c>
      <c r="J157">
        <v>-0.96767860479380297</v>
      </c>
    </row>
    <row r="158" spans="1:10" x14ac:dyDescent="0.2">
      <c r="A158">
        <v>2.4232088834428498</v>
      </c>
      <c r="B158">
        <v>1.3223552162461001</v>
      </c>
      <c r="C158">
        <v>2.8361011730487</v>
      </c>
      <c r="D158">
        <v>-1.6546327048612599</v>
      </c>
      <c r="E158">
        <v>0.90122529912930804</v>
      </c>
      <c r="F158">
        <v>-1.17384976197239</v>
      </c>
      <c r="G158">
        <v>-1.41493537352629</v>
      </c>
      <c r="H158">
        <v>-5.4878832221543403</v>
      </c>
      <c r="I158">
        <v>0.677365457420402</v>
      </c>
      <c r="J158">
        <v>-1.28345937910323</v>
      </c>
    </row>
    <row r="159" spans="1:10" x14ac:dyDescent="0.2">
      <c r="A159">
        <v>0.87476622618245103</v>
      </c>
      <c r="B159">
        <v>1.3223552162461001</v>
      </c>
      <c r="C159">
        <v>0.60601699233408102</v>
      </c>
      <c r="D159">
        <v>1.1655625743879801</v>
      </c>
      <c r="E159">
        <v>1.0207651897796299</v>
      </c>
      <c r="F159">
        <v>-1.09931721697757</v>
      </c>
      <c r="G159">
        <v>-1.41493537352629</v>
      </c>
      <c r="H159">
        <v>-0.20670582157010101</v>
      </c>
      <c r="I159">
        <v>-1.11717562574124</v>
      </c>
      <c r="J159">
        <v>2.2785477551070898</v>
      </c>
    </row>
    <row r="160" spans="1:10" x14ac:dyDescent="0.2">
      <c r="A160">
        <v>1.0257491967530299</v>
      </c>
      <c r="B160">
        <v>1.3223552162461001</v>
      </c>
      <c r="C160">
        <v>0.60601699233408102</v>
      </c>
      <c r="D160">
        <v>-0.31457582172308002</v>
      </c>
      <c r="E160">
        <v>1.1121780473357601</v>
      </c>
      <c r="F160">
        <v>-1.16279418929395</v>
      </c>
      <c r="G160">
        <v>-1.41493537352629</v>
      </c>
      <c r="H160">
        <v>-0.390048006437546</v>
      </c>
      <c r="I160">
        <v>-0.83129202461418805</v>
      </c>
      <c r="J160">
        <v>0.13123848980299699</v>
      </c>
    </row>
    <row r="161" spans="1:10" x14ac:dyDescent="0.2">
      <c r="A161">
        <v>1.1297889462205</v>
      </c>
      <c r="B161">
        <v>1.3223552162461001</v>
      </c>
      <c r="C161">
        <v>2.8361011730487</v>
      </c>
      <c r="D161">
        <v>0.43477588622824298</v>
      </c>
      <c r="E161">
        <v>1.1121780473357601</v>
      </c>
      <c r="F161">
        <v>-1.1582450062779399</v>
      </c>
      <c r="G161">
        <v>-1.41493537352629</v>
      </c>
      <c r="H161">
        <v>-0.189793754202874</v>
      </c>
      <c r="I161">
        <v>-0.68213536315659795</v>
      </c>
      <c r="J161">
        <v>4.9261800792272199E-3</v>
      </c>
    </row>
    <row r="162" spans="1:10" x14ac:dyDescent="0.2">
      <c r="A162">
        <v>0.93791422695438198</v>
      </c>
      <c r="B162">
        <v>1.3223552162461001</v>
      </c>
      <c r="C162">
        <v>0.60601699233408102</v>
      </c>
      <c r="D162">
        <v>-4.0336724819904201E-3</v>
      </c>
      <c r="E162">
        <v>0.85200299121447098</v>
      </c>
      <c r="F162">
        <v>-1.14105332627559</v>
      </c>
      <c r="G162">
        <v>-1.41493537352629</v>
      </c>
      <c r="H162">
        <v>-0.67774533426413197</v>
      </c>
      <c r="I162">
        <v>-0.97578754040122895</v>
      </c>
      <c r="J162">
        <v>0.472281726057177</v>
      </c>
    </row>
    <row r="163" spans="1:10" x14ac:dyDescent="0.2">
      <c r="A163">
        <v>1.1783273253222599</v>
      </c>
      <c r="B163">
        <v>1.3223552162461001</v>
      </c>
      <c r="C163">
        <v>0.60601699233408102</v>
      </c>
      <c r="D163">
        <v>2.08706264767947</v>
      </c>
      <c r="E163">
        <v>0.788717166752537</v>
      </c>
      <c r="F163">
        <v>-1.04980517857079</v>
      </c>
      <c r="G163">
        <v>-1.41493537352629</v>
      </c>
      <c r="H163">
        <v>4.6950205202430104E-3</v>
      </c>
      <c r="I163">
        <v>-1.5615381796669801</v>
      </c>
      <c r="J163">
        <v>3.3774648497038902</v>
      </c>
    </row>
    <row r="164" spans="1:10" x14ac:dyDescent="0.2">
      <c r="A164">
        <v>1.6472657969728399</v>
      </c>
      <c r="B164">
        <v>1.3223552162461001</v>
      </c>
      <c r="C164">
        <v>0.60601699233408102</v>
      </c>
      <c r="D164">
        <v>2.6153218472037101</v>
      </c>
      <c r="E164">
        <v>1.04889222287382</v>
      </c>
      <c r="F164">
        <v>-1.0128827396734299</v>
      </c>
      <c r="G164">
        <v>-1.41493537352629</v>
      </c>
      <c r="H164">
        <v>0.29642818260491799</v>
      </c>
      <c r="I164">
        <v>-1.5320175904201601</v>
      </c>
      <c r="J164">
        <v>3.3774648497038902</v>
      </c>
    </row>
    <row r="165" spans="1:10" x14ac:dyDescent="0.2">
      <c r="A165">
        <v>1.2487927969133901</v>
      </c>
      <c r="B165">
        <v>1.3223552162461001</v>
      </c>
      <c r="C165">
        <v>0.60601699233408102</v>
      </c>
      <c r="D165">
        <v>3.58239060543819</v>
      </c>
      <c r="E165">
        <v>0.89770941999253395</v>
      </c>
      <c r="F165">
        <v>-0.94871810015695202</v>
      </c>
      <c r="G165">
        <v>-1.41493537352629</v>
      </c>
      <c r="H165">
        <v>0.27413500289357201</v>
      </c>
      <c r="I165">
        <v>-1.31449745912784</v>
      </c>
      <c r="J165">
        <v>3.3774648497038902</v>
      </c>
    </row>
    <row r="166" spans="1:10" x14ac:dyDescent="0.2">
      <c r="A166">
        <v>2.16454008797932</v>
      </c>
      <c r="B166">
        <v>1.3223552162461001</v>
      </c>
      <c r="C166">
        <v>0.60601699233408102</v>
      </c>
      <c r="D166">
        <v>-0.67237438497911595</v>
      </c>
      <c r="E166">
        <v>0.82387595812027803</v>
      </c>
      <c r="F166">
        <v>-0.81118466013812496</v>
      </c>
      <c r="G166">
        <v>-1.41493537352629</v>
      </c>
      <c r="H166">
        <v>0.40212860365009001</v>
      </c>
      <c r="I166">
        <v>-2.1806393162055002E-2</v>
      </c>
      <c r="J166">
        <v>-7.0861205755035003E-2</v>
      </c>
    </row>
    <row r="167" spans="1:10" x14ac:dyDescent="0.2">
      <c r="A167">
        <v>3.02749524528042</v>
      </c>
      <c r="B167">
        <v>1.3223552162461001</v>
      </c>
      <c r="C167">
        <v>0.60601699233408102</v>
      </c>
      <c r="D167">
        <v>-0.25550530420439399</v>
      </c>
      <c r="E167">
        <v>0.86606650776156702</v>
      </c>
      <c r="F167">
        <v>-0.88450056316354597</v>
      </c>
      <c r="G167">
        <v>-1.41493537352629</v>
      </c>
      <c r="H167">
        <v>-2.5757405310679902</v>
      </c>
      <c r="I167">
        <v>-0.30613627906558699</v>
      </c>
      <c r="J167">
        <v>0.219657106609636</v>
      </c>
    </row>
    <row r="168" spans="1:10" x14ac:dyDescent="0.2">
      <c r="A168">
        <v>1.8706132367519901</v>
      </c>
      <c r="B168">
        <v>1.3223552162461001</v>
      </c>
      <c r="C168">
        <v>0.60601699233408102</v>
      </c>
      <c r="D168">
        <v>2.8296634393429501</v>
      </c>
      <c r="E168">
        <v>0.97857464013833895</v>
      </c>
      <c r="F168">
        <v>-1.0101320708730499</v>
      </c>
      <c r="G168">
        <v>-1.41493537352629</v>
      </c>
      <c r="H168">
        <v>-9.38946449273447E-2</v>
      </c>
      <c r="I168">
        <v>-1.25545628063421</v>
      </c>
      <c r="J168">
        <v>3.3774648497038902</v>
      </c>
    </row>
    <row r="169" spans="1:10" x14ac:dyDescent="0.2">
      <c r="A169">
        <v>1.6048675101674701</v>
      </c>
      <c r="B169">
        <v>1.3223552162461001</v>
      </c>
      <c r="C169">
        <v>0.60601699233408102</v>
      </c>
      <c r="D169">
        <v>-0.63355661632398097</v>
      </c>
      <c r="E169">
        <v>0.38087518688673999</v>
      </c>
      <c r="F169">
        <v>-0.80912165853784201</v>
      </c>
      <c r="G169">
        <v>-1.41493537352629</v>
      </c>
      <c r="H169">
        <v>-2.8169296736347</v>
      </c>
      <c r="I169">
        <v>5.5879368013773502E-2</v>
      </c>
      <c r="J169">
        <v>6.8082334941112294E-2</v>
      </c>
    </row>
    <row r="170" spans="1:10" x14ac:dyDescent="0.2">
      <c r="A170">
        <v>2.2380186357901199</v>
      </c>
      <c r="B170">
        <v>1.3223552162461001</v>
      </c>
      <c r="C170">
        <v>0.60601699233408102</v>
      </c>
      <c r="D170">
        <v>0.112419633483418</v>
      </c>
      <c r="E170">
        <v>0.97505876100156497</v>
      </c>
      <c r="F170">
        <v>-0.98151453585375004</v>
      </c>
      <c r="G170">
        <v>-1.41493537352629</v>
      </c>
      <c r="H170">
        <v>-1.4816450819586</v>
      </c>
      <c r="I170">
        <v>-0.10570701523195</v>
      </c>
      <c r="J170">
        <v>6.8082334941112294E-2</v>
      </c>
    </row>
    <row r="171" spans="1:10" x14ac:dyDescent="0.2">
      <c r="A171">
        <v>2.4268169789159799</v>
      </c>
      <c r="B171">
        <v>1.3223552162461001</v>
      </c>
      <c r="C171">
        <v>0.60601699233408102</v>
      </c>
      <c r="D171">
        <v>0.25250114645630101</v>
      </c>
      <c r="E171">
        <v>0.94341584877059803</v>
      </c>
      <c r="F171">
        <v>-0.89555613584198202</v>
      </c>
      <c r="G171">
        <v>-1.41493537352629</v>
      </c>
      <c r="H171">
        <v>-0.84840346860615501</v>
      </c>
      <c r="I171">
        <v>-7.1525280314585299E-2</v>
      </c>
      <c r="J171">
        <v>-0.121386129644543</v>
      </c>
    </row>
    <row r="172" spans="1:10" x14ac:dyDescent="0.2">
      <c r="A172">
        <v>0.85430769185056599</v>
      </c>
      <c r="B172">
        <v>1.3223552162461001</v>
      </c>
      <c r="C172">
        <v>0.60601699233408102</v>
      </c>
      <c r="D172">
        <v>-0.63693207446790501</v>
      </c>
      <c r="E172">
        <v>0.92232057394995304</v>
      </c>
      <c r="F172">
        <v>-0.80912165853784201</v>
      </c>
      <c r="G172">
        <v>-1.41493537352629</v>
      </c>
      <c r="H172">
        <v>-1.57389272214347</v>
      </c>
      <c r="I172">
        <v>0.411680154199068</v>
      </c>
      <c r="J172">
        <v>-0.74031644729101698</v>
      </c>
    </row>
    <row r="173" spans="1:10" x14ac:dyDescent="0.2">
      <c r="A173">
        <v>2.2551096143470799</v>
      </c>
      <c r="B173">
        <v>1.3223552162461001</v>
      </c>
      <c r="C173">
        <v>0.60601699233408102</v>
      </c>
      <c r="D173">
        <v>-0.62849342910809303</v>
      </c>
      <c r="E173">
        <v>1.01724931064285</v>
      </c>
      <c r="F173">
        <v>-0.82879951995592105</v>
      </c>
      <c r="G173">
        <v>-1.41493537352629</v>
      </c>
      <c r="H173">
        <v>-0.50074517465939805</v>
      </c>
      <c r="I173">
        <v>3.8788500555090998E-2</v>
      </c>
      <c r="J173">
        <v>-0.52558552076060705</v>
      </c>
    </row>
    <row r="174" spans="1:10" x14ac:dyDescent="0.2">
      <c r="A174">
        <v>-0.49813309132181399</v>
      </c>
      <c r="B174">
        <v>-0.85244214346732405</v>
      </c>
      <c r="C174">
        <v>-0.19044164363542401</v>
      </c>
      <c r="D174">
        <v>-1.14831398327252</v>
      </c>
      <c r="E174">
        <v>0.70785194660673201</v>
      </c>
      <c r="F174">
        <v>-0.71909015280244004</v>
      </c>
      <c r="G174">
        <v>-0.60273682074684898</v>
      </c>
      <c r="H174">
        <v>0.43652928613570002</v>
      </c>
      <c r="I174">
        <v>0.45207675001049902</v>
      </c>
      <c r="J174">
        <v>-2.03362818655267E-2</v>
      </c>
    </row>
    <row r="175" spans="1:10" x14ac:dyDescent="0.2">
      <c r="A175">
        <v>-0.55809077609644597</v>
      </c>
      <c r="B175">
        <v>-0.85244214346732405</v>
      </c>
      <c r="C175">
        <v>-0.19044164363542401</v>
      </c>
      <c r="D175">
        <v>0.27612935346377498</v>
      </c>
      <c r="E175">
        <v>0.55315326458867098</v>
      </c>
      <c r="F175">
        <v>-0.69253561938342001</v>
      </c>
      <c r="G175">
        <v>-0.60273682074684898</v>
      </c>
      <c r="H175">
        <v>0.40962372441511102</v>
      </c>
      <c r="I175">
        <v>-0.42577235127636398</v>
      </c>
      <c r="J175">
        <v>4.28198729963584E-2</v>
      </c>
    </row>
    <row r="176" spans="1:10" x14ac:dyDescent="0.2">
      <c r="A176">
        <v>-0.56734522448543601</v>
      </c>
      <c r="B176">
        <v>-0.85244214346732405</v>
      </c>
      <c r="C176">
        <v>-0.19044164363542401</v>
      </c>
      <c r="D176">
        <v>-0.66393573961930397</v>
      </c>
      <c r="E176">
        <v>1.17078775254577E-2</v>
      </c>
      <c r="F176">
        <v>-0.663124622210163</v>
      </c>
      <c r="G176">
        <v>-0.60273682074684898</v>
      </c>
      <c r="H176">
        <v>0.36599827791101303</v>
      </c>
      <c r="I176">
        <v>-0.332549437865369</v>
      </c>
      <c r="J176">
        <v>-8.3492436727411801E-2</v>
      </c>
    </row>
    <row r="177" spans="1:10" x14ac:dyDescent="0.2">
      <c r="A177">
        <v>-0.58991797616473596</v>
      </c>
      <c r="B177">
        <v>-0.85244214346732405</v>
      </c>
      <c r="C177">
        <v>-0.19044164363542401</v>
      </c>
      <c r="D177">
        <v>0.49553413281889203</v>
      </c>
      <c r="E177">
        <v>-1.2399450951661299</v>
      </c>
      <c r="F177">
        <v>-0.43545388150207298</v>
      </c>
      <c r="G177">
        <v>-0.60273682074684898</v>
      </c>
      <c r="H177">
        <v>0.32237283140691397</v>
      </c>
      <c r="I177">
        <v>-1.00220069920101</v>
      </c>
      <c r="J177">
        <v>0.77543126939422502</v>
      </c>
    </row>
    <row r="178" spans="1:10" x14ac:dyDescent="0.2">
      <c r="A178">
        <v>-0.58538570185111305</v>
      </c>
      <c r="B178">
        <v>-0.85244214346732405</v>
      </c>
      <c r="C178">
        <v>-0.19044164363542401</v>
      </c>
      <c r="D178">
        <v>-0.39221135903335202</v>
      </c>
      <c r="E178">
        <v>-0.74420613688097703</v>
      </c>
      <c r="F178">
        <v>-0.21190914399454799</v>
      </c>
      <c r="G178">
        <v>-0.60273682074684898</v>
      </c>
      <c r="H178">
        <v>0.36599827791101303</v>
      </c>
      <c r="I178">
        <v>-0.259524822360091</v>
      </c>
      <c r="J178">
        <v>-7.7050508931499704E-3</v>
      </c>
    </row>
    <row r="179" spans="1:10" x14ac:dyDescent="0.2">
      <c r="A179">
        <v>-0.60560369648478896</v>
      </c>
      <c r="B179">
        <v>-0.85244214346732405</v>
      </c>
      <c r="C179">
        <v>-0.19044164363542401</v>
      </c>
      <c r="D179">
        <v>0.105668717195569</v>
      </c>
      <c r="E179">
        <v>0.17695419695384099</v>
      </c>
      <c r="F179">
        <v>-0.33748775422712401</v>
      </c>
      <c r="G179">
        <v>-0.60273682074684898</v>
      </c>
      <c r="H179">
        <v>0.411545550252297</v>
      </c>
      <c r="I179">
        <v>-0.85304403774341997</v>
      </c>
      <c r="J179">
        <v>0.169132182720128</v>
      </c>
    </row>
    <row r="180" spans="1:10" x14ac:dyDescent="0.2">
      <c r="A180">
        <v>-0.59019649581529399</v>
      </c>
      <c r="B180">
        <v>-0.85244214346732405</v>
      </c>
      <c r="C180">
        <v>-0.19044164363542401</v>
      </c>
      <c r="D180">
        <v>1.0254810614151</v>
      </c>
      <c r="E180">
        <v>0.21211298832158201</v>
      </c>
      <c r="F180">
        <v>-0.55024140644086394</v>
      </c>
      <c r="G180">
        <v>-0.60273682074684898</v>
      </c>
      <c r="H180">
        <v>0.32833049150218802</v>
      </c>
      <c r="I180">
        <v>-0.75515997866187601</v>
      </c>
      <c r="J180">
        <v>0.83858742425610999</v>
      </c>
    </row>
    <row r="181" spans="1:10" x14ac:dyDescent="0.2">
      <c r="A181">
        <v>-0.60110940212351505</v>
      </c>
      <c r="B181">
        <v>-1.07510330263953</v>
      </c>
      <c r="C181">
        <v>-0.374884696175731</v>
      </c>
      <c r="D181">
        <v>1.22800855005059</v>
      </c>
      <c r="E181">
        <v>-0.350427673562276</v>
      </c>
      <c r="F181">
        <v>-0.59589192903172905</v>
      </c>
      <c r="G181">
        <v>-8.97693137282531E-2</v>
      </c>
      <c r="H181">
        <v>0.43652928613570002</v>
      </c>
      <c r="I181">
        <v>-1.0472584406829899</v>
      </c>
      <c r="J181">
        <v>1.7606672852396299</v>
      </c>
    </row>
    <row r="182" spans="1:10" x14ac:dyDescent="0.2">
      <c r="A182">
        <v>-0.59088013495757297</v>
      </c>
      <c r="B182">
        <v>-1.07510330263953</v>
      </c>
      <c r="C182">
        <v>-0.374884696175731</v>
      </c>
      <c r="D182">
        <v>2.5528758715411</v>
      </c>
      <c r="E182">
        <v>0.52502623149447802</v>
      </c>
      <c r="F182">
        <v>-0.64244170873040896</v>
      </c>
      <c r="G182">
        <v>-8.97693137282531E-2</v>
      </c>
      <c r="H182">
        <v>0.41077681991742199</v>
      </c>
      <c r="I182">
        <v>-0.65572220435681605</v>
      </c>
      <c r="J182">
        <v>2.0890792905214299</v>
      </c>
    </row>
    <row r="183" spans="1:10" x14ac:dyDescent="0.2">
      <c r="A183">
        <v>-0.58708213972269296</v>
      </c>
      <c r="B183">
        <v>-1.07510330263953</v>
      </c>
      <c r="C183">
        <v>-0.374884696175731</v>
      </c>
      <c r="D183">
        <v>-0.18293295411000901</v>
      </c>
      <c r="E183">
        <v>-0.21682426636485999</v>
      </c>
      <c r="F183">
        <v>-0.71813799821769497</v>
      </c>
      <c r="G183">
        <v>-8.97693137282531E-2</v>
      </c>
      <c r="H183">
        <v>0.43652928613570002</v>
      </c>
      <c r="I183">
        <v>-0.362070027112184</v>
      </c>
      <c r="J183">
        <v>1.63435497551586</v>
      </c>
    </row>
    <row r="184" spans="1:10" x14ac:dyDescent="0.2">
      <c r="A184">
        <v>-0.55904027490516595</v>
      </c>
      <c r="B184">
        <v>-1.07510330263953</v>
      </c>
      <c r="C184">
        <v>-0.374884696175731</v>
      </c>
      <c r="D184">
        <v>1.5233611376440199</v>
      </c>
      <c r="E184">
        <v>0.83793947466737395</v>
      </c>
      <c r="F184">
        <v>-0.66381228941025805</v>
      </c>
      <c r="G184">
        <v>-8.97693137282531E-2</v>
      </c>
      <c r="H184">
        <v>0.38310252786195897</v>
      </c>
      <c r="I184">
        <v>-1.08144017560036</v>
      </c>
      <c r="J184">
        <v>1.84908590204627</v>
      </c>
    </row>
    <row r="185" spans="1:10" x14ac:dyDescent="0.2">
      <c r="A185">
        <v>-0.54758298927994598</v>
      </c>
      <c r="B185">
        <v>-1.07510330263953</v>
      </c>
      <c r="C185">
        <v>-0.374884696175731</v>
      </c>
      <c r="D185">
        <v>0.524225527042253</v>
      </c>
      <c r="E185">
        <v>0.95747936531769395</v>
      </c>
      <c r="F185">
        <v>-0.58637038318427204</v>
      </c>
      <c r="G185">
        <v>-8.97693137282531E-2</v>
      </c>
      <c r="H185">
        <v>0.43652928613570002</v>
      </c>
      <c r="I185">
        <v>-0.94782066637793105</v>
      </c>
      <c r="J185">
        <v>1.16699942953791</v>
      </c>
    </row>
    <row r="186" spans="1:10" x14ac:dyDescent="0.2">
      <c r="A186">
        <v>-0.56910496227759599</v>
      </c>
      <c r="B186">
        <v>-1.07510330263953</v>
      </c>
      <c r="C186">
        <v>-0.374884696175731</v>
      </c>
      <c r="D186">
        <v>-1.0943066529697301</v>
      </c>
      <c r="E186">
        <v>0.75355837538479498</v>
      </c>
      <c r="F186">
        <v>-0.51183783818945305</v>
      </c>
      <c r="G186">
        <v>-8.97693137282531E-2</v>
      </c>
      <c r="H186">
        <v>0.32314156174178899</v>
      </c>
      <c r="I186">
        <v>0.34176296914082199</v>
      </c>
      <c r="J186">
        <v>0.39649434022291402</v>
      </c>
    </row>
    <row r="187" spans="1:10" x14ac:dyDescent="0.2">
      <c r="A187">
        <v>-0.59772918636447203</v>
      </c>
      <c r="B187">
        <v>-1.07510330263953</v>
      </c>
      <c r="C187">
        <v>-0.374884696175731</v>
      </c>
      <c r="D187">
        <v>-0.16774339246234801</v>
      </c>
      <c r="E187">
        <v>1.52237566622317E-2</v>
      </c>
      <c r="F187">
        <v>-0.357483000506784</v>
      </c>
      <c r="G187">
        <v>-8.97693137282531E-2</v>
      </c>
      <c r="H187">
        <v>0.248382536675294</v>
      </c>
      <c r="I187">
        <v>0.21280460558894701</v>
      </c>
      <c r="J187">
        <v>0.80069373133897903</v>
      </c>
    </row>
    <row r="188" spans="1:10" x14ac:dyDescent="0.2">
      <c r="A188">
        <v>-0.60336287929621002</v>
      </c>
      <c r="B188">
        <v>-1.07510330263953</v>
      </c>
      <c r="C188">
        <v>-0.374884696175731</v>
      </c>
      <c r="D188">
        <v>2.6642659902906298</v>
      </c>
      <c r="E188">
        <v>-0.51918987212743295</v>
      </c>
      <c r="F188">
        <v>-0.40006546943568999</v>
      </c>
      <c r="G188">
        <v>-8.97693137282531E-2</v>
      </c>
      <c r="H188">
        <v>0.354467322887903</v>
      </c>
      <c r="I188">
        <v>-1.1389276388704701</v>
      </c>
      <c r="J188">
        <v>3.3774648497038902</v>
      </c>
    </row>
    <row r="189" spans="1:10" x14ac:dyDescent="0.2">
      <c r="A189">
        <v>-0.57458673539993899</v>
      </c>
      <c r="B189">
        <v>-0.93786560704911404</v>
      </c>
      <c r="C189">
        <v>-0.80245722706462297</v>
      </c>
      <c r="D189">
        <v>0.893838193802027</v>
      </c>
      <c r="E189">
        <v>-0.95867476422419795</v>
      </c>
      <c r="F189">
        <v>-8.8287740408393697E-2</v>
      </c>
      <c r="G189">
        <v>-1.20119891226854</v>
      </c>
      <c r="H189">
        <v>0.37829796326899701</v>
      </c>
      <c r="I189">
        <v>-0.79244914402627398</v>
      </c>
      <c r="J189">
        <v>1.1038432746760301</v>
      </c>
    </row>
    <row r="190" spans="1:10" x14ac:dyDescent="0.2">
      <c r="A190">
        <v>-0.51503417011702801</v>
      </c>
      <c r="B190">
        <v>-0.93786560704911404</v>
      </c>
      <c r="C190">
        <v>-0.80245722706462297</v>
      </c>
      <c r="D190">
        <v>0.51241142353851599</v>
      </c>
      <c r="E190">
        <v>-1.3805802606370901</v>
      </c>
      <c r="F190">
        <v>0.32330752758641301</v>
      </c>
      <c r="G190">
        <v>-1.20119891226854</v>
      </c>
      <c r="H190">
        <v>0.16632057342749601</v>
      </c>
      <c r="I190">
        <v>-1.1218367714117901</v>
      </c>
      <c r="J190">
        <v>0.82595619328373304</v>
      </c>
    </row>
    <row r="191" spans="1:10" x14ac:dyDescent="0.2">
      <c r="A191">
        <v>-0.56832004326238805</v>
      </c>
      <c r="B191">
        <v>-0.93786560704911404</v>
      </c>
      <c r="C191">
        <v>-0.80245722706462297</v>
      </c>
      <c r="D191">
        <v>1.57399300980289</v>
      </c>
      <c r="E191">
        <v>-1.03602410523323</v>
      </c>
      <c r="F191">
        <v>0.32330752758641301</v>
      </c>
      <c r="G191">
        <v>-1.20119891226854</v>
      </c>
      <c r="H191">
        <v>0.43652928613570002</v>
      </c>
      <c r="I191">
        <v>-0.99287840785991199</v>
      </c>
      <c r="J191">
        <v>1.4701489728749599</v>
      </c>
    </row>
    <row r="192" spans="1:10" x14ac:dyDescent="0.2">
      <c r="A192">
        <v>-0.55948337434923501</v>
      </c>
      <c r="B192">
        <v>-0.93786560704911404</v>
      </c>
      <c r="C192">
        <v>-0.80245722706462297</v>
      </c>
      <c r="D192">
        <v>1.17906440696368</v>
      </c>
      <c r="E192">
        <v>-1.6477870750319199</v>
      </c>
      <c r="F192">
        <v>1.3352891587403299</v>
      </c>
      <c r="G192">
        <v>-1.20119891226854</v>
      </c>
      <c r="H192">
        <v>6.7154360228753804E-2</v>
      </c>
      <c r="I192">
        <v>-1.0379361493418899</v>
      </c>
      <c r="J192">
        <v>1.73540482329488</v>
      </c>
    </row>
    <row r="193" spans="1:10" x14ac:dyDescent="0.2">
      <c r="A193">
        <v>-0.58679096008801901</v>
      </c>
      <c r="B193">
        <v>-0.93786560704911404</v>
      </c>
      <c r="C193">
        <v>-0.80245722706462297</v>
      </c>
      <c r="D193">
        <v>0.821265843707642</v>
      </c>
      <c r="E193">
        <v>-1.3208103153119299</v>
      </c>
      <c r="F193">
        <v>1.3352891587403299</v>
      </c>
      <c r="G193">
        <v>-1.20119891226854</v>
      </c>
      <c r="H193">
        <v>0.29835000844210202</v>
      </c>
      <c r="I193">
        <v>-1.10163847350607</v>
      </c>
      <c r="J193">
        <v>0.91437481009037203</v>
      </c>
    </row>
    <row r="194" spans="1:10" x14ac:dyDescent="0.2">
      <c r="A194">
        <v>-0.56459800793220605</v>
      </c>
      <c r="B194">
        <v>-0.93786560704911404</v>
      </c>
      <c r="C194">
        <v>-0.80245722706462297</v>
      </c>
      <c r="D194">
        <v>1.56217890629915</v>
      </c>
      <c r="E194">
        <v>-1.4790248764667699</v>
      </c>
      <c r="F194">
        <v>1.3352891587403299</v>
      </c>
      <c r="G194">
        <v>-1.20119891226854</v>
      </c>
      <c r="H194">
        <v>0.31334024997214599</v>
      </c>
      <c r="I194">
        <v>-1.3844146441860901</v>
      </c>
      <c r="J194">
        <v>1.6596174374606201</v>
      </c>
    </row>
    <row r="195" spans="1:10" x14ac:dyDescent="0.2">
      <c r="A195">
        <v>-0.64659672505325605</v>
      </c>
      <c r="B195">
        <v>-1.00928522414209</v>
      </c>
      <c r="C195">
        <v>-1.10427313122149</v>
      </c>
      <c r="D195">
        <v>0.924217317097351</v>
      </c>
      <c r="E195">
        <v>-2.0556290548977199</v>
      </c>
      <c r="F195">
        <v>1.1976499237676499</v>
      </c>
      <c r="G195">
        <v>-1.03020974326235</v>
      </c>
      <c r="H195">
        <v>0.36868883408307201</v>
      </c>
      <c r="I195">
        <v>-1.04881215590651</v>
      </c>
      <c r="J195">
        <v>0.99016219592463395</v>
      </c>
    </row>
    <row r="196" spans="1:10" x14ac:dyDescent="0.2">
      <c r="A196">
        <v>-0.65606639317222204</v>
      </c>
      <c r="B196">
        <v>-1.00928522414209</v>
      </c>
      <c r="C196">
        <v>-1.10427313122149</v>
      </c>
      <c r="D196">
        <v>0.59342241899271297</v>
      </c>
      <c r="E196">
        <v>-1.74271581172482</v>
      </c>
      <c r="F196">
        <v>1.1976499237676499</v>
      </c>
      <c r="G196">
        <v>-1.03020974326235</v>
      </c>
      <c r="H196">
        <v>4.8320467024341E-2</v>
      </c>
      <c r="I196">
        <v>-1.1498036454350899</v>
      </c>
      <c r="J196">
        <v>0.73753757647709395</v>
      </c>
    </row>
    <row r="197" spans="1:10" x14ac:dyDescent="0.2">
      <c r="A197">
        <v>-0.65680067225096594</v>
      </c>
      <c r="B197">
        <v>-1.3551802324158899</v>
      </c>
      <c r="C197">
        <v>-0.92821385379665</v>
      </c>
      <c r="D197">
        <v>2.7385260694569702</v>
      </c>
      <c r="E197">
        <v>-1.27861976567064</v>
      </c>
      <c r="F197">
        <v>0.89549953554166695</v>
      </c>
      <c r="G197">
        <v>-1.54317725028094</v>
      </c>
      <c r="H197">
        <v>0.38521653628286301</v>
      </c>
      <c r="I197">
        <v>-1.3688774919509199</v>
      </c>
      <c r="J197">
        <v>3.3774648497038902</v>
      </c>
    </row>
    <row r="198" spans="1:10" x14ac:dyDescent="0.2">
      <c r="A198">
        <v>-0.62350491402518804</v>
      </c>
      <c r="B198">
        <v>-1.2067394596344201</v>
      </c>
      <c r="C198">
        <v>-1.07912180587508</v>
      </c>
      <c r="D198">
        <v>1.7461413751430599</v>
      </c>
      <c r="E198">
        <v>-1.2047863037983899</v>
      </c>
      <c r="F198">
        <v>1.77391503744653</v>
      </c>
      <c r="G198">
        <v>-2.3126285108088398</v>
      </c>
      <c r="H198">
        <v>0.43652928613570002</v>
      </c>
      <c r="I198">
        <v>-1.19641510214058</v>
      </c>
      <c r="J198">
        <v>1.2680492773169301</v>
      </c>
    </row>
    <row r="199" spans="1:10" x14ac:dyDescent="0.2">
      <c r="A199">
        <v>-0.61521262442903402</v>
      </c>
      <c r="B199">
        <v>-1.2067394596344201</v>
      </c>
      <c r="C199">
        <v>-1.07912180587508</v>
      </c>
      <c r="D199">
        <v>1.4423501421898199</v>
      </c>
      <c r="E199">
        <v>-1.11688932537903</v>
      </c>
      <c r="F199">
        <v>1.77391503744653</v>
      </c>
      <c r="G199">
        <v>-2.3126285108088398</v>
      </c>
      <c r="H199">
        <v>-0.38197633792136798</v>
      </c>
      <c r="I199">
        <v>-0.49258210588757601</v>
      </c>
      <c r="J199">
        <v>0.88911234814561801</v>
      </c>
    </row>
    <row r="200" spans="1:10" x14ac:dyDescent="0.2">
      <c r="A200">
        <v>-0.62658129016543995</v>
      </c>
      <c r="B200">
        <v>-1.2067394596344201</v>
      </c>
      <c r="C200">
        <v>-1.07912180587508</v>
      </c>
      <c r="D200">
        <v>1.72420089720755</v>
      </c>
      <c r="E200">
        <v>-1.0571193800538701</v>
      </c>
      <c r="F200">
        <v>1.77391503744653</v>
      </c>
      <c r="G200">
        <v>-2.3126285108088398</v>
      </c>
      <c r="H200">
        <v>0.34620347178800798</v>
      </c>
      <c r="I200">
        <v>-0.80177143536737305</v>
      </c>
      <c r="J200">
        <v>1.4322552799578301</v>
      </c>
    </row>
    <row r="201" spans="1:10" x14ac:dyDescent="0.2">
      <c r="A201">
        <v>-0.63440516034929195</v>
      </c>
      <c r="B201">
        <v>-1.2137413828788299</v>
      </c>
      <c r="C201">
        <v>-1.0875055809905501</v>
      </c>
      <c r="D201">
        <v>1.21956990469078</v>
      </c>
      <c r="E201">
        <v>-1.86577158151192</v>
      </c>
      <c r="F201">
        <v>1.9560939479945501</v>
      </c>
      <c r="G201">
        <v>-0.431747651740651</v>
      </c>
      <c r="H201">
        <v>0.43652928613570002</v>
      </c>
      <c r="I201">
        <v>-1.1218367714117901</v>
      </c>
      <c r="J201">
        <v>1.4701489728749599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dataset</vt:lpstr>
      <vt:lpstr>via_chara</vt:lpstr>
      <vt:lpstr>predict_tests</vt:lpstr>
      <vt:lpstr>multi</vt:lpstr>
      <vt:lpstr>comparison</vt:lpstr>
      <vt:lpstr>Standardized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Feiran Xu</dc:creator>
  <cp:lastModifiedBy>Feiran Xu</cp:lastModifiedBy>
  <dcterms:created xsi:type="dcterms:W3CDTF">2021-11-02T21:00:28Z</dcterms:created>
  <dcterms:modified xsi:type="dcterms:W3CDTF">2021-11-10T16:37:30Z</dcterms:modified>
</cp:coreProperties>
</file>