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r97\Desktop\"/>
    </mc:Choice>
  </mc:AlternateContent>
  <xr:revisionPtr revIDLastSave="0" documentId="13_ncr:1_{A5169A63-33E4-45DD-AE27-DB3D00C716CE}" xr6:coauthVersionLast="47" xr6:coauthVersionMax="47" xr10:uidLastSave="{00000000-0000-0000-0000-000000000000}"/>
  <bookViews>
    <workbookView xWindow="-25710" yWindow="-110" windowWidth="25820" windowHeight="15620" xr2:uid="{997AF218-B975-49A5-8E77-A19D0960B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2" i="1" l="1"/>
  <c r="N61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42" i="1"/>
  <c r="J63" i="1"/>
  <c r="M60" i="1"/>
  <c r="L60" i="1"/>
  <c r="K43" i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42" i="1"/>
  <c r="J43" i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42" i="1"/>
  <c r="K41" i="1"/>
  <c r="J41" i="1"/>
  <c r="C47" i="1" a="1"/>
  <c r="D47" i="1" s="1"/>
  <c r="U25" i="1"/>
  <c r="U23" i="1"/>
  <c r="U24" i="1"/>
  <c r="U22" i="1"/>
  <c r="T23" i="1"/>
  <c r="T24" i="1"/>
  <c r="T22" i="1"/>
  <c r="U20" i="1"/>
  <c r="T20" i="1"/>
  <c r="S6" i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5" i="1"/>
  <c r="R6" i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5" i="1"/>
  <c r="S4" i="1"/>
  <c r="R4" i="1"/>
  <c r="R25" i="1"/>
  <c r="R23" i="1"/>
  <c r="R24" i="1"/>
  <c r="R22" i="1"/>
  <c r="Q23" i="1"/>
  <c r="Q24" i="1"/>
  <c r="Q22" i="1"/>
  <c r="Q20" i="1"/>
  <c r="P20" i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5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5" i="1"/>
  <c r="O4" i="1"/>
  <c r="E2" i="1" a="1"/>
  <c r="E2" i="1" s="1"/>
  <c r="C51" i="1" l="1"/>
  <c r="C50" i="1"/>
  <c r="D49" i="1"/>
  <c r="D48" i="1"/>
  <c r="C48" i="1"/>
  <c r="C47" i="1"/>
  <c r="D51" i="1"/>
  <c r="D50" i="1"/>
  <c r="C49" i="1"/>
  <c r="F6" i="1"/>
  <c r="E6" i="1"/>
  <c r="E5" i="1"/>
  <c r="F2" i="1"/>
  <c r="N4" i="1" s="1"/>
  <c r="F5" i="1"/>
  <c r="F4" i="1"/>
  <c r="E4" i="1"/>
  <c r="F3" i="1"/>
  <c r="E3" i="1"/>
</calcChain>
</file>

<file path=xl/sharedStrings.xml><?xml version="1.0" encoding="utf-8"?>
<sst xmlns="http://schemas.openxmlformats.org/spreadsheetml/2006/main" count="28" uniqueCount="20">
  <si>
    <t>date</t>
  </si>
  <si>
    <t>The number of unemployed</t>
  </si>
  <si>
    <t>a0</t>
    <phoneticPr fontId="3" type="noConversion"/>
  </si>
  <si>
    <t>a1</t>
    <phoneticPr fontId="3" type="noConversion"/>
  </si>
  <si>
    <t>a2</t>
    <phoneticPr fontId="3" type="noConversion"/>
  </si>
  <si>
    <t>alpha=0.1</t>
    <phoneticPr fontId="3" type="noConversion"/>
  </si>
  <si>
    <t>beta=0.9</t>
    <phoneticPr fontId="3" type="noConversion"/>
  </si>
  <si>
    <t>s1</t>
    <phoneticPr fontId="3" type="noConversion"/>
  </si>
  <si>
    <t>s2</t>
    <phoneticPr fontId="3" type="noConversion"/>
  </si>
  <si>
    <t>alpha=0.2</t>
    <phoneticPr fontId="3" type="noConversion"/>
  </si>
  <si>
    <t>S0</t>
    <phoneticPr fontId="3" type="noConversion"/>
  </si>
  <si>
    <t>forecast</t>
    <phoneticPr fontId="3" type="noConversion"/>
  </si>
  <si>
    <t>alpha</t>
    <phoneticPr fontId="3" type="noConversion"/>
  </si>
  <si>
    <t>beta</t>
    <phoneticPr fontId="3" type="noConversion"/>
  </si>
  <si>
    <t>计算表明 alpha =0.4 beta =0.6时，效果最好</t>
    <phoneticPr fontId="3" type="noConversion"/>
  </si>
  <si>
    <t>a01</t>
    <phoneticPr fontId="3" type="noConversion"/>
  </si>
  <si>
    <t>a02</t>
    <phoneticPr fontId="3" type="noConversion"/>
  </si>
  <si>
    <t>y^</t>
    <phoneticPr fontId="3" type="noConversion"/>
  </si>
  <si>
    <t>mape</t>
    <phoneticPr fontId="3" type="noConversion"/>
  </si>
  <si>
    <t>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</si>
</sst>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8" formatCode="0.00000000000_ "/>
    <numFmt numFmtId="179" formatCode="0.0000000000000_ "/>
  </numFmts>
  <fonts count="4" x14ac:knownFonts="1">
    <font>
      <sz val="11"/>
      <color theme="1"/>
      <name val="等线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3" borderId="0" xfId="0" applyFill="1"/>
    <xf numFmtId="178" fontId="0" fillId="0" borderId="0" xfId="0" applyNumberFormat="1"/>
    <xf numFmtId="179" fontId="0" fillId="0" borderId="0" xfId="0" applyNumberFormat="1"/>
    <xf numFmtId="179" fontId="0" fillId="3" borderId="0" xfId="0" applyNumberFormat="1" applyFill="1"/>
    <xf numFmtId="178" fontId="0" fillId="3" borderId="0" xfId="0" applyNumberForma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Sheet1!$B$2:$B$20</c:f>
              <c:numCache>
                <c:formatCode>0.0</c:formatCode>
                <c:ptCount val="19"/>
                <c:pt idx="0">
                  <c:v>152.30000000000001</c:v>
                </c:pt>
                <c:pt idx="1">
                  <c:v>96</c:v>
                </c:pt>
                <c:pt idx="2">
                  <c:v>85.5</c:v>
                </c:pt>
                <c:pt idx="3">
                  <c:v>102</c:v>
                </c:pt>
                <c:pt idx="4">
                  <c:v>69.400000000000006</c:v>
                </c:pt>
                <c:pt idx="5">
                  <c:v>57.4</c:v>
                </c:pt>
                <c:pt idx="6">
                  <c:v>64.400000000000006</c:v>
                </c:pt>
                <c:pt idx="7">
                  <c:v>57.7</c:v>
                </c:pt>
                <c:pt idx="8">
                  <c:v>57.4</c:v>
                </c:pt>
                <c:pt idx="9">
                  <c:v>116.567212587</c:v>
                </c:pt>
                <c:pt idx="10">
                  <c:v>74.335523135000003</c:v>
                </c:pt>
                <c:pt idx="11">
                  <c:v>55.764390153000001</c:v>
                </c:pt>
                <c:pt idx="12">
                  <c:v>32.954676606</c:v>
                </c:pt>
                <c:pt idx="13">
                  <c:v>43.49044353</c:v>
                </c:pt>
                <c:pt idx="14">
                  <c:v>39.013682660000001</c:v>
                </c:pt>
                <c:pt idx="15">
                  <c:v>61.910899999999998</c:v>
                </c:pt>
                <c:pt idx="16">
                  <c:v>49.768500000000003</c:v>
                </c:pt>
                <c:pt idx="17">
                  <c:v>50.3</c:v>
                </c:pt>
                <c:pt idx="18">
                  <c:v>44.670499999999997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5E-4F3A-B4DC-013408A641BC}"/>
            </c:ext>
          </c:extLst>
        </c:ser>
        <c:ser>
          <c:idx val="1"/>
          <c:order val="1"/>
          <c:tx>
            <c:v>y^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Sheet1!$J$42:$J$60</c:f>
              <c:numCache>
                <c:formatCode>General</c:formatCode>
                <c:ptCount val="19"/>
                <c:pt idx="0">
                  <c:v>127.90372502349632</c:v>
                </c:pt>
                <c:pt idx="1">
                  <c:v>115.14223501409779</c:v>
                </c:pt>
                <c:pt idx="2">
                  <c:v>103.28534100845867</c:v>
                </c:pt>
                <c:pt idx="3">
                  <c:v>102.77120460507521</c:v>
                </c:pt>
                <c:pt idx="4">
                  <c:v>89.42272276304513</c:v>
                </c:pt>
                <c:pt idx="5">
                  <c:v>76.61363365782708</c:v>
                </c:pt>
                <c:pt idx="6">
                  <c:v>71.72818019469625</c:v>
                </c:pt>
                <c:pt idx="7">
                  <c:v>66.116908116817754</c:v>
                </c:pt>
                <c:pt idx="8">
                  <c:v>62.630144870090653</c:v>
                </c:pt>
                <c:pt idx="9">
                  <c:v>84.204971956854394</c:v>
                </c:pt>
                <c:pt idx="10">
                  <c:v>80.257192428112631</c:v>
                </c:pt>
                <c:pt idx="11">
                  <c:v>70.460071518067579</c:v>
                </c:pt>
                <c:pt idx="12">
                  <c:v>55.457913553240545</c:v>
                </c:pt>
                <c:pt idx="13">
                  <c:v>50.670925543944328</c:v>
                </c:pt>
                <c:pt idx="14">
                  <c:v>46.008028390366597</c:v>
                </c:pt>
                <c:pt idx="15">
                  <c:v>52.369177034219959</c:v>
                </c:pt>
                <c:pt idx="16">
                  <c:v>51.328906220531977</c:v>
                </c:pt>
                <c:pt idx="17">
                  <c:v>50.917343732319182</c:v>
                </c:pt>
                <c:pt idx="18">
                  <c:v>48.418606239391508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5E-4F3A-B4DC-013408A641BC}"/>
            </c:ext>
          </c:extLst>
        </c:ser>
        <c:ser>
          <c:idx val="2"/>
          <c:order val="2"/>
          <c:tx>
            <c:v>pre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Sheet1!$G$60:$G$61</c:f>
              <c:numCache>
                <c:formatCode>General</c:formatCode>
                <c:ptCount val="2"/>
                <c:pt idx="0">
                  <c:v>19</c:v>
                </c:pt>
                <c:pt idx="1">
                  <c:v>20</c:v>
                </c:pt>
              </c:numCache>
            </c:numRef>
          </c:xVal>
          <c:yVal>
            <c:numRef>
              <c:f>(Sheet1!$J$60,Sheet1!$J$63)</c:f>
              <c:numCache>
                <c:formatCode>General</c:formatCode>
                <c:ptCount val="2"/>
                <c:pt idx="0">
                  <c:v>48.418606239391508</c:v>
                </c:pt>
                <c:pt idx="1">
                  <c:v>44.788888712786068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D5E-4F3A-B4DC-013408A64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940768"/>
        <c:axId val="1311956576"/>
      </c:scatterChart>
      <c:valAx>
        <c:axId val="131194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1956576"/>
        <c:crosses val="autoZero"/>
        <c:crossBetween val="midCat"/>
      </c:valAx>
      <c:valAx>
        <c:axId val="13119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194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24</xdr:row>
      <xdr:rowOff>139668</xdr:rowOff>
    </xdr:from>
    <xdr:to>
      <xdr:col>11</xdr:col>
      <xdr:colOff>687732</xdr:colOff>
      <xdr:row>35</xdr:row>
      <xdr:rowOff>130541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F0E85A9-E1F1-4965-8E44-BEB785FA3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4686268"/>
          <a:ext cx="10574682" cy="2010173"/>
        </a:xfrm>
        <a:prstGeom prst="rect">
          <a:avLst/>
        </a:prstGeom>
      </xdr:spPr>
    </xdr:pic>
    <xdr:clientData/>
  </xdr:twoCellAnchor>
  <xdr:twoCellAnchor>
    <xdr:from>
      <xdr:col>1</xdr:col>
      <xdr:colOff>282574</xdr:colOff>
      <xdr:row>55</xdr:row>
      <xdr:rowOff>136525</xdr:rowOff>
    </xdr:from>
    <xdr:to>
      <xdr:col>5</xdr:col>
      <xdr:colOff>638174</xdr:colOff>
      <xdr:row>72</xdr:row>
      <xdr:rowOff>149225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15F1DD56-6DCA-4129-9C94-4FE81278B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F07-CD9A-4EF3-840F-BD9EE99AF24A}">
  <dimension ref="A1:U65"/>
  <sheetViews>
    <sheetView tabSelected="1" workbookViewId="0">
      <selection activeCell="E18" sqref="E18"/>
    </sheetView>
  </sheetViews>
  <sheetFormatPr defaultRowHeight="14.25" x14ac:dyDescent="0.2"/>
  <cols>
    <col min="2" max="2" width="22.75" customWidth="1"/>
    <col min="3" max="5" width="12.75" bestFit="1" customWidth="1"/>
    <col min="6" max="6" width="11.625" bestFit="1" customWidth="1"/>
    <col min="10" max="16" width="12.75" bestFit="1" customWidth="1"/>
    <col min="17" max="17" width="13.875" bestFit="1" customWidth="1"/>
    <col min="18" max="18" width="17.125" bestFit="1" customWidth="1"/>
    <col min="19" max="20" width="12.75" bestFit="1" customWidth="1"/>
    <col min="21" max="21" width="19.25" bestFit="1" customWidth="1"/>
  </cols>
  <sheetData>
    <row r="1" spans="1:21" ht="15" x14ac:dyDescent="0.2">
      <c r="A1" s="1" t="s">
        <v>0</v>
      </c>
      <c r="B1" s="1" t="s">
        <v>1</v>
      </c>
      <c r="C1" t="s">
        <v>19</v>
      </c>
      <c r="N1">
        <v>0.1</v>
      </c>
      <c r="O1">
        <v>0.9</v>
      </c>
      <c r="R1">
        <v>0.2</v>
      </c>
      <c r="S1">
        <v>0.8</v>
      </c>
    </row>
    <row r="2" spans="1:21" ht="15" x14ac:dyDescent="0.2">
      <c r="A2" s="4">
        <v>2000</v>
      </c>
      <c r="B2" s="2">
        <v>152.30000000000001</v>
      </c>
      <c r="C2">
        <v>1</v>
      </c>
      <c r="E2">
        <f t="array" ref="E2:F6">LINEST(B2:B17,C2:C17,1,1)</f>
        <v>-4.462855400925001</v>
      </c>
      <c r="F2">
        <v>110.81782269980003</v>
      </c>
      <c r="N2" t="s">
        <v>5</v>
      </c>
      <c r="O2" t="s">
        <v>6</v>
      </c>
      <c r="R2" t="s">
        <v>9</v>
      </c>
    </row>
    <row r="3" spans="1:21" ht="15" x14ac:dyDescent="0.2">
      <c r="A3" s="4">
        <v>2001</v>
      </c>
      <c r="B3" s="2">
        <v>96</v>
      </c>
      <c r="C3">
        <v>2</v>
      </c>
      <c r="E3">
        <v>1.2800897782623135</v>
      </c>
      <c r="F3">
        <v>12.377879062201655</v>
      </c>
      <c r="N3" t="s">
        <v>7</v>
      </c>
      <c r="O3" t="s">
        <v>8</v>
      </c>
      <c r="P3" t="s">
        <v>3</v>
      </c>
      <c r="Q3" t="s">
        <v>4</v>
      </c>
      <c r="R3" t="s">
        <v>7</v>
      </c>
      <c r="S3" t="s">
        <v>8</v>
      </c>
      <c r="T3" t="s">
        <v>2</v>
      </c>
      <c r="U3" t="s">
        <v>3</v>
      </c>
    </row>
    <row r="4" spans="1:21" ht="15" x14ac:dyDescent="0.2">
      <c r="A4" s="4">
        <v>2002</v>
      </c>
      <c r="B4" s="2">
        <v>85.5</v>
      </c>
      <c r="C4">
        <v>3</v>
      </c>
      <c r="E4">
        <v>0.46472365991237552</v>
      </c>
      <c r="F4">
        <v>23.603689240031187</v>
      </c>
      <c r="M4" t="s">
        <v>10</v>
      </c>
      <c r="N4" s="6">
        <f>F2-O1/N1*E2</f>
        <v>150.98352130812503</v>
      </c>
      <c r="O4" s="6">
        <f>F2-2*O1/N1*E2</f>
        <v>191.14921991645005</v>
      </c>
      <c r="R4">
        <f>F2-S1/R1*E2</f>
        <v>128.66924430350002</v>
      </c>
      <c r="S4">
        <f>F2-2*S1/R1*E2</f>
        <v>146.52066590720005</v>
      </c>
    </row>
    <row r="5" spans="1:21" ht="15" x14ac:dyDescent="0.2">
      <c r="A5" s="4">
        <v>2003</v>
      </c>
      <c r="B5" s="2">
        <v>102</v>
      </c>
      <c r="C5">
        <v>4</v>
      </c>
      <c r="E5">
        <v>12.15471477350971</v>
      </c>
      <c r="F5">
        <v>14</v>
      </c>
      <c r="M5" s="4">
        <v>2000</v>
      </c>
      <c r="N5">
        <f>$N$1*B2+$O$1*N4</f>
        <v>151.11516917731254</v>
      </c>
      <c r="O5">
        <f>$N$1*N5+$O$1*O4</f>
        <v>187.14581484253631</v>
      </c>
      <c r="R5">
        <f>$R$1*B2+$S$1*R4</f>
        <v>133.39539544280004</v>
      </c>
      <c r="S5">
        <f>$R$1*R5+$S$1*S4</f>
        <v>143.89561181432006</v>
      </c>
    </row>
    <row r="6" spans="1:21" ht="15" x14ac:dyDescent="0.2">
      <c r="A6" s="4">
        <v>2004</v>
      </c>
      <c r="B6" s="2">
        <v>69.400000000000006</v>
      </c>
      <c r="C6">
        <v>5</v>
      </c>
      <c r="E6">
        <v>6771.806632052253</v>
      </c>
      <c r="F6">
        <v>7799.8780403594965</v>
      </c>
      <c r="M6" s="4">
        <v>2001</v>
      </c>
      <c r="N6">
        <f t="shared" ref="N6:N20" si="0">$N$1*B3+$O$1*N5</f>
        <v>145.60365225958128</v>
      </c>
      <c r="O6">
        <f t="shared" ref="O6:O20" si="1">$N$1*N6+$O$1*O5</f>
        <v>182.99159858424082</v>
      </c>
      <c r="R6">
        <f t="shared" ref="R6:R20" si="2">$R$1*B3+$S$1*R5</f>
        <v>125.91631635424004</v>
      </c>
      <c r="S6">
        <f t="shared" ref="S6:S20" si="3">$R$1*R6+$S$1*S5</f>
        <v>140.29975272230408</v>
      </c>
    </row>
    <row r="7" spans="1:21" ht="15" x14ac:dyDescent="0.2">
      <c r="A7" s="4">
        <v>2005</v>
      </c>
      <c r="B7" s="2">
        <v>57.4</v>
      </c>
      <c r="C7">
        <v>6</v>
      </c>
      <c r="M7" s="4">
        <v>2002</v>
      </c>
      <c r="N7">
        <f t="shared" si="0"/>
        <v>139.59328703362317</v>
      </c>
      <c r="O7">
        <f t="shared" si="1"/>
        <v>178.65176742917907</v>
      </c>
      <c r="R7">
        <f t="shared" si="2"/>
        <v>117.83305308339203</v>
      </c>
      <c r="S7">
        <f t="shared" si="3"/>
        <v>135.80641279452169</v>
      </c>
    </row>
    <row r="8" spans="1:21" ht="15" x14ac:dyDescent="0.2">
      <c r="A8" s="4">
        <v>2006</v>
      </c>
      <c r="B8" s="2">
        <v>64.400000000000006</v>
      </c>
      <c r="C8">
        <v>7</v>
      </c>
      <c r="M8" s="4">
        <v>2003</v>
      </c>
      <c r="N8">
        <f t="shared" si="0"/>
        <v>135.83395833026086</v>
      </c>
      <c r="O8">
        <f t="shared" si="1"/>
        <v>174.36998651928727</v>
      </c>
      <c r="R8">
        <f t="shared" si="2"/>
        <v>114.66644246671363</v>
      </c>
      <c r="S8">
        <f t="shared" si="3"/>
        <v>131.57841872896009</v>
      </c>
    </row>
    <row r="9" spans="1:21" ht="15" x14ac:dyDescent="0.2">
      <c r="A9" s="4">
        <v>2007</v>
      </c>
      <c r="B9" s="2">
        <v>57.7</v>
      </c>
      <c r="C9">
        <v>8</v>
      </c>
      <c r="M9" s="4">
        <v>2004</v>
      </c>
      <c r="N9">
        <f t="shared" si="0"/>
        <v>129.19056249723477</v>
      </c>
      <c r="O9">
        <f t="shared" si="1"/>
        <v>169.85204411708202</v>
      </c>
      <c r="R9">
        <f t="shared" si="2"/>
        <v>105.61315397337091</v>
      </c>
      <c r="S9">
        <f t="shared" si="3"/>
        <v>126.38536577784225</v>
      </c>
    </row>
    <row r="10" spans="1:21" ht="15" x14ac:dyDescent="0.2">
      <c r="A10" s="4">
        <v>2008</v>
      </c>
      <c r="B10" s="2">
        <v>57.4</v>
      </c>
      <c r="C10">
        <v>9</v>
      </c>
      <c r="M10" s="4">
        <v>2005</v>
      </c>
      <c r="N10">
        <f t="shared" si="0"/>
        <v>122.01150624751129</v>
      </c>
      <c r="O10">
        <f t="shared" si="1"/>
        <v>165.06799033012496</v>
      </c>
      <c r="R10">
        <f t="shared" si="2"/>
        <v>95.970523178696737</v>
      </c>
      <c r="S10">
        <f t="shared" si="3"/>
        <v>120.30239725801316</v>
      </c>
    </row>
    <row r="11" spans="1:21" ht="15" x14ac:dyDescent="0.2">
      <c r="A11" s="4">
        <v>2009</v>
      </c>
      <c r="B11" s="2">
        <v>116.567212587</v>
      </c>
      <c r="C11">
        <v>10</v>
      </c>
      <c r="M11" s="4">
        <v>2006</v>
      </c>
      <c r="N11">
        <f t="shared" si="0"/>
        <v>116.25035562276017</v>
      </c>
      <c r="O11">
        <f t="shared" si="1"/>
        <v>160.18622685938848</v>
      </c>
      <c r="R11">
        <f t="shared" si="2"/>
        <v>89.656418542957397</v>
      </c>
      <c r="S11">
        <f t="shared" si="3"/>
        <v>114.17320151500201</v>
      </c>
    </row>
    <row r="12" spans="1:21" ht="15" x14ac:dyDescent="0.2">
      <c r="A12" s="4">
        <v>2010</v>
      </c>
      <c r="B12" s="2">
        <v>74.335523135000003</v>
      </c>
      <c r="C12">
        <v>11</v>
      </c>
      <c r="M12" s="4">
        <v>2007</v>
      </c>
      <c r="N12">
        <f t="shared" si="0"/>
        <v>110.39532006048415</v>
      </c>
      <c r="O12">
        <f t="shared" si="1"/>
        <v>155.20713617949804</v>
      </c>
      <c r="R12">
        <f t="shared" si="2"/>
        <v>83.265134834365924</v>
      </c>
      <c r="S12">
        <f t="shared" si="3"/>
        <v>107.99158817887479</v>
      </c>
    </row>
    <row r="13" spans="1:21" ht="15" x14ac:dyDescent="0.2">
      <c r="A13" s="4">
        <v>2011</v>
      </c>
      <c r="B13" s="2">
        <v>55.764390153000001</v>
      </c>
      <c r="C13">
        <v>12</v>
      </c>
      <c r="M13" s="4">
        <v>2008</v>
      </c>
      <c r="N13">
        <f t="shared" si="0"/>
        <v>105.09578805443573</v>
      </c>
      <c r="O13">
        <f t="shared" si="1"/>
        <v>150.19600136699179</v>
      </c>
      <c r="R13">
        <f t="shared" si="2"/>
        <v>78.092107867492743</v>
      </c>
      <c r="S13">
        <f t="shared" si="3"/>
        <v>102.0116921165984</v>
      </c>
    </row>
    <row r="14" spans="1:21" ht="15" x14ac:dyDescent="0.2">
      <c r="A14" s="4">
        <v>2012</v>
      </c>
      <c r="B14" s="2">
        <v>32.954676606</v>
      </c>
      <c r="C14">
        <v>13</v>
      </c>
      <c r="M14" s="4">
        <v>2009</v>
      </c>
      <c r="N14">
        <f t="shared" si="0"/>
        <v>106.24293050769217</v>
      </c>
      <c r="O14">
        <f t="shared" si="1"/>
        <v>145.80069428106182</v>
      </c>
      <c r="R14">
        <f t="shared" si="2"/>
        <v>85.787128811394197</v>
      </c>
      <c r="S14">
        <f t="shared" si="3"/>
        <v>98.766779455557554</v>
      </c>
    </row>
    <row r="15" spans="1:21" ht="15" x14ac:dyDescent="0.2">
      <c r="A15" s="4">
        <v>2013</v>
      </c>
      <c r="B15" s="2">
        <v>43.49044353</v>
      </c>
      <c r="C15">
        <v>14</v>
      </c>
      <c r="M15" s="4">
        <v>2010</v>
      </c>
      <c r="N15">
        <f t="shared" si="0"/>
        <v>103.05218977042296</v>
      </c>
      <c r="O15">
        <f t="shared" si="1"/>
        <v>141.52584382999794</v>
      </c>
      <c r="R15">
        <f t="shared" si="2"/>
        <v>83.496807676115367</v>
      </c>
      <c r="S15">
        <f t="shared" si="3"/>
        <v>95.712785099669119</v>
      </c>
    </row>
    <row r="16" spans="1:21" ht="15" x14ac:dyDescent="0.2">
      <c r="A16" s="4">
        <v>2014</v>
      </c>
      <c r="B16" s="2">
        <v>39.013682660000001</v>
      </c>
      <c r="C16">
        <v>15</v>
      </c>
      <c r="M16" s="4">
        <v>2011</v>
      </c>
      <c r="N16">
        <f t="shared" si="0"/>
        <v>98.323409808680665</v>
      </c>
      <c r="O16">
        <f t="shared" si="1"/>
        <v>137.20560042786622</v>
      </c>
      <c r="R16">
        <f t="shared" si="2"/>
        <v>77.950324171492298</v>
      </c>
      <c r="S16">
        <f t="shared" si="3"/>
        <v>92.160292914033761</v>
      </c>
    </row>
    <row r="17" spans="1:21" ht="15" x14ac:dyDescent="0.2">
      <c r="A17" s="4">
        <v>2015</v>
      </c>
      <c r="B17" s="2">
        <v>61.910899999999998</v>
      </c>
      <c r="C17">
        <v>16</v>
      </c>
      <c r="M17" s="4">
        <v>2012</v>
      </c>
      <c r="N17">
        <f t="shared" si="0"/>
        <v>91.786536488412594</v>
      </c>
      <c r="O17">
        <f t="shared" si="1"/>
        <v>132.66369403392085</v>
      </c>
      <c r="R17">
        <f t="shared" si="2"/>
        <v>68.951194658393831</v>
      </c>
      <c r="S17">
        <f t="shared" si="3"/>
        <v>87.518473262905786</v>
      </c>
    </row>
    <row r="18" spans="1:21" ht="15" x14ac:dyDescent="0.2">
      <c r="A18" s="5">
        <v>2016</v>
      </c>
      <c r="B18" s="3">
        <v>49.768500000000003</v>
      </c>
      <c r="C18">
        <v>17</v>
      </c>
      <c r="M18" s="4">
        <v>2013</v>
      </c>
      <c r="N18">
        <f t="shared" si="0"/>
        <v>86.956927192571328</v>
      </c>
      <c r="O18">
        <f t="shared" si="1"/>
        <v>128.0930173497859</v>
      </c>
      <c r="R18">
        <f t="shared" si="2"/>
        <v>63.859044432715066</v>
      </c>
      <c r="S18">
        <f t="shared" si="3"/>
        <v>82.786587496867639</v>
      </c>
    </row>
    <row r="19" spans="1:21" ht="15" x14ac:dyDescent="0.2">
      <c r="A19" s="5">
        <v>2017</v>
      </c>
      <c r="B19" s="3">
        <v>50.3</v>
      </c>
      <c r="C19">
        <v>18</v>
      </c>
      <c r="M19" s="4">
        <v>2014</v>
      </c>
      <c r="N19">
        <f t="shared" si="0"/>
        <v>82.16260273931421</v>
      </c>
      <c r="O19">
        <f t="shared" si="1"/>
        <v>123.49997588873873</v>
      </c>
      <c r="R19">
        <f t="shared" si="2"/>
        <v>58.88997207817205</v>
      </c>
      <c r="S19">
        <f t="shared" si="3"/>
        <v>78.007264413128524</v>
      </c>
    </row>
    <row r="20" spans="1:21" ht="15" x14ac:dyDescent="0.2">
      <c r="A20" s="5">
        <v>2018</v>
      </c>
      <c r="B20" s="3">
        <v>44.670499999999997</v>
      </c>
      <c r="C20">
        <v>19</v>
      </c>
      <c r="M20" s="4">
        <v>2015</v>
      </c>
      <c r="N20">
        <f t="shared" si="0"/>
        <v>80.137432465382787</v>
      </c>
      <c r="O20">
        <f t="shared" si="1"/>
        <v>119.16372154640314</v>
      </c>
      <c r="P20">
        <f>2*N20-O20</f>
        <v>41.111143384362435</v>
      </c>
      <c r="Q20">
        <f>N1/O1*(N20-O20)</f>
        <v>-4.3362543423355948</v>
      </c>
      <c r="R20">
        <f t="shared" si="2"/>
        <v>59.494157662537638</v>
      </c>
      <c r="S20">
        <f t="shared" si="3"/>
        <v>74.30464306301036</v>
      </c>
      <c r="T20">
        <f>2*R20-S20</f>
        <v>44.683672262064917</v>
      </c>
      <c r="U20">
        <f>R1/S1*(R20-S20)</f>
        <v>-3.7026213501181804</v>
      </c>
    </row>
    <row r="21" spans="1:21" x14ac:dyDescent="0.2">
      <c r="M21" s="6"/>
      <c r="N21" s="6"/>
      <c r="O21" s="6"/>
      <c r="P21" s="6"/>
      <c r="Q21" s="6" t="s">
        <v>11</v>
      </c>
      <c r="R21" s="6"/>
      <c r="S21" s="6"/>
      <c r="T21" s="6" t="s">
        <v>11</v>
      </c>
      <c r="U21" s="6"/>
    </row>
    <row r="22" spans="1:21" ht="15" x14ac:dyDescent="0.2">
      <c r="L22">
        <v>1</v>
      </c>
      <c r="M22" s="5">
        <v>2016</v>
      </c>
      <c r="N22" s="3">
        <v>49.768500000000003</v>
      </c>
      <c r="Q22">
        <f>$P$20+$Q$20*L22</f>
        <v>36.774889042026842</v>
      </c>
      <c r="R22" s="7">
        <f>(Q22-N22)^2</f>
        <v>168.83392572716019</v>
      </c>
      <c r="T22">
        <f>$T$20+$U$20*L22</f>
        <v>40.981050911946738</v>
      </c>
      <c r="U22" s="8">
        <f>(N22-T22)^2</f>
        <v>77.21926147512815</v>
      </c>
    </row>
    <row r="23" spans="1:21" ht="15" x14ac:dyDescent="0.2">
      <c r="L23">
        <v>2</v>
      </c>
      <c r="M23" s="5">
        <v>2017</v>
      </c>
      <c r="N23" s="3">
        <v>50.3</v>
      </c>
      <c r="Q23">
        <f t="shared" ref="Q23:Q24" si="4">$P$20+$Q$20*L23</f>
        <v>32.438634699691249</v>
      </c>
      <c r="R23" s="7">
        <f t="shared" ref="R23:R24" si="5">(Q23-N23)^2</f>
        <v>319.02837039107339</v>
      </c>
      <c r="T23">
        <f t="shared" ref="T23:T24" si="6">$T$20+$U$20*L23</f>
        <v>37.27842956182856</v>
      </c>
      <c r="U23" s="8">
        <f t="shared" ref="U23:U24" si="7">(N23-T23)^2</f>
        <v>169.56129667626027</v>
      </c>
    </row>
    <row r="24" spans="1:21" ht="15" x14ac:dyDescent="0.2">
      <c r="L24">
        <v>3</v>
      </c>
      <c r="M24" s="5">
        <v>2018</v>
      </c>
      <c r="N24" s="3">
        <v>44.670499999999997</v>
      </c>
      <c r="Q24">
        <f t="shared" si="4"/>
        <v>28.102380357355649</v>
      </c>
      <c r="R24" s="7">
        <f t="shared" si="5"/>
        <v>274.50258849297745</v>
      </c>
      <c r="T24">
        <f t="shared" si="6"/>
        <v>33.575808211710374</v>
      </c>
      <c r="U24" s="8">
        <f t="shared" si="7"/>
        <v>123.09218587714119</v>
      </c>
    </row>
    <row r="25" spans="1:21" x14ac:dyDescent="0.2">
      <c r="R25" s="10">
        <f>SUM(R22:R24)</f>
        <v>762.36488461121098</v>
      </c>
      <c r="U25" s="9">
        <f>SUM(U22:U24)</f>
        <v>369.87274402852961</v>
      </c>
    </row>
    <row r="38" spans="3:14" x14ac:dyDescent="0.2">
      <c r="I38" t="s">
        <v>14</v>
      </c>
    </row>
    <row r="39" spans="3:14" x14ac:dyDescent="0.2">
      <c r="J39" t="s">
        <v>12</v>
      </c>
      <c r="K39" t="s">
        <v>13</v>
      </c>
    </row>
    <row r="40" spans="3:14" x14ac:dyDescent="0.2">
      <c r="J40">
        <v>0.4</v>
      </c>
      <c r="K40">
        <v>0.6</v>
      </c>
    </row>
    <row r="41" spans="3:14" x14ac:dyDescent="0.2">
      <c r="I41" s="11" t="s">
        <v>10</v>
      </c>
      <c r="J41" s="11">
        <f>D47-K40/J40*C47</f>
        <v>111.63954170582718</v>
      </c>
      <c r="K41" s="11">
        <f>D47-2*K40/J40*C47</f>
        <v>117.20207349351404</v>
      </c>
    </row>
    <row r="42" spans="3:14" ht="15" x14ac:dyDescent="0.2">
      <c r="G42">
        <v>1</v>
      </c>
      <c r="H42" s="4">
        <v>2000</v>
      </c>
      <c r="I42" s="2">
        <v>152.30000000000001</v>
      </c>
      <c r="J42">
        <f>$J$40*I42+$K$40*J41</f>
        <v>127.90372502349632</v>
      </c>
      <c r="K42">
        <f>$J$40*J42+$K$40*K41</f>
        <v>121.48273410550695</v>
      </c>
      <c r="N42">
        <f>ABS((J42-I42)/I42)</f>
        <v>0.16018565316154754</v>
      </c>
    </row>
    <row r="43" spans="3:14" ht="15" x14ac:dyDescent="0.2">
      <c r="G43">
        <v>2</v>
      </c>
      <c r="H43" s="4">
        <v>2001</v>
      </c>
      <c r="I43" s="2">
        <v>96</v>
      </c>
      <c r="J43">
        <f t="shared" ref="J43:J60" si="8">$J$40*I43+$K$40*J42</f>
        <v>115.14223501409779</v>
      </c>
      <c r="K43">
        <f t="shared" ref="K43:K60" si="9">$J$40*J43+$K$40*K42</f>
        <v>118.94653446894328</v>
      </c>
      <c r="N43">
        <f t="shared" ref="N43:N60" si="10">ABS((J43-I43)/I43)</f>
        <v>0.19939828139685201</v>
      </c>
    </row>
    <row r="44" spans="3:14" ht="15" x14ac:dyDescent="0.2">
      <c r="G44">
        <v>3</v>
      </c>
      <c r="H44" s="4">
        <v>2002</v>
      </c>
      <c r="I44" s="2">
        <v>85.5</v>
      </c>
      <c r="J44">
        <f t="shared" si="8"/>
        <v>103.28534100845867</v>
      </c>
      <c r="K44">
        <f t="shared" si="9"/>
        <v>112.68205708474945</v>
      </c>
      <c r="N44">
        <f t="shared" si="10"/>
        <v>0.20801568430945816</v>
      </c>
    </row>
    <row r="45" spans="3:14" ht="15" x14ac:dyDescent="0.2">
      <c r="G45">
        <v>4</v>
      </c>
      <c r="H45" s="4">
        <v>2003</v>
      </c>
      <c r="I45" s="2">
        <v>102</v>
      </c>
      <c r="J45">
        <f t="shared" si="8"/>
        <v>102.77120460507521</v>
      </c>
      <c r="K45">
        <f t="shared" si="9"/>
        <v>108.71771609287975</v>
      </c>
      <c r="N45">
        <f t="shared" si="10"/>
        <v>7.5608294615216879E-3</v>
      </c>
    </row>
    <row r="46" spans="3:14" ht="15" x14ac:dyDescent="0.2">
      <c r="C46" t="s">
        <v>16</v>
      </c>
      <c r="D46" t="s">
        <v>15</v>
      </c>
      <c r="G46">
        <v>5</v>
      </c>
      <c r="H46" s="4">
        <v>2004</v>
      </c>
      <c r="I46" s="2">
        <v>69.400000000000006</v>
      </c>
      <c r="J46">
        <f t="shared" si="8"/>
        <v>89.42272276304513</v>
      </c>
      <c r="K46">
        <f t="shared" si="9"/>
        <v>100.99971876094591</v>
      </c>
      <c r="N46">
        <f t="shared" si="10"/>
        <v>0.28851185537528995</v>
      </c>
    </row>
    <row r="47" spans="3:14" ht="15" x14ac:dyDescent="0.2">
      <c r="C47">
        <f t="array" ref="C47:D51">LINEST(I42:I60,G42:G60,1,1)</f>
        <v>-3.7083545251245611</v>
      </c>
      <c r="D47">
        <v>106.07700991814035</v>
      </c>
      <c r="G47">
        <v>6</v>
      </c>
      <c r="H47" s="4">
        <v>2005</v>
      </c>
      <c r="I47" s="2">
        <v>57.4</v>
      </c>
      <c r="J47">
        <f t="shared" si="8"/>
        <v>76.61363365782708</v>
      </c>
      <c r="K47">
        <f t="shared" si="9"/>
        <v>91.245284719698375</v>
      </c>
      <c r="N47">
        <f t="shared" si="10"/>
        <v>0.33473229369036728</v>
      </c>
    </row>
    <row r="48" spans="3:14" ht="15" x14ac:dyDescent="0.2">
      <c r="C48">
        <v>0.92471407701883723</v>
      </c>
      <c r="D48">
        <v>10.543362658601099</v>
      </c>
      <c r="G48">
        <v>7</v>
      </c>
      <c r="H48" s="4">
        <v>2006</v>
      </c>
      <c r="I48" s="2">
        <v>64.400000000000006</v>
      </c>
      <c r="J48">
        <f t="shared" si="8"/>
        <v>71.72818019469625</v>
      </c>
      <c r="K48">
        <f t="shared" si="9"/>
        <v>83.438442909697528</v>
      </c>
      <c r="N48">
        <f t="shared" si="10"/>
        <v>0.1137916179300659</v>
      </c>
    </row>
    <row r="49" spans="3:14" ht="15" x14ac:dyDescent="0.2">
      <c r="C49">
        <v>0.48612969814533868</v>
      </c>
      <c r="D49">
        <v>22.077245997066214</v>
      </c>
      <c r="G49">
        <v>8</v>
      </c>
      <c r="H49" s="4">
        <v>2007</v>
      </c>
      <c r="I49" s="2">
        <v>57.7</v>
      </c>
      <c r="J49">
        <f t="shared" si="8"/>
        <v>66.116908116817754</v>
      </c>
      <c r="K49">
        <f t="shared" si="9"/>
        <v>76.509828992545607</v>
      </c>
      <c r="N49">
        <f t="shared" si="10"/>
        <v>0.1458736242082799</v>
      </c>
    </row>
    <row r="50" spans="3:14" ht="15" x14ac:dyDescent="0.2">
      <c r="C50">
        <v>16.082277646019975</v>
      </c>
      <c r="D50">
        <v>17</v>
      </c>
      <c r="G50">
        <v>9</v>
      </c>
      <c r="H50" s="4">
        <v>2008</v>
      </c>
      <c r="I50" s="2">
        <v>57.4</v>
      </c>
      <c r="J50">
        <f t="shared" si="8"/>
        <v>62.630144870090653</v>
      </c>
      <c r="K50">
        <f t="shared" si="9"/>
        <v>70.957955343563626</v>
      </c>
      <c r="N50">
        <f t="shared" si="10"/>
        <v>9.1117506447572383E-2</v>
      </c>
    </row>
    <row r="51" spans="3:14" ht="15" x14ac:dyDescent="0.2">
      <c r="C51">
        <v>7838.5791718867331</v>
      </c>
      <c r="D51">
        <v>8285.8814438545942</v>
      </c>
      <c r="G51">
        <v>10</v>
      </c>
      <c r="H51" s="4">
        <v>2009</v>
      </c>
      <c r="I51" s="2">
        <v>116.567212587</v>
      </c>
      <c r="J51">
        <f t="shared" si="8"/>
        <v>84.204971956854394</v>
      </c>
      <c r="K51">
        <f t="shared" si="9"/>
        <v>76.25676198887993</v>
      </c>
      <c r="N51">
        <f t="shared" si="10"/>
        <v>0.27762730112459394</v>
      </c>
    </row>
    <row r="52" spans="3:14" ht="15" x14ac:dyDescent="0.2">
      <c r="G52">
        <v>11</v>
      </c>
      <c r="H52" s="4">
        <v>2010</v>
      </c>
      <c r="I52" s="2">
        <v>74.335523135000003</v>
      </c>
      <c r="J52">
        <f t="shared" si="8"/>
        <v>80.257192428112631</v>
      </c>
      <c r="K52">
        <f t="shared" si="9"/>
        <v>77.856934164573005</v>
      </c>
      <c r="N52">
        <f t="shared" si="10"/>
        <v>7.9661365702079531E-2</v>
      </c>
    </row>
    <row r="53" spans="3:14" ht="15" x14ac:dyDescent="0.2">
      <c r="G53">
        <v>12</v>
      </c>
      <c r="H53" s="4">
        <v>2011</v>
      </c>
      <c r="I53" s="2">
        <v>55.764390153000001</v>
      </c>
      <c r="J53">
        <f t="shared" si="8"/>
        <v>70.460071518067579</v>
      </c>
      <c r="K53">
        <f t="shared" si="9"/>
        <v>74.898189105970829</v>
      </c>
      <c r="N53">
        <f t="shared" si="10"/>
        <v>0.26353164312829813</v>
      </c>
    </row>
    <row r="54" spans="3:14" ht="15" x14ac:dyDescent="0.2">
      <c r="G54">
        <v>13</v>
      </c>
      <c r="H54" s="4">
        <v>2012</v>
      </c>
      <c r="I54" s="2">
        <v>32.954676606</v>
      </c>
      <c r="J54">
        <f t="shared" si="8"/>
        <v>55.457913553240545</v>
      </c>
      <c r="K54">
        <f t="shared" si="9"/>
        <v>67.122078884878718</v>
      </c>
      <c r="N54">
        <f t="shared" si="10"/>
        <v>0.6828541276943807</v>
      </c>
    </row>
    <row r="55" spans="3:14" ht="15" x14ac:dyDescent="0.2">
      <c r="G55">
        <v>14</v>
      </c>
      <c r="H55" s="4">
        <v>2013</v>
      </c>
      <c r="I55" s="2">
        <v>43.49044353</v>
      </c>
      <c r="J55">
        <f t="shared" si="8"/>
        <v>50.670925543944328</v>
      </c>
      <c r="K55">
        <f t="shared" si="9"/>
        <v>60.541617548504959</v>
      </c>
      <c r="N55">
        <f t="shared" si="10"/>
        <v>0.1651048237526293</v>
      </c>
    </row>
    <row r="56" spans="3:14" ht="15" x14ac:dyDescent="0.2">
      <c r="G56">
        <v>15</v>
      </c>
      <c r="H56" s="4">
        <v>2014</v>
      </c>
      <c r="I56" s="2">
        <v>39.013682660000001</v>
      </c>
      <c r="J56">
        <f t="shared" si="8"/>
        <v>46.008028390366597</v>
      </c>
      <c r="K56">
        <f t="shared" si="9"/>
        <v>54.728181885249612</v>
      </c>
      <c r="N56">
        <f t="shared" si="10"/>
        <v>0.1792793003244928</v>
      </c>
    </row>
    <row r="57" spans="3:14" ht="15" x14ac:dyDescent="0.2">
      <c r="G57">
        <v>16</v>
      </c>
      <c r="H57" s="4">
        <v>2015</v>
      </c>
      <c r="I57" s="2">
        <v>61.910899999999998</v>
      </c>
      <c r="J57">
        <f t="shared" si="8"/>
        <v>52.369177034219959</v>
      </c>
      <c r="K57">
        <f t="shared" si="9"/>
        <v>53.784579944837752</v>
      </c>
      <c r="N57">
        <f t="shared" si="10"/>
        <v>0.15412024321694628</v>
      </c>
    </row>
    <row r="58" spans="3:14" ht="15" x14ac:dyDescent="0.2">
      <c r="G58">
        <v>17</v>
      </c>
      <c r="H58" s="4">
        <v>2016</v>
      </c>
      <c r="I58" s="3">
        <v>49.768500000000003</v>
      </c>
      <c r="J58">
        <f t="shared" si="8"/>
        <v>51.328906220531977</v>
      </c>
      <c r="K58">
        <f t="shared" si="9"/>
        <v>52.802310455115439</v>
      </c>
      <c r="N58">
        <f t="shared" si="10"/>
        <v>3.1353290144006216E-2</v>
      </c>
    </row>
    <row r="59" spans="3:14" ht="15" x14ac:dyDescent="0.2">
      <c r="G59">
        <v>18</v>
      </c>
      <c r="H59" s="4">
        <v>2017</v>
      </c>
      <c r="I59" s="3">
        <v>50.3</v>
      </c>
      <c r="J59">
        <f t="shared" si="8"/>
        <v>50.917343732319182</v>
      </c>
      <c r="K59">
        <f t="shared" si="9"/>
        <v>52.04832376599694</v>
      </c>
      <c r="L59" t="s">
        <v>3</v>
      </c>
      <c r="M59" t="s">
        <v>4</v>
      </c>
      <c r="N59">
        <f t="shared" si="10"/>
        <v>1.2273235234973853E-2</v>
      </c>
    </row>
    <row r="60" spans="3:14" ht="15" x14ac:dyDescent="0.2">
      <c r="G60">
        <v>19</v>
      </c>
      <c r="H60" s="4">
        <v>2018</v>
      </c>
      <c r="I60" s="3">
        <v>44.670499999999997</v>
      </c>
      <c r="J60">
        <f t="shared" si="8"/>
        <v>48.418606239391508</v>
      </c>
      <c r="K60">
        <f t="shared" si="9"/>
        <v>50.596436755354773</v>
      </c>
      <c r="L60">
        <f>2*J60-K60</f>
        <v>46.240775723428243</v>
      </c>
      <c r="M60">
        <f>J40/K40*(J60-K60)</f>
        <v>-1.4518870106421768</v>
      </c>
      <c r="N60">
        <f t="shared" si="10"/>
        <v>8.3905625399122719E-2</v>
      </c>
    </row>
    <row r="61" spans="3:14" x14ac:dyDescent="0.2">
      <c r="G61">
        <v>20</v>
      </c>
      <c r="J61" t="s">
        <v>17</v>
      </c>
      <c r="N61">
        <f>SUM(N42:N60)</f>
        <v>3.4788983017024782</v>
      </c>
    </row>
    <row r="62" spans="3:14" x14ac:dyDescent="0.2">
      <c r="J62" t="s">
        <v>11</v>
      </c>
      <c r="M62" s="11" t="s">
        <v>18</v>
      </c>
      <c r="N62" s="11">
        <f>N61/19</f>
        <v>0.1830999106159199</v>
      </c>
    </row>
    <row r="63" spans="3:14" ht="15" x14ac:dyDescent="0.2">
      <c r="G63">
        <v>1</v>
      </c>
      <c r="H63" s="4">
        <v>2019</v>
      </c>
      <c r="J63">
        <f>L60+M60*G63</f>
        <v>44.788888712786068</v>
      </c>
    </row>
    <row r="64" spans="3:14" x14ac:dyDescent="0.2">
      <c r="G64">
        <v>2</v>
      </c>
    </row>
    <row r="65" spans="7:7" x14ac:dyDescent="0.2">
      <c r="G65">
        <v>3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6D7B2837226439A17A462C97138C5" ma:contentTypeVersion="10" ma:contentTypeDescription="Create a new document." ma:contentTypeScope="" ma:versionID="09c5eec0de2c264f24db9c6f3acea173">
  <xsd:schema xmlns:xsd="http://www.w3.org/2001/XMLSchema" xmlns:xs="http://www.w3.org/2001/XMLSchema" xmlns:p="http://schemas.microsoft.com/office/2006/metadata/properties" xmlns:ns2="2227e9c3-9b8c-412e-b43a-f3b13ab12805" xmlns:ns3="7fc9ba44-8779-4e01-b2c3-aca8ed219190" targetNamespace="http://schemas.microsoft.com/office/2006/metadata/properties" ma:root="true" ma:fieldsID="0b9a86cf0cceee72775d39994f616a46" ns2:_="" ns3:_="">
    <xsd:import namespace="2227e9c3-9b8c-412e-b43a-f3b13ab12805"/>
    <xsd:import namespace="7fc9ba44-8779-4e01-b2c3-aca8ed2191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7e9c3-9b8c-412e-b43a-f3b13ab12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ba44-8779-4e01-b2c3-aca8ed2191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EEF6CA-100E-46EA-9477-EEC075B0F8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99669B-FA4C-4A0C-8ADC-AD86F46D6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7e9c3-9b8c-412e-b43a-f3b13ab12805"/>
    <ds:schemaRef ds:uri="7fc9ba44-8779-4e01-b2c3-aca8ed2191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D6AC18-C58A-4828-AD73-5A5A411BA7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Панкратов</dc:creator>
  <cp:lastModifiedBy>Feiran Xu</cp:lastModifiedBy>
  <dcterms:created xsi:type="dcterms:W3CDTF">2021-12-09T10:57:55Z</dcterms:created>
  <dcterms:modified xsi:type="dcterms:W3CDTF">2021-12-09T12:22:19Z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0x010100F3E6D7B2837226439A17A462C97138C5</vt:lpwstr>
  </property>
</Properties>
</file>