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3040" windowHeight="9195" firstSheet="1" activeTab="2"/>
  </bookViews>
  <sheets>
    <sheet name="Phiếu hạch toán chi phí khác" sheetId="15" r:id="rId1"/>
    <sheet name="Phiếu hạch toán dịch vụ" sheetId="14" r:id="rId2"/>
    <sheet name="Phiếu xuất bán hàng" sheetId="3" r:id="rId3"/>
    <sheet name="Phiếu KM" sheetId="8" r:id="rId4"/>
    <sheet name="Phiếu xuất mượn" sheetId="7" r:id="rId5"/>
    <sheet name="Phiếu xuất bán hàng mượn" sheetId="6" r:id="rId6"/>
    <sheet name="Phiếu xuất trả lại NCC " sheetId="12" r:id="rId7"/>
    <sheet name="Phiếu nhập mua" sheetId="4" r:id="rId8"/>
    <sheet name="PN hàng bán trả lại" sheetId="10" r:id="rId9"/>
    <sheet name="PN hàng bán khi mượn trả lại" sheetId="11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8" i="3" l="1"/>
  <c r="E51" i="3"/>
  <c r="J20" i="3" l="1"/>
  <c r="H12" i="3"/>
  <c r="H11" i="3"/>
  <c r="F12" i="3"/>
  <c r="F11" i="3"/>
  <c r="E46" i="3"/>
  <c r="G46" i="3" s="1"/>
  <c r="G48" i="3" s="1"/>
  <c r="E47" i="3"/>
  <c r="E48" i="3" s="1"/>
  <c r="G47" i="3"/>
  <c r="C48" i="3"/>
  <c r="D48" i="3"/>
  <c r="H46" i="3" l="1"/>
  <c r="H47" i="3"/>
  <c r="K13" i="15"/>
  <c r="I13" i="15"/>
  <c r="K15" i="15" s="1"/>
  <c r="E17" i="15" s="1"/>
  <c r="K12" i="15"/>
  <c r="I12" i="15"/>
  <c r="H12" i="15"/>
  <c r="K11" i="15"/>
  <c r="H11" i="15"/>
  <c r="I11" i="15" s="1"/>
  <c r="I47" i="3" l="1"/>
  <c r="J47" i="3"/>
  <c r="I46" i="3"/>
  <c r="J46" i="3"/>
  <c r="K16" i="15"/>
  <c r="K17" i="15" s="1"/>
  <c r="E16" i="15" s="1"/>
  <c r="K12" i="14"/>
  <c r="H12" i="14"/>
  <c r="I12" i="14" s="1"/>
  <c r="K11" i="14"/>
  <c r="E27" i="14" s="1"/>
  <c r="H11" i="14"/>
  <c r="I11" i="14" s="1"/>
  <c r="K15" i="14" s="1"/>
  <c r="E31" i="14" s="1"/>
  <c r="I48" i="3" l="1"/>
  <c r="J48" i="3"/>
  <c r="E18" i="15"/>
  <c r="K13" i="14"/>
  <c r="E26" i="14" s="1"/>
  <c r="E28" i="14"/>
  <c r="E34" i="14"/>
  <c r="E35" i="14" s="1"/>
  <c r="E23" i="14"/>
  <c r="E30" i="14"/>
  <c r="E32" i="14" s="1"/>
  <c r="K16" i="14"/>
  <c r="E24" i="14" s="1"/>
  <c r="K17" i="14" l="1"/>
  <c r="E22" i="14" s="1"/>
  <c r="H13" i="12"/>
  <c r="E23" i="12" s="1"/>
  <c r="E25" i="12"/>
  <c r="E24" i="12"/>
  <c r="G12" i="12"/>
  <c r="E20" i="12" s="1"/>
  <c r="G11" i="12"/>
  <c r="E19" i="12" s="1"/>
  <c r="E13" i="12"/>
  <c r="H14" i="12" l="1"/>
  <c r="E27" i="12" s="1"/>
  <c r="G13" i="12"/>
  <c r="G14" i="12" s="1"/>
  <c r="K11" i="11"/>
  <c r="K12" i="11" s="1"/>
  <c r="H11" i="11"/>
  <c r="I11" i="11" s="1"/>
  <c r="I12" i="11" s="1"/>
  <c r="G15" i="12" l="1"/>
  <c r="E21" i="12"/>
  <c r="K14" i="11"/>
  <c r="K11" i="10"/>
  <c r="E25" i="10" s="1"/>
  <c r="H11" i="10"/>
  <c r="I11" i="10" s="1"/>
  <c r="I12" i="10" s="1"/>
  <c r="I11" i="8"/>
  <c r="D19" i="8" s="1"/>
  <c r="I10" i="8"/>
  <c r="D15" i="8" s="1"/>
  <c r="I11" i="7"/>
  <c r="D18" i="7" s="1"/>
  <c r="I10" i="7"/>
  <c r="D16" i="7" s="1"/>
  <c r="K12" i="6"/>
  <c r="H12" i="6"/>
  <c r="I12" i="6" s="1"/>
  <c r="K11" i="6"/>
  <c r="E27" i="6" s="1"/>
  <c r="H11" i="6"/>
  <c r="I11" i="6" s="1"/>
  <c r="C22" i="4"/>
  <c r="E21" i="4"/>
  <c r="F21" i="4" s="1"/>
  <c r="F33" i="4" s="1"/>
  <c r="E11" i="4"/>
  <c r="G10" i="4"/>
  <c r="F26" i="4" s="1"/>
  <c r="G9" i="4"/>
  <c r="F25" i="4" s="1"/>
  <c r="G11" i="4" l="1"/>
  <c r="F31" i="4" s="1"/>
  <c r="F39" i="4" s="1"/>
  <c r="F38" i="4" s="1"/>
  <c r="D19" i="7"/>
  <c r="K13" i="6"/>
  <c r="E26" i="6" s="1"/>
  <c r="F22" i="4"/>
  <c r="D15" i="7"/>
  <c r="E28" i="6"/>
  <c r="E22" i="4"/>
  <c r="F32" i="4"/>
  <c r="K15" i="11"/>
  <c r="E49" i="11"/>
  <c r="E48" i="11" s="1"/>
  <c r="E44" i="11"/>
  <c r="E45" i="11"/>
  <c r="E22" i="11"/>
  <c r="E34" i="11"/>
  <c r="E39" i="11"/>
  <c r="E38" i="11" s="1"/>
  <c r="E28" i="12"/>
  <c r="E18" i="12"/>
  <c r="E26" i="11"/>
  <c r="E27" i="11"/>
  <c r="K12" i="10"/>
  <c r="E26" i="10"/>
  <c r="K14" i="10"/>
  <c r="D16" i="8"/>
  <c r="D18" i="8"/>
  <c r="I12" i="8"/>
  <c r="I12" i="7"/>
  <c r="I13" i="6"/>
  <c r="K15" i="6" s="1"/>
  <c r="G12" i="4" l="1"/>
  <c r="F27" i="4" s="1"/>
  <c r="F30" i="4"/>
  <c r="F36" i="4" s="1"/>
  <c r="F35" i="4" s="1"/>
  <c r="G27" i="12"/>
  <c r="G22" i="12"/>
  <c r="E23" i="11"/>
  <c r="E35" i="11"/>
  <c r="E33" i="11" s="1"/>
  <c r="E29" i="11"/>
  <c r="E30" i="11"/>
  <c r="E40" i="10"/>
  <c r="E41" i="10"/>
  <c r="E30" i="10"/>
  <c r="E45" i="10"/>
  <c r="E44" i="10" s="1"/>
  <c r="K16" i="11"/>
  <c r="E24" i="11" s="1"/>
  <c r="E43" i="11"/>
  <c r="E21" i="10"/>
  <c r="E31" i="10"/>
  <c r="K15" i="10"/>
  <c r="E22" i="10" s="1"/>
  <c r="E35" i="10"/>
  <c r="E34" i="10" s="1"/>
  <c r="E30" i="6"/>
  <c r="K16" i="6"/>
  <c r="E24" i="6" s="1"/>
  <c r="E23" i="6"/>
  <c r="E31" i="6"/>
  <c r="E34" i="6"/>
  <c r="E35" i="6" s="1"/>
  <c r="G13" i="4" l="1"/>
  <c r="F28" i="4" s="1"/>
  <c r="E32" i="6"/>
  <c r="E39" i="10"/>
  <c r="E29" i="10"/>
  <c r="K16" i="10"/>
  <c r="E23" i="10" s="1"/>
  <c r="K17" i="6"/>
  <c r="E22" i="6" s="1"/>
  <c r="K12" i="3"/>
  <c r="E27" i="3" s="1"/>
  <c r="K11" i="3"/>
  <c r="E26" i="3" s="1"/>
  <c r="I12" i="3"/>
  <c r="I11" i="3"/>
  <c r="K13" i="3" l="1"/>
  <c r="E25" i="3" s="1"/>
  <c r="I13" i="3"/>
  <c r="K15" i="3" l="1"/>
  <c r="E29" i="3" s="1"/>
  <c r="D37" i="3"/>
  <c r="E30" i="3" l="1"/>
  <c r="E31" i="3" s="1"/>
  <c r="E22" i="3"/>
  <c r="K16" i="3"/>
  <c r="K17" i="3" s="1"/>
  <c r="E21" i="3" s="1"/>
  <c r="E33" i="3"/>
  <c r="E34" i="3" s="1"/>
  <c r="D38" i="3"/>
  <c r="D39" i="3" s="1"/>
  <c r="E23" i="3" l="1"/>
</calcChain>
</file>

<file path=xl/comments1.xml><?xml version="1.0" encoding="utf-8"?>
<comments xmlns="http://schemas.openxmlformats.org/spreadsheetml/2006/main">
  <authors>
    <author>Ms Thuy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</commentList>
</comments>
</file>

<file path=xl/comments2.xml><?xml version="1.0" encoding="utf-8"?>
<comments xmlns="http://schemas.openxmlformats.org/spreadsheetml/2006/main">
  <authors>
    <author>Ms Thuy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</commentList>
</comments>
</file>

<file path=xl/comments3.xml><?xml version="1.0" encoding="utf-8"?>
<comments xmlns="http://schemas.openxmlformats.org/spreadsheetml/2006/main">
  <authors>
    <author>Ms Thuy</author>
    <author>NamDang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G45" authorId="1">
      <text>
        <r>
          <rPr>
            <b/>
            <sz val="9"/>
            <color indexed="81"/>
            <rFont val="Tahoma"/>
            <family val="2"/>
          </rPr>
          <t>NamDang:</t>
        </r>
        <r>
          <rPr>
            <sz val="9"/>
            <color indexed="81"/>
            <rFont val="Tahoma"/>
            <family val="2"/>
          </rPr>
          <t xml:space="preserve">
Đây là giá bán cho khách và là giá tính công nợ luôn.</t>
        </r>
      </text>
    </comment>
  </commentList>
</comments>
</file>

<file path=xl/comments4.xml><?xml version="1.0" encoding="utf-8"?>
<comments xmlns="http://schemas.openxmlformats.org/spreadsheetml/2006/main">
  <authors>
    <author>Ms Thuy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</commentList>
</comments>
</file>

<file path=xl/comments5.xml><?xml version="1.0" encoding="utf-8"?>
<comments xmlns="http://schemas.openxmlformats.org/spreadsheetml/2006/main">
  <authors>
    <author>Ms Thuy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</commentList>
</comments>
</file>

<file path=xl/comments6.xml><?xml version="1.0" encoding="utf-8"?>
<comments xmlns="http://schemas.openxmlformats.org/spreadsheetml/2006/main">
  <authors>
    <author>Ms Thuy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</commentList>
</comments>
</file>

<file path=xl/comments7.xml><?xml version="1.0" encoding="utf-8"?>
<comments xmlns="http://schemas.openxmlformats.org/spreadsheetml/2006/main">
  <authors>
    <author>Ms Thuy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</commentList>
</comments>
</file>

<file path=xl/comments8.xml><?xml version="1.0" encoding="utf-8"?>
<comments xmlns="http://schemas.openxmlformats.org/spreadsheetml/2006/main">
  <authors>
    <author>Ms Thuy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</commentList>
</comments>
</file>

<file path=xl/comments9.xml><?xml version="1.0" encoding="utf-8"?>
<comments xmlns="http://schemas.openxmlformats.org/spreadsheetml/2006/main">
  <authors>
    <author>Ms Thuy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Ms Thuy:</t>
        </r>
        <r>
          <rPr>
            <sz val="9"/>
            <color indexed="81"/>
            <rFont val="Tahoma"/>
            <family val="2"/>
          </rPr>
          <t xml:space="preserve">
Mã + Tên</t>
        </r>
      </text>
    </comment>
  </commentList>
</comments>
</file>

<file path=xl/sharedStrings.xml><?xml version="1.0" encoding="utf-8"?>
<sst xmlns="http://schemas.openxmlformats.org/spreadsheetml/2006/main" count="711" uniqueCount="148">
  <si>
    <t>Tạo phiếu xuất hàng</t>
  </si>
  <si>
    <t>Loại yêu cầu</t>
  </si>
  <si>
    <t>Xuất bán</t>
  </si>
  <si>
    <t>Phiếu xuất kho</t>
  </si>
  <si>
    <t>Thủ kho</t>
  </si>
  <si>
    <t>Ngày lập</t>
  </si>
  <si>
    <t>Khách hàng</t>
  </si>
  <si>
    <t>Địa chỉ</t>
  </si>
  <si>
    <t>Người lập</t>
  </si>
  <si>
    <t>Tài khoản nợ</t>
  </si>
  <si>
    <t>Ghi chú</t>
  </si>
  <si>
    <t>Người nhận hàng</t>
  </si>
  <si>
    <t>Mã kho</t>
  </si>
  <si>
    <t>STT</t>
  </si>
  <si>
    <t>Mã hàng</t>
  </si>
  <si>
    <t>Tên hàng</t>
  </si>
  <si>
    <t>ĐVT</t>
  </si>
  <si>
    <t>SL</t>
  </si>
  <si>
    <t>Giá niêm yết</t>
  </si>
  <si>
    <t>Giảm giá</t>
  </si>
  <si>
    <t>Đơn giá bán</t>
  </si>
  <si>
    <t>Thành tiền bán</t>
  </si>
  <si>
    <t>TK doanh thu</t>
  </si>
  <si>
    <t>Giá vốn</t>
  </si>
  <si>
    <t>Tiền vốn</t>
  </si>
  <si>
    <t>TK kho</t>
  </si>
  <si>
    <t>TK gv</t>
  </si>
  <si>
    <t>TK giảm giá</t>
  </si>
  <si>
    <t>Tiền thuế</t>
  </si>
  <si>
    <t>Tổng thanh toán</t>
  </si>
  <si>
    <t>Điện thoại</t>
  </si>
  <si>
    <t>Liên hệ</t>
  </si>
  <si>
    <t>Điện thoại liên hệ</t>
  </si>
  <si>
    <t>Địa chỉ giao hàng</t>
  </si>
  <si>
    <t>TK ck</t>
  </si>
  <si>
    <t>NVKD</t>
  </si>
  <si>
    <t>TK thuế</t>
  </si>
  <si>
    <t>M1</t>
  </si>
  <si>
    <t>Hàng số 1</t>
  </si>
  <si>
    <t>Hàng số 2</t>
  </si>
  <si>
    <t>Tổng cộng</t>
  </si>
  <si>
    <t>Ví dụ:</t>
  </si>
  <si>
    <t>Hoa hồng + gửi giá KH theo hỗ trợ hạch toán</t>
  </si>
  <si>
    <t>Hạch toán doanh thu</t>
  </si>
  <si>
    <t>KHA-Đào Thị Thúy</t>
  </si>
  <si>
    <t>Nợ</t>
  </si>
  <si>
    <t>KHA- Đào Thị Thúy</t>
  </si>
  <si>
    <t>Số tiền</t>
  </si>
  <si>
    <t>Có</t>
  </si>
  <si>
    <t>Hạch toán giá vốn</t>
  </si>
  <si>
    <t>M1- Hàng số 1</t>
  </si>
  <si>
    <t>M2- Hàng số 2</t>
  </si>
  <si>
    <t>Hạch toán chi phí nhân viên</t>
  </si>
  <si>
    <t>NV1-Nguyễn Thị Hoa</t>
  </si>
  <si>
    <t>Hoa hồng NV theo hỗ trợ hạch toán</t>
  </si>
  <si>
    <t>Chênh lệch NVtheo hỗ trợ hạch toán</t>
  </si>
  <si>
    <t>Giá trị HĐ trước thuế</t>
  </si>
  <si>
    <t>Hạch toán chi phí KH</t>
  </si>
  <si>
    <t>NV1- Nguyễn Thị Hoa</t>
  </si>
  <si>
    <t>Tab hạch toán</t>
  </si>
  <si>
    <t>Số Tài khoản</t>
  </si>
  <si>
    <t>Tên tài khoản</t>
  </si>
  <si>
    <t>Tạo phiếu nhập mua hàng</t>
  </si>
  <si>
    <t>Phiếu nhập kho</t>
  </si>
  <si>
    <t>Người giao hàng</t>
  </si>
  <si>
    <t>TK có</t>
  </si>
  <si>
    <t>Số lượng</t>
  </si>
  <si>
    <t>Đơn giá</t>
  </si>
  <si>
    <t>Thành tiền</t>
  </si>
  <si>
    <t>A</t>
  </si>
  <si>
    <t>Nhà cung cấp</t>
  </si>
  <si>
    <t>NCCA-Công ty A</t>
  </si>
  <si>
    <t>Hàng 1</t>
  </si>
  <si>
    <t>B</t>
  </si>
  <si>
    <t>Hàng 2</t>
  </si>
  <si>
    <t>Hàng hóa</t>
  </si>
  <si>
    <t>Chi phí</t>
  </si>
  <si>
    <t>VAT</t>
  </si>
  <si>
    <t>%</t>
  </si>
  <si>
    <t>Giá trị</t>
  </si>
  <si>
    <t>Giá trị sau VAT</t>
  </si>
  <si>
    <t>Giá trước VAT</t>
  </si>
  <si>
    <t>Chi phí vận chuyển</t>
  </si>
  <si>
    <t>NCCB-Công ty B</t>
  </si>
  <si>
    <t>Hạch toán</t>
  </si>
  <si>
    <t>Theo từng mã hàng</t>
  </si>
  <si>
    <t>Tiền thuế hàng hóa</t>
  </si>
  <si>
    <t>NCC A- Công ty A</t>
  </si>
  <si>
    <t>Phần chi phí</t>
  </si>
  <si>
    <t>NCC B- Công ty B</t>
  </si>
  <si>
    <t xml:space="preserve">Nợ </t>
  </si>
  <si>
    <t>Theo chi phí của từng mã hàng</t>
  </si>
  <si>
    <t>VAT (10%)</t>
  </si>
  <si>
    <t>Lấy chi phí chung chia theo giá trị từng  mã hàng</t>
  </si>
  <si>
    <t>NCCA- Công ty A</t>
  </si>
  <si>
    <t>Chi phí thu mua hàng hóa (Phần chi phí phân bổ vào hàng hóa)</t>
  </si>
  <si>
    <t>M1-Hàng số 1</t>
  </si>
  <si>
    <t>M2-Hàng số 2</t>
  </si>
  <si>
    <t>TK nợ</t>
  </si>
  <si>
    <t>Tài khoản có</t>
  </si>
  <si>
    <t>Tạo phiếu nhập hàng bán trả lại (Trả lại của phiếu xuất bán hàng)</t>
  </si>
  <si>
    <t>TH hợp đồng chưa được lập quyết toán hoa hồng</t>
  </si>
  <si>
    <t>TH hợp đồng đã lập quyết toán hoa hồng</t>
  </si>
  <si>
    <t>Chênh lệch NV theo quyết toán hoa hồng</t>
  </si>
  <si>
    <t>Hoa hồng NV theo quyết toán hoa hồng</t>
  </si>
  <si>
    <t>Hoa hồng + gửi giá KH theo quyết toán hoa hồng</t>
  </si>
  <si>
    <t>Ví dụ theo quyết toán toán hoa hồng</t>
  </si>
  <si>
    <t>TK giá vốn</t>
  </si>
  <si>
    <t>TK giá vốn: 632</t>
  </si>
  <si>
    <t>TK kho: 1561</t>
  </si>
  <si>
    <t>TK nợ:157</t>
  </si>
  <si>
    <t>Xuất trả lại NCC</t>
  </si>
  <si>
    <r>
      <rPr>
        <sz val="13"/>
        <color theme="1"/>
        <rFont val="Times New Roman"/>
        <family val="1"/>
      </rPr>
      <t>- Đơn giá: Lấy đơn giá của hàng hóa trên phiếu nhập mua
- Chi phí: Lấy chi phí phân bổ vào hàng hóa trên phiếu nhập mua</t>
    </r>
  </si>
  <si>
    <t>Xuất bán hàng mượn</t>
  </si>
  <si>
    <t>Giá trị hàng hóa trên HĐ trước thuế</t>
  </si>
  <si>
    <t>Tạo phiếu xuất dịch vụ</t>
  </si>
  <si>
    <t>Mã dịch vụ</t>
  </si>
  <si>
    <t>Tên dịch vụ</t>
  </si>
  <si>
    <t>Dịch vụ 1</t>
  </si>
  <si>
    <t>Dịch vụ 2</t>
  </si>
  <si>
    <t>M1-Dịch vụ 1</t>
  </si>
  <si>
    <t>M2-Dịch vụ 2</t>
  </si>
  <si>
    <t>NV1- Nhân viên kỹ thuật 1 (Trưởng nhóm)</t>
  </si>
  <si>
    <t>Giá trị dịch vụ trên HĐ trước thuế</t>
  </si>
  <si>
    <t>NV1- Nguyễn Thị Hoa (NV lập HĐ dịch vụ)</t>
  </si>
  <si>
    <t>Phần này chỉ tính gói dịch vụ + Dịch vụ sửa chữa</t>
  </si>
  <si>
    <t>CP1</t>
  </si>
  <si>
    <t>Chi phí khác</t>
  </si>
  <si>
    <t>CP2</t>
  </si>
  <si>
    <t>Chi phí khác 2</t>
  </si>
  <si>
    <t>Tổng KD phải trả khách hàng</t>
  </si>
  <si>
    <t>Hạch toán giảm trừ doanh thu</t>
  </si>
  <si>
    <t>= Số tiền giảm giá trên phiếu xuất (Tính tỷ lệ % giảm giá theo HĐ)</t>
  </si>
  <si>
    <t>= Tính tiền thuế phần giảm giá theo VAT trên HĐ</t>
  </si>
  <si>
    <t>= Nợ 5211 + Nợ 33311</t>
  </si>
  <si>
    <t>Tổng:</t>
  </si>
  <si>
    <t>Giá phân bổ giảm</t>
  </si>
  <si>
    <t>Số tiền giảm</t>
  </si>
  <si>
    <t>Số tiền giảm theo đơn giá</t>
  </si>
  <si>
    <t>Thành tiền sau gửi</t>
  </si>
  <si>
    <t>Đơn giá sau gửi</t>
  </si>
  <si>
    <t>Extra_Cost</t>
  </si>
  <si>
    <t>Price</t>
  </si>
  <si>
    <t>Tên</t>
  </si>
  <si>
    <t>giảm giá</t>
  </si>
  <si>
    <t>giá niêm yết</t>
  </si>
  <si>
    <t>Ví dụ trên HĐ</t>
  </si>
  <si>
    <t>Giảm đơn hàng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</si>
</sst>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_);_(* \(#,##0\);_(* &quot;-&quot;?_);_(@_)"/>
  </numFmts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1" xfId="1" applyNumberFormat="1" applyFont="1" applyBorder="1"/>
    <xf numFmtId="0" fontId="2" fillId="0" borderId="1" xfId="0" applyFont="1" applyBorder="1"/>
    <xf numFmtId="0" fontId="2" fillId="0" borderId="3" xfId="0" applyFont="1" applyBorder="1" applyAlignment="1"/>
    <xf numFmtId="0" fontId="2" fillId="0" borderId="4" xfId="0" applyFont="1" applyBorder="1" applyAlignment="1"/>
    <xf numFmtId="164" fontId="2" fillId="0" borderId="1" xfId="1" applyNumberFormat="1" applyFont="1" applyBorder="1"/>
    <xf numFmtId="164" fontId="1" fillId="0" borderId="0" xfId="0" applyNumberFormat="1" applyFont="1"/>
    <xf numFmtId="9" fontId="1" fillId="0" borderId="0" xfId="0" applyNumberFormat="1" applyFont="1"/>
    <xf numFmtId="164" fontId="1" fillId="0" borderId="0" xfId="1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/>
    <xf numFmtId="0" fontId="6" fillId="0" borderId="0" xfId="0" applyFont="1"/>
    <xf numFmtId="165" fontId="1" fillId="0" borderId="0" xfId="0" applyNumberFormat="1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164" fontId="1" fillId="0" borderId="3" xfId="1" applyNumberFormat="1" applyFont="1" applyBorder="1"/>
    <xf numFmtId="164" fontId="1" fillId="0" borderId="4" xfId="1" applyNumberFormat="1" applyFont="1" applyBorder="1"/>
    <xf numFmtId="0" fontId="1" fillId="0" borderId="0" xfId="0" quotePrefix="1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3" fontId="2" fillId="0" borderId="0" xfId="0" applyNumberFormat="1" applyFont="1"/>
    <xf numFmtId="3" fontId="1" fillId="0" borderId="0" xfId="0" applyNumberFormat="1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164" fontId="2" fillId="0" borderId="0" xfId="1" applyNumberFormat="1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7" xfId="0" quotePrefix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8"/>
  <sheetViews>
    <sheetView workbookViewId="0">
      <pane ySplit="1" topLeftCell="A2" activePane="bottomLeft" state="frozen"/>
      <selection pane="bottomLeft" activeCell="G21" sqref="G21"/>
    </sheetView>
  </sheetViews>
  <sheetFormatPr defaultColWidth="8.85546875" defaultRowHeight="16.5" x14ac:dyDescent="0.25"/>
  <cols>
    <col min="1" max="1" width="21" style="1" bestFit="1" customWidth="1"/>
    <col min="2" max="2" width="30" style="1" customWidth="1"/>
    <col min="3" max="3" width="18" style="1" bestFit="1" customWidth="1"/>
    <col min="4" max="4" width="13.5703125" style="1" bestFit="1" customWidth="1"/>
    <col min="5" max="5" width="18.28515625" style="1" bestFit="1" customWidth="1"/>
    <col min="6" max="6" width="23.7109375" style="1" bestFit="1" customWidth="1"/>
    <col min="7" max="7" width="43.7109375" style="1" bestFit="1" customWidth="1"/>
    <col min="8" max="8" width="16.7109375" style="1" bestFit="1" customWidth="1"/>
    <col min="9" max="9" width="17.28515625" style="1" bestFit="1" customWidth="1"/>
    <col min="10" max="10" width="10.42578125" style="1" bestFit="1" customWidth="1"/>
    <col min="11" max="11" width="13.7109375" style="1" bestFit="1" customWidth="1"/>
    <col min="12" max="12" width="16.28515625" style="1" bestFit="1" customWidth="1"/>
    <col min="13" max="13" width="8.85546875" style="1"/>
    <col min="14" max="14" width="7.7109375" style="1" bestFit="1" customWidth="1"/>
    <col min="15" max="15" width="14.28515625" style="1" bestFit="1" customWidth="1"/>
    <col min="16" max="16384" width="8.85546875" style="1"/>
  </cols>
  <sheetData>
    <row r="1" spans="1:15" x14ac:dyDescent="0.25">
      <c r="A1" s="5" t="s">
        <v>115</v>
      </c>
    </row>
    <row r="2" spans="1:15" x14ac:dyDescent="0.25">
      <c r="A2" s="1" t="s">
        <v>1</v>
      </c>
      <c r="B2" s="1" t="s">
        <v>2</v>
      </c>
      <c r="C2" s="1" t="s">
        <v>3</v>
      </c>
      <c r="E2" s="1" t="s">
        <v>4</v>
      </c>
      <c r="G2" s="1" t="s">
        <v>5</v>
      </c>
    </row>
    <row r="3" spans="1:15" x14ac:dyDescent="0.25">
      <c r="A3" s="1" t="s">
        <v>9</v>
      </c>
      <c r="B3" s="1">
        <v>131</v>
      </c>
      <c r="C3" s="1" t="s">
        <v>12</v>
      </c>
      <c r="E3" s="1" t="s">
        <v>11</v>
      </c>
      <c r="G3" s="1" t="s">
        <v>8</v>
      </c>
    </row>
    <row r="4" spans="1:15" x14ac:dyDescent="0.25">
      <c r="A4" s="1" t="s">
        <v>6</v>
      </c>
      <c r="B4" s="1" t="s">
        <v>44</v>
      </c>
      <c r="C4" s="1" t="s">
        <v>30</v>
      </c>
      <c r="E4" s="1" t="s">
        <v>7</v>
      </c>
    </row>
    <row r="5" spans="1:15" x14ac:dyDescent="0.25">
      <c r="A5" s="1" t="s">
        <v>31</v>
      </c>
      <c r="C5" s="1" t="s">
        <v>32</v>
      </c>
      <c r="E5" s="1" t="s">
        <v>33</v>
      </c>
    </row>
    <row r="6" spans="1:15" x14ac:dyDescent="0.25">
      <c r="A6" s="1" t="s">
        <v>35</v>
      </c>
      <c r="B6" s="6" t="s">
        <v>53</v>
      </c>
      <c r="C6" s="6" t="s">
        <v>10</v>
      </c>
      <c r="D6" s="52"/>
      <c r="E6" s="52"/>
      <c r="F6" s="52"/>
      <c r="G6" s="52"/>
      <c r="H6" s="52"/>
    </row>
    <row r="7" spans="1:15" x14ac:dyDescent="0.25">
      <c r="A7" s="1" t="s">
        <v>22</v>
      </c>
      <c r="B7" s="6">
        <v>5113</v>
      </c>
      <c r="C7" s="6"/>
      <c r="D7" s="37"/>
      <c r="E7" s="37"/>
      <c r="F7" s="37"/>
      <c r="G7" s="37"/>
      <c r="H7" s="37"/>
    </row>
    <row r="8" spans="1:15" x14ac:dyDescent="0.25">
      <c r="A8" s="6" t="s">
        <v>27</v>
      </c>
      <c r="B8" s="37">
        <v>5213</v>
      </c>
      <c r="C8" s="7" t="s">
        <v>36</v>
      </c>
      <c r="D8" s="1">
        <v>33311</v>
      </c>
      <c r="F8" s="37"/>
      <c r="G8" s="37"/>
      <c r="H8" s="37"/>
    </row>
    <row r="10" spans="1:15" s="3" customFormat="1" x14ac:dyDescent="0.25">
      <c r="A10" s="38" t="s">
        <v>13</v>
      </c>
      <c r="B10" s="38" t="s">
        <v>116</v>
      </c>
      <c r="C10" s="38" t="s">
        <v>117</v>
      </c>
      <c r="D10" s="38" t="s">
        <v>16</v>
      </c>
      <c r="E10" s="38" t="s">
        <v>17</v>
      </c>
      <c r="F10" s="38" t="s">
        <v>18</v>
      </c>
      <c r="G10" s="38" t="s">
        <v>19</v>
      </c>
      <c r="H10" s="38" t="s">
        <v>20</v>
      </c>
      <c r="I10" s="38" t="s">
        <v>21</v>
      </c>
      <c r="J10" s="38" t="s">
        <v>23</v>
      </c>
      <c r="K10" s="38" t="s">
        <v>24</v>
      </c>
      <c r="L10" s="1"/>
      <c r="M10" s="1"/>
      <c r="N10" s="1"/>
      <c r="O10" s="1"/>
    </row>
    <row r="11" spans="1:15" x14ac:dyDescent="0.25">
      <c r="A11" s="4"/>
      <c r="B11" s="4" t="s">
        <v>126</v>
      </c>
      <c r="C11" s="4" t="s">
        <v>127</v>
      </c>
      <c r="D11" s="4"/>
      <c r="E11" s="4">
        <v>2</v>
      </c>
      <c r="F11" s="8">
        <v>50000</v>
      </c>
      <c r="G11" s="8">
        <v>5000</v>
      </c>
      <c r="H11" s="8">
        <f>F11-G11</f>
        <v>45000</v>
      </c>
      <c r="I11" s="8">
        <f>H11*E11</f>
        <v>90000</v>
      </c>
      <c r="J11" s="8">
        <v>45000</v>
      </c>
      <c r="K11" s="8">
        <f>J11*E11</f>
        <v>90000</v>
      </c>
    </row>
    <row r="12" spans="1:15" x14ac:dyDescent="0.25">
      <c r="A12" s="4"/>
      <c r="B12" s="39" t="s">
        <v>128</v>
      </c>
      <c r="C12" s="40" t="s">
        <v>129</v>
      </c>
      <c r="D12" s="40"/>
      <c r="E12" s="40">
        <v>1</v>
      </c>
      <c r="F12" s="41">
        <v>45000</v>
      </c>
      <c r="G12" s="41"/>
      <c r="H12" s="42">
        <f>F12-G12</f>
        <v>45000</v>
      </c>
      <c r="I12" s="8">
        <f>H12*E12</f>
        <v>45000</v>
      </c>
      <c r="J12" s="8">
        <v>40000</v>
      </c>
      <c r="K12" s="8">
        <f>J12*E12</f>
        <v>40000</v>
      </c>
    </row>
    <row r="13" spans="1:15" s="5" customFormat="1" x14ac:dyDescent="0.25">
      <c r="A13" s="9"/>
      <c r="B13" s="53" t="s">
        <v>40</v>
      </c>
      <c r="C13" s="54"/>
      <c r="D13" s="54"/>
      <c r="E13" s="10">
        <v>5</v>
      </c>
      <c r="F13" s="10"/>
      <c r="G13" s="10"/>
      <c r="H13" s="11"/>
      <c r="I13" s="12">
        <f>SUM(I11:I12)</f>
        <v>135000</v>
      </c>
      <c r="J13" s="12"/>
      <c r="K13" s="12">
        <f>SUM(K11:K12)</f>
        <v>130000</v>
      </c>
    </row>
    <row r="15" spans="1:15" x14ac:dyDescent="0.25">
      <c r="A15" s="5" t="s">
        <v>43</v>
      </c>
      <c r="E15" s="3" t="s">
        <v>47</v>
      </c>
      <c r="I15" s="1" t="s">
        <v>21</v>
      </c>
      <c r="K15" s="13">
        <f>I13</f>
        <v>135000</v>
      </c>
    </row>
    <row r="16" spans="1:15" x14ac:dyDescent="0.25">
      <c r="B16" s="16" t="s">
        <v>45</v>
      </c>
      <c r="D16" s="1">
        <v>131</v>
      </c>
      <c r="E16" s="13">
        <f>K17</f>
        <v>148500</v>
      </c>
      <c r="F16" s="1" t="s">
        <v>46</v>
      </c>
      <c r="I16" s="1" t="s">
        <v>28</v>
      </c>
      <c r="J16" s="14">
        <v>0.1</v>
      </c>
      <c r="K16" s="13">
        <f>K15/100*10</f>
        <v>13500</v>
      </c>
    </row>
    <row r="17" spans="3:11" x14ac:dyDescent="0.25">
      <c r="C17" s="1" t="s">
        <v>48</v>
      </c>
      <c r="D17" s="1">
        <v>5113</v>
      </c>
      <c r="E17" s="13">
        <f>K15</f>
        <v>135000</v>
      </c>
      <c r="I17" s="1" t="s">
        <v>29</v>
      </c>
      <c r="K17" s="13">
        <f>K15+K16</f>
        <v>148500</v>
      </c>
    </row>
    <row r="18" spans="3:11" x14ac:dyDescent="0.25">
      <c r="C18" s="1" t="s">
        <v>48</v>
      </c>
      <c r="D18" s="1">
        <v>33311</v>
      </c>
      <c r="E18" s="13">
        <f>K16</f>
        <v>13500</v>
      </c>
      <c r="K18" s="13"/>
    </row>
  </sheetData>
  <mergeCells count="2">
    <mergeCell ref="D6:H6"/>
    <mergeCell ref="B13:D13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O40"/>
  <sheetViews>
    <sheetView workbookViewId="0">
      <pane ySplit="1" topLeftCell="A12" activePane="bottomLeft" state="frozen"/>
      <selection pane="bottomLeft" activeCell="C25" sqref="C25"/>
    </sheetView>
  </sheetViews>
  <sheetFormatPr defaultColWidth="8.85546875" defaultRowHeight="16.5" x14ac:dyDescent="0.25"/>
  <cols>
    <col min="1" max="1" width="21" style="1" bestFit="1" customWidth="1"/>
    <col min="2" max="2" width="30" style="1" customWidth="1"/>
    <col min="3" max="3" width="18" style="1" bestFit="1" customWidth="1"/>
    <col min="4" max="4" width="13.5703125" style="1" bestFit="1" customWidth="1"/>
    <col min="5" max="5" width="18.28515625" style="1" bestFit="1" customWidth="1"/>
    <col min="6" max="6" width="23.7109375" style="1" bestFit="1" customWidth="1"/>
    <col min="7" max="7" width="43.7109375" style="1" bestFit="1" customWidth="1"/>
    <col min="8" max="8" width="16.7109375" style="1" bestFit="1" customWidth="1"/>
    <col min="9" max="9" width="17.28515625" style="1" bestFit="1" customWidth="1"/>
    <col min="10" max="10" width="10.42578125" style="1" bestFit="1" customWidth="1"/>
    <col min="11" max="11" width="13.7109375" style="1" bestFit="1" customWidth="1"/>
    <col min="12" max="12" width="16.28515625" style="1" bestFit="1" customWidth="1"/>
    <col min="13" max="13" width="8.85546875" style="1"/>
    <col min="14" max="14" width="7.7109375" style="1" bestFit="1" customWidth="1"/>
    <col min="15" max="15" width="14.28515625" style="1" bestFit="1" customWidth="1"/>
    <col min="16" max="16384" width="8.85546875" style="1"/>
  </cols>
  <sheetData>
    <row r="1" spans="1:15" x14ac:dyDescent="0.25">
      <c r="A1" s="5" t="s">
        <v>115</v>
      </c>
    </row>
    <row r="2" spans="1:15" x14ac:dyDescent="0.25">
      <c r="A2" s="1" t="s">
        <v>1</v>
      </c>
      <c r="B2" s="1" t="s">
        <v>2</v>
      </c>
      <c r="C2" s="1" t="s">
        <v>3</v>
      </c>
      <c r="E2" s="1" t="s">
        <v>4</v>
      </c>
      <c r="G2" s="1" t="s">
        <v>5</v>
      </c>
    </row>
    <row r="3" spans="1:15" x14ac:dyDescent="0.25">
      <c r="A3" s="1" t="s">
        <v>9</v>
      </c>
      <c r="B3" s="1">
        <v>131</v>
      </c>
      <c r="C3" s="1" t="s">
        <v>12</v>
      </c>
      <c r="E3" s="1" t="s">
        <v>11</v>
      </c>
      <c r="G3" s="1" t="s">
        <v>8</v>
      </c>
    </row>
    <row r="4" spans="1:15" x14ac:dyDescent="0.25">
      <c r="A4" s="1" t="s">
        <v>6</v>
      </c>
      <c r="B4" s="1" t="s">
        <v>44</v>
      </c>
      <c r="C4" s="1" t="s">
        <v>30</v>
      </c>
      <c r="E4" s="1" t="s">
        <v>7</v>
      </c>
    </row>
    <row r="5" spans="1:15" x14ac:dyDescent="0.25">
      <c r="A5" s="1" t="s">
        <v>31</v>
      </c>
      <c r="C5" s="1" t="s">
        <v>32</v>
      </c>
      <c r="E5" s="1" t="s">
        <v>33</v>
      </c>
    </row>
    <row r="6" spans="1:15" x14ac:dyDescent="0.25">
      <c r="A6" s="1" t="s">
        <v>35</v>
      </c>
      <c r="B6" s="6" t="s">
        <v>53</v>
      </c>
      <c r="C6" s="6" t="s">
        <v>10</v>
      </c>
      <c r="D6" s="52"/>
      <c r="E6" s="52"/>
      <c r="F6" s="52"/>
      <c r="G6" s="52"/>
      <c r="H6" s="52"/>
    </row>
    <row r="7" spans="1:15" x14ac:dyDescent="0.25">
      <c r="A7" s="1" t="s">
        <v>22</v>
      </c>
      <c r="B7" s="6">
        <v>5113</v>
      </c>
      <c r="C7" s="6"/>
      <c r="D7" s="34"/>
      <c r="E7" s="34" t="s">
        <v>26</v>
      </c>
      <c r="F7" s="34">
        <v>632</v>
      </c>
      <c r="G7" s="34" t="s">
        <v>34</v>
      </c>
      <c r="H7" s="34">
        <v>5211</v>
      </c>
    </row>
    <row r="8" spans="1:15" x14ac:dyDescent="0.25">
      <c r="A8" s="6" t="s">
        <v>27</v>
      </c>
      <c r="B8" s="34">
        <v>5213</v>
      </c>
      <c r="C8" s="7" t="s">
        <v>36</v>
      </c>
      <c r="D8" s="1">
        <v>33311</v>
      </c>
      <c r="F8" s="34"/>
      <c r="G8" s="34"/>
      <c r="H8" s="34"/>
    </row>
    <row r="10" spans="1:15" s="3" customFormat="1" x14ac:dyDescent="0.25">
      <c r="A10" s="35" t="s">
        <v>13</v>
      </c>
      <c r="B10" s="35" t="s">
        <v>116</v>
      </c>
      <c r="C10" s="35" t="s">
        <v>117</v>
      </c>
      <c r="D10" s="35" t="s">
        <v>16</v>
      </c>
      <c r="E10" s="35" t="s">
        <v>17</v>
      </c>
      <c r="F10" s="35" t="s">
        <v>18</v>
      </c>
      <c r="G10" s="35" t="s">
        <v>19</v>
      </c>
      <c r="H10" s="35" t="s">
        <v>20</v>
      </c>
      <c r="I10" s="35" t="s">
        <v>21</v>
      </c>
      <c r="J10" s="35" t="s">
        <v>23</v>
      </c>
      <c r="K10" s="35" t="s">
        <v>24</v>
      </c>
      <c r="L10" s="1"/>
      <c r="M10" s="1"/>
      <c r="N10" s="1"/>
      <c r="O10" s="1"/>
    </row>
    <row r="11" spans="1:15" x14ac:dyDescent="0.25">
      <c r="A11" s="4"/>
      <c r="B11" s="4" t="s">
        <v>37</v>
      </c>
      <c r="C11" s="4" t="s">
        <v>118</v>
      </c>
      <c r="D11" s="4"/>
      <c r="E11" s="4">
        <v>2</v>
      </c>
      <c r="F11" s="8">
        <v>50000</v>
      </c>
      <c r="G11" s="8">
        <v>5000</v>
      </c>
      <c r="H11" s="8">
        <f>F11-G11</f>
        <v>45000</v>
      </c>
      <c r="I11" s="8">
        <f>H11*E11</f>
        <v>90000</v>
      </c>
      <c r="J11" s="8">
        <v>25000</v>
      </c>
      <c r="K11" s="8">
        <f>J11*E11</f>
        <v>50000</v>
      </c>
    </row>
    <row r="12" spans="1:15" x14ac:dyDescent="0.25">
      <c r="A12" s="4"/>
      <c r="B12" s="4" t="s">
        <v>37</v>
      </c>
      <c r="C12" s="4" t="s">
        <v>119</v>
      </c>
      <c r="D12" s="4"/>
      <c r="E12" s="4">
        <v>3</v>
      </c>
      <c r="F12" s="8">
        <v>150000</v>
      </c>
      <c r="G12" s="8">
        <v>110000</v>
      </c>
      <c r="H12" s="8">
        <f>F12-G12</f>
        <v>40000</v>
      </c>
      <c r="I12" s="8">
        <f>H12*E12</f>
        <v>120000</v>
      </c>
      <c r="J12" s="8">
        <v>75000</v>
      </c>
      <c r="K12" s="8">
        <f>J12*E12</f>
        <v>225000</v>
      </c>
    </row>
    <row r="13" spans="1:15" s="5" customFormat="1" x14ac:dyDescent="0.25">
      <c r="A13" s="9"/>
      <c r="B13" s="53" t="s">
        <v>40</v>
      </c>
      <c r="C13" s="54"/>
      <c r="D13" s="54"/>
      <c r="E13" s="10">
        <v>5</v>
      </c>
      <c r="F13" s="10"/>
      <c r="G13" s="10"/>
      <c r="H13" s="11"/>
      <c r="I13" s="12">
        <v>30000000</v>
      </c>
      <c r="J13" s="12"/>
      <c r="K13" s="12">
        <f>K12+K11</f>
        <v>275000</v>
      </c>
    </row>
    <row r="15" spans="1:15" x14ac:dyDescent="0.25">
      <c r="I15" s="1" t="s">
        <v>21</v>
      </c>
      <c r="K15" s="13">
        <f>I13</f>
        <v>30000000</v>
      </c>
    </row>
    <row r="16" spans="1:15" x14ac:dyDescent="0.25">
      <c r="A16" s="1" t="s">
        <v>41</v>
      </c>
      <c r="B16" s="36" t="s">
        <v>123</v>
      </c>
      <c r="E16" s="1" t="s">
        <v>125</v>
      </c>
      <c r="G16" s="15">
        <v>100000000</v>
      </c>
      <c r="I16" s="1" t="s">
        <v>28</v>
      </c>
      <c r="J16" s="14">
        <v>0.1</v>
      </c>
      <c r="K16" s="13">
        <f>K15/100*10</f>
        <v>3000000</v>
      </c>
    </row>
    <row r="17" spans="1:11" x14ac:dyDescent="0.25">
      <c r="B17" s="1" t="s">
        <v>55</v>
      </c>
      <c r="G17" s="15">
        <v>5000000</v>
      </c>
      <c r="I17" s="1" t="s">
        <v>29</v>
      </c>
      <c r="K17" s="13">
        <f>K15+K16</f>
        <v>33000000</v>
      </c>
    </row>
    <row r="18" spans="1:11" x14ac:dyDescent="0.25">
      <c r="B18" s="1" t="s">
        <v>54</v>
      </c>
      <c r="G18" s="15">
        <v>3000000</v>
      </c>
      <c r="K18" s="13"/>
    </row>
    <row r="19" spans="1:11" x14ac:dyDescent="0.25">
      <c r="B19" s="1" t="s">
        <v>130</v>
      </c>
      <c r="G19" s="15">
        <v>12000000</v>
      </c>
    </row>
    <row r="21" spans="1:11" x14ac:dyDescent="0.25">
      <c r="A21" s="5" t="s">
        <v>43</v>
      </c>
      <c r="E21" s="3" t="s">
        <v>47</v>
      </c>
      <c r="H21" s="5" t="s">
        <v>59</v>
      </c>
    </row>
    <row r="22" spans="1:11" x14ac:dyDescent="0.25">
      <c r="B22" s="16" t="s">
        <v>45</v>
      </c>
      <c r="D22" s="1">
        <v>131</v>
      </c>
      <c r="E22" s="13">
        <f>K17</f>
        <v>33000000</v>
      </c>
      <c r="F22" s="1" t="s">
        <v>46</v>
      </c>
      <c r="H22" s="5"/>
    </row>
    <row r="23" spans="1:11" x14ac:dyDescent="0.25">
      <c r="C23" s="1" t="s">
        <v>48</v>
      </c>
      <c r="D23" s="1">
        <v>5113</v>
      </c>
      <c r="E23" s="13">
        <f>K15</f>
        <v>30000000</v>
      </c>
      <c r="H23" s="3" t="s">
        <v>60</v>
      </c>
      <c r="I23" s="3" t="s">
        <v>61</v>
      </c>
      <c r="J23" s="3" t="s">
        <v>45</v>
      </c>
      <c r="K23" s="3" t="s">
        <v>48</v>
      </c>
    </row>
    <row r="24" spans="1:11" x14ac:dyDescent="0.25">
      <c r="C24" s="1" t="s">
        <v>48</v>
      </c>
      <c r="D24" s="1">
        <v>33311</v>
      </c>
      <c r="E24" s="13">
        <f>K16</f>
        <v>3000000</v>
      </c>
      <c r="H24" s="5" t="s">
        <v>43</v>
      </c>
    </row>
    <row r="25" spans="1:11" x14ac:dyDescent="0.25">
      <c r="A25" s="5" t="s">
        <v>49</v>
      </c>
      <c r="H25" s="1">
        <v>131</v>
      </c>
      <c r="J25" s="13">
        <v>231000</v>
      </c>
    </row>
    <row r="26" spans="1:11" x14ac:dyDescent="0.25">
      <c r="B26" s="16" t="s">
        <v>45</v>
      </c>
      <c r="D26" s="1">
        <v>632</v>
      </c>
      <c r="E26" s="13">
        <f>K13</f>
        <v>275000</v>
      </c>
      <c r="H26" s="1">
        <v>5111</v>
      </c>
      <c r="K26" s="15">
        <v>210000</v>
      </c>
    </row>
    <row r="27" spans="1:11" x14ac:dyDescent="0.25">
      <c r="C27" s="1" t="s">
        <v>48</v>
      </c>
      <c r="D27" s="1">
        <v>352</v>
      </c>
      <c r="E27" s="13">
        <f>K11</f>
        <v>50000</v>
      </c>
      <c r="F27" s="1" t="s">
        <v>120</v>
      </c>
      <c r="G27" s="1" t="s">
        <v>122</v>
      </c>
      <c r="H27" s="1">
        <v>33311</v>
      </c>
      <c r="K27" s="15">
        <v>21000</v>
      </c>
    </row>
    <row r="28" spans="1:11" x14ac:dyDescent="0.25">
      <c r="C28" s="1" t="s">
        <v>48</v>
      </c>
      <c r="D28" s="1">
        <v>352</v>
      </c>
      <c r="E28" s="13">
        <f>K12</f>
        <v>225000</v>
      </c>
      <c r="F28" s="1" t="s">
        <v>121</v>
      </c>
      <c r="G28" s="1" t="s">
        <v>122</v>
      </c>
      <c r="H28" s="5" t="s">
        <v>49</v>
      </c>
    </row>
    <row r="29" spans="1:11" x14ac:dyDescent="0.25">
      <c r="A29" s="5" t="s">
        <v>52</v>
      </c>
    </row>
    <row r="30" spans="1:11" x14ac:dyDescent="0.25">
      <c r="B30" s="16" t="s">
        <v>45</v>
      </c>
      <c r="D30" s="1">
        <v>5211</v>
      </c>
      <c r="E30" s="13">
        <f>K15/G16*G17</f>
        <v>1500000</v>
      </c>
    </row>
    <row r="31" spans="1:11" x14ac:dyDescent="0.25">
      <c r="B31" s="16" t="s">
        <v>45</v>
      </c>
      <c r="D31" s="1">
        <v>6411</v>
      </c>
      <c r="E31" s="13">
        <f>K15/G16*G18</f>
        <v>900000</v>
      </c>
      <c r="G31" s="13"/>
    </row>
    <row r="32" spans="1:11" x14ac:dyDescent="0.25">
      <c r="C32" s="1" t="s">
        <v>48</v>
      </c>
      <c r="D32" s="1">
        <v>352</v>
      </c>
      <c r="E32" s="13">
        <f>E30+E31</f>
        <v>2400000</v>
      </c>
      <c r="F32" s="1" t="s">
        <v>124</v>
      </c>
    </row>
    <row r="33" spans="1:8" x14ac:dyDescent="0.25">
      <c r="A33" s="5" t="s">
        <v>57</v>
      </c>
      <c r="H33" s="15"/>
    </row>
    <row r="34" spans="1:8" x14ac:dyDescent="0.25">
      <c r="B34" s="16" t="s">
        <v>45</v>
      </c>
      <c r="D34" s="1">
        <v>5213</v>
      </c>
      <c r="E34" s="13">
        <f>K15/G16*G19</f>
        <v>3600000</v>
      </c>
      <c r="H34" s="15"/>
    </row>
    <row r="35" spans="1:8" x14ac:dyDescent="0.25">
      <c r="C35" s="1" t="s">
        <v>48</v>
      </c>
      <c r="D35" s="1">
        <v>352</v>
      </c>
      <c r="E35" s="13">
        <f>E34</f>
        <v>3600000</v>
      </c>
      <c r="F35" s="1" t="s">
        <v>46</v>
      </c>
      <c r="H35" s="15"/>
    </row>
    <row r="36" spans="1:8" x14ac:dyDescent="0.25">
      <c r="H36" s="15"/>
    </row>
    <row r="37" spans="1:8" x14ac:dyDescent="0.25">
      <c r="H37" s="15"/>
    </row>
    <row r="38" spans="1:8" x14ac:dyDescent="0.25">
      <c r="H38" s="15"/>
    </row>
    <row r="39" spans="1:8" x14ac:dyDescent="0.25">
      <c r="H39" s="15"/>
    </row>
    <row r="40" spans="1:8" x14ac:dyDescent="0.25">
      <c r="H40" s="15"/>
    </row>
  </sheetData>
  <mergeCells count="2">
    <mergeCell ref="D6:H6"/>
    <mergeCell ref="B13:D13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52"/>
  <sheetViews>
    <sheetView tabSelected="1" workbookViewId="0">
      <pane ySplit="1" topLeftCell="A2" activePane="bottomLeft" state="frozen"/>
      <selection pane="bottomLeft" activeCell="K18" sqref="K18"/>
    </sheetView>
  </sheetViews>
  <sheetFormatPr defaultColWidth="8.85546875" defaultRowHeight="16.5" x14ac:dyDescent="0.25"/>
  <cols>
    <col min="1" max="1" width="21" style="1" bestFit="1" customWidth="1"/>
    <col min="2" max="2" width="24.7109375" style="1" customWidth="1"/>
    <col min="3" max="3" width="20.7109375" style="1" customWidth="1"/>
    <col min="4" max="4" width="17.5703125" style="1" bestFit="1" customWidth="1"/>
    <col min="5" max="5" width="18.28515625" style="1" bestFit="1" customWidth="1"/>
    <col min="6" max="6" width="17" style="1" customWidth="1"/>
    <col min="7" max="7" width="20.85546875" style="1" bestFit="1" customWidth="1"/>
    <col min="8" max="8" width="19" style="1" customWidth="1"/>
    <col min="9" max="9" width="17.28515625" style="1" bestFit="1" customWidth="1"/>
    <col min="10" max="10" width="13.7109375" style="1" bestFit="1" customWidth="1"/>
    <col min="11" max="11" width="15.42578125" style="1" bestFit="1" customWidth="1"/>
    <col min="12" max="12" width="16.28515625" style="1" bestFit="1" customWidth="1"/>
    <col min="13" max="13" width="8.85546875" style="1"/>
    <col min="14" max="14" width="7.7109375" style="1" bestFit="1" customWidth="1"/>
    <col min="15" max="15" width="14.28515625" style="1" bestFit="1" customWidth="1"/>
    <col min="16" max="16384" width="8.85546875" style="1"/>
  </cols>
  <sheetData>
    <row r="1" spans="1:15" x14ac:dyDescent="0.25">
      <c r="A1" s="5" t="s">
        <v>0</v>
      </c>
    </row>
    <row r="2" spans="1:15" x14ac:dyDescent="0.25">
      <c r="A2" s="1" t="s">
        <v>1</v>
      </c>
      <c r="B2" s="1" t="s">
        <v>2</v>
      </c>
      <c r="C2" s="1" t="s">
        <v>3</v>
      </c>
      <c r="E2" s="1" t="s">
        <v>4</v>
      </c>
      <c r="G2" s="1" t="s">
        <v>5</v>
      </c>
    </row>
    <row r="3" spans="1:15" x14ac:dyDescent="0.25">
      <c r="A3" s="1" t="s">
        <v>9</v>
      </c>
      <c r="B3" s="1">
        <v>131</v>
      </c>
      <c r="C3" s="1" t="s">
        <v>12</v>
      </c>
      <c r="E3" s="1" t="s">
        <v>11</v>
      </c>
      <c r="G3" s="1" t="s">
        <v>8</v>
      </c>
    </row>
    <row r="4" spans="1:15" x14ac:dyDescent="0.25">
      <c r="A4" s="1" t="s">
        <v>6</v>
      </c>
      <c r="B4" s="1" t="s">
        <v>44</v>
      </c>
      <c r="C4" s="1" t="s">
        <v>30</v>
      </c>
      <c r="E4" s="1" t="s">
        <v>7</v>
      </c>
    </row>
    <row r="5" spans="1:15" x14ac:dyDescent="0.25">
      <c r="A5" s="1" t="s">
        <v>31</v>
      </c>
      <c r="C5" s="1" t="s">
        <v>32</v>
      </c>
      <c r="E5" s="1" t="s">
        <v>33</v>
      </c>
    </row>
    <row r="6" spans="1:15" x14ac:dyDescent="0.25">
      <c r="A6" s="1" t="s">
        <v>35</v>
      </c>
      <c r="B6" s="6" t="s">
        <v>53</v>
      </c>
      <c r="C6" s="6" t="s">
        <v>10</v>
      </c>
      <c r="D6" s="52"/>
      <c r="E6" s="52"/>
      <c r="F6" s="52"/>
      <c r="G6" s="52"/>
      <c r="H6" s="52"/>
    </row>
    <row r="7" spans="1:15" x14ac:dyDescent="0.25">
      <c r="A7" s="1" t="s">
        <v>22</v>
      </c>
      <c r="B7" s="6">
        <v>5111</v>
      </c>
      <c r="C7" s="6" t="s">
        <v>25</v>
      </c>
      <c r="D7" s="44">
        <v>1561</v>
      </c>
      <c r="E7" s="44" t="s">
        <v>26</v>
      </c>
      <c r="F7" s="44">
        <v>632</v>
      </c>
      <c r="G7" s="44" t="s">
        <v>34</v>
      </c>
      <c r="H7" s="44">
        <v>5211</v>
      </c>
    </row>
    <row r="8" spans="1:15" x14ac:dyDescent="0.25">
      <c r="A8" s="7" t="s">
        <v>36</v>
      </c>
      <c r="B8" s="1">
        <v>33311</v>
      </c>
      <c r="F8" s="44"/>
      <c r="G8" s="44"/>
      <c r="H8" s="44"/>
    </row>
    <row r="10" spans="1:15" s="3" customFormat="1" x14ac:dyDescent="0.25">
      <c r="A10" s="45" t="s">
        <v>13</v>
      </c>
      <c r="B10" s="45" t="s">
        <v>14</v>
      </c>
      <c r="C10" s="45" t="s">
        <v>15</v>
      </c>
      <c r="D10" s="45" t="s">
        <v>16</v>
      </c>
      <c r="E10" s="45" t="s">
        <v>17</v>
      </c>
      <c r="F10" s="45" t="s">
        <v>18</v>
      </c>
      <c r="G10" s="45" t="s">
        <v>19</v>
      </c>
      <c r="H10" s="45" t="s">
        <v>20</v>
      </c>
      <c r="I10" s="45" t="s">
        <v>21</v>
      </c>
      <c r="J10" s="45" t="s">
        <v>23</v>
      </c>
      <c r="K10" s="45" t="s">
        <v>24</v>
      </c>
      <c r="L10" s="1"/>
      <c r="M10" s="1"/>
      <c r="N10" s="1"/>
      <c r="O10" s="1"/>
    </row>
    <row r="11" spans="1:15" x14ac:dyDescent="0.25">
      <c r="A11" s="4"/>
      <c r="B11" s="4" t="s">
        <v>37</v>
      </c>
      <c r="C11" s="4" t="s">
        <v>38</v>
      </c>
      <c r="D11" s="4"/>
      <c r="E11" s="4">
        <v>1</v>
      </c>
      <c r="F11" s="8">
        <f>C46</f>
        <v>5000000</v>
      </c>
      <c r="G11" s="8">
        <v>5000</v>
      </c>
      <c r="H11" s="8">
        <f>E46</f>
        <v>5600000</v>
      </c>
      <c r="I11" s="8">
        <f>H11*E11</f>
        <v>5600000</v>
      </c>
      <c r="J11" s="8">
        <v>2500000</v>
      </c>
      <c r="K11" s="8">
        <f>J11*E11</f>
        <v>2500000</v>
      </c>
    </row>
    <row r="12" spans="1:15" x14ac:dyDescent="0.25">
      <c r="A12" s="4"/>
      <c r="B12" s="4" t="s">
        <v>37</v>
      </c>
      <c r="C12" s="4" t="s">
        <v>39</v>
      </c>
      <c r="D12" s="4"/>
      <c r="E12" s="4">
        <v>1</v>
      </c>
      <c r="F12" s="8">
        <f>C47</f>
        <v>10000000</v>
      </c>
      <c r="G12" s="8">
        <v>110000</v>
      </c>
      <c r="H12" s="8">
        <f>E47</f>
        <v>11000000</v>
      </c>
      <c r="I12" s="8">
        <f>H12*E12</f>
        <v>11000000</v>
      </c>
      <c r="J12" s="8">
        <v>7500000</v>
      </c>
      <c r="K12" s="8">
        <f>J12*E12</f>
        <v>7500000</v>
      </c>
    </row>
    <row r="13" spans="1:15" s="5" customFormat="1" x14ac:dyDescent="0.25">
      <c r="A13" s="9"/>
      <c r="B13" s="53" t="s">
        <v>40</v>
      </c>
      <c r="C13" s="54"/>
      <c r="D13" s="54"/>
      <c r="E13" s="10">
        <v>5</v>
      </c>
      <c r="F13" s="10"/>
      <c r="G13" s="10"/>
      <c r="H13" s="11"/>
      <c r="I13" s="12">
        <f>I11+I12</f>
        <v>16600000</v>
      </c>
      <c r="J13" s="12"/>
      <c r="K13" s="12">
        <f>K12+K11</f>
        <v>10000000</v>
      </c>
    </row>
    <row r="14" spans="1:15" s="5" customFormat="1" x14ac:dyDescent="0.25">
      <c r="A14" s="48"/>
      <c r="B14" s="49"/>
      <c r="C14" s="49"/>
      <c r="D14" s="49"/>
      <c r="E14" s="50"/>
      <c r="F14" s="50"/>
      <c r="G14" s="50"/>
      <c r="H14" s="50"/>
      <c r="I14" s="51"/>
      <c r="J14" s="51"/>
      <c r="K14" s="51"/>
    </row>
    <row r="15" spans="1:15" s="5" customFormat="1" x14ac:dyDescent="0.25">
      <c r="A15" s="1" t="s">
        <v>41</v>
      </c>
      <c r="B15" s="36" t="s">
        <v>114</v>
      </c>
      <c r="C15" s="1"/>
      <c r="D15" s="1"/>
      <c r="E15" s="1"/>
      <c r="F15" s="1"/>
      <c r="G15" s="15">
        <v>22200000</v>
      </c>
      <c r="H15" s="50"/>
      <c r="I15" s="1" t="s">
        <v>21</v>
      </c>
      <c r="J15" s="1"/>
      <c r="K15" s="13">
        <f>I13</f>
        <v>16600000</v>
      </c>
    </row>
    <row r="16" spans="1:15" x14ac:dyDescent="0.25">
      <c r="B16" s="1" t="s">
        <v>55</v>
      </c>
      <c r="G16" s="15">
        <v>5000000</v>
      </c>
      <c r="I16" s="1" t="s">
        <v>28</v>
      </c>
      <c r="J16" s="14">
        <v>0.1</v>
      </c>
      <c r="K16" s="13">
        <f>K15/100*10</f>
        <v>1660000</v>
      </c>
    </row>
    <row r="17" spans="1:11" x14ac:dyDescent="0.25">
      <c r="B17" s="1" t="s">
        <v>54</v>
      </c>
      <c r="G17" s="15">
        <v>4000000</v>
      </c>
      <c r="I17" s="1" t="s">
        <v>29</v>
      </c>
      <c r="K17" s="13">
        <f>K15+K16</f>
        <v>18260000</v>
      </c>
    </row>
    <row r="18" spans="1:11" x14ac:dyDescent="0.25">
      <c r="B18" s="1" t="s">
        <v>130</v>
      </c>
      <c r="G18" s="15">
        <v>12000000</v>
      </c>
      <c r="I18" s="1" t="s">
        <v>19</v>
      </c>
      <c r="J18" s="14">
        <v>0.15</v>
      </c>
      <c r="K18" s="69">
        <f>K15*D51/100</f>
        <v>2490000</v>
      </c>
    </row>
    <row r="20" spans="1:11" x14ac:dyDescent="0.25">
      <c r="A20" s="5" t="s">
        <v>43</v>
      </c>
      <c r="E20" s="3" t="s">
        <v>47</v>
      </c>
      <c r="H20" s="5"/>
      <c r="J20" s="13">
        <f>K15/100*15</f>
        <v>2490000</v>
      </c>
    </row>
    <row r="21" spans="1:11" x14ac:dyDescent="0.25">
      <c r="B21" s="16" t="s">
        <v>45</v>
      </c>
      <c r="D21" s="1">
        <v>131</v>
      </c>
      <c r="E21" s="13">
        <f>K17</f>
        <v>18260000</v>
      </c>
      <c r="F21" s="1" t="s">
        <v>46</v>
      </c>
      <c r="H21" s="5"/>
    </row>
    <row r="22" spans="1:11" x14ac:dyDescent="0.25">
      <c r="C22" s="1" t="s">
        <v>48</v>
      </c>
      <c r="D22" s="1">
        <v>5111</v>
      </c>
      <c r="E22" s="13">
        <f>K15</f>
        <v>16600000</v>
      </c>
      <c r="H22" s="5"/>
    </row>
    <row r="23" spans="1:11" x14ac:dyDescent="0.25">
      <c r="C23" s="1" t="s">
        <v>48</v>
      </c>
      <c r="D23" s="1">
        <v>33311</v>
      </c>
      <c r="E23" s="13">
        <f>K16</f>
        <v>1660000</v>
      </c>
      <c r="H23" s="5"/>
    </row>
    <row r="24" spans="1:11" x14ac:dyDescent="0.25">
      <c r="A24" s="5" t="s">
        <v>49</v>
      </c>
      <c r="H24" s="5"/>
    </row>
    <row r="25" spans="1:11" x14ac:dyDescent="0.25">
      <c r="B25" s="16" t="s">
        <v>45</v>
      </c>
      <c r="D25" s="1">
        <v>632</v>
      </c>
      <c r="E25" s="13">
        <f>K13</f>
        <v>10000000</v>
      </c>
      <c r="H25" s="5"/>
    </row>
    <row r="26" spans="1:11" x14ac:dyDescent="0.25">
      <c r="C26" s="1" t="s">
        <v>48</v>
      </c>
      <c r="D26" s="1">
        <v>1561</v>
      </c>
      <c r="E26" s="13">
        <f>K11</f>
        <v>2500000</v>
      </c>
      <c r="F26" s="1" t="s">
        <v>50</v>
      </c>
      <c r="H26" s="5"/>
    </row>
    <row r="27" spans="1:11" x14ac:dyDescent="0.25">
      <c r="C27" s="1" t="s">
        <v>48</v>
      </c>
      <c r="D27" s="1">
        <v>1561</v>
      </c>
      <c r="E27" s="13">
        <f>K12</f>
        <v>7500000</v>
      </c>
      <c r="F27" s="1" t="s">
        <v>51</v>
      </c>
      <c r="H27" s="5"/>
    </row>
    <row r="28" spans="1:11" x14ac:dyDescent="0.25">
      <c r="A28" s="5" t="s">
        <v>52</v>
      </c>
      <c r="H28" s="5"/>
    </row>
    <row r="29" spans="1:11" x14ac:dyDescent="0.25">
      <c r="B29" s="16" t="s">
        <v>45</v>
      </c>
      <c r="D29" s="1">
        <v>5211</v>
      </c>
      <c r="E29" s="13">
        <f>K15/G15*G16</f>
        <v>3738738.7387387389</v>
      </c>
    </row>
    <row r="30" spans="1:11" x14ac:dyDescent="0.25">
      <c r="B30" s="16" t="s">
        <v>45</v>
      </c>
      <c r="D30" s="1">
        <v>6411</v>
      </c>
      <c r="E30" s="13">
        <f>K15/G15*G17</f>
        <v>2990990.9909909912</v>
      </c>
    </row>
    <row r="31" spans="1:11" x14ac:dyDescent="0.25">
      <c r="C31" s="1" t="s">
        <v>48</v>
      </c>
      <c r="D31" s="1">
        <v>3524</v>
      </c>
      <c r="E31" s="13">
        <f>E29+E30</f>
        <v>6729729.7297297306</v>
      </c>
      <c r="F31" s="1" t="s">
        <v>58</v>
      </c>
    </row>
    <row r="32" spans="1:11" x14ac:dyDescent="0.25">
      <c r="A32" s="5" t="s">
        <v>57</v>
      </c>
      <c r="H32" s="15"/>
    </row>
    <row r="33" spans="1:11" x14ac:dyDescent="0.25">
      <c r="B33" s="16" t="s">
        <v>45</v>
      </c>
      <c r="D33" s="1">
        <v>5213</v>
      </c>
      <c r="E33" s="13">
        <f>K15/G15*G18</f>
        <v>8972972.9729729723</v>
      </c>
      <c r="H33" s="15"/>
    </row>
    <row r="34" spans="1:11" x14ac:dyDescent="0.25">
      <c r="C34" s="1" t="s">
        <v>48</v>
      </c>
      <c r="D34" s="1">
        <v>3524</v>
      </c>
      <c r="E34" s="13">
        <f>E33</f>
        <v>8972972.9729729723</v>
      </c>
      <c r="F34" s="1" t="s">
        <v>46</v>
      </c>
      <c r="H34" s="15"/>
    </row>
    <row r="35" spans="1:11" x14ac:dyDescent="0.25">
      <c r="H35" s="15"/>
    </row>
    <row r="36" spans="1:11" x14ac:dyDescent="0.25">
      <c r="A36" s="5" t="s">
        <v>131</v>
      </c>
      <c r="H36" s="15"/>
    </row>
    <row r="37" spans="1:11" x14ac:dyDescent="0.25">
      <c r="B37" s="1" t="s">
        <v>45</v>
      </c>
      <c r="C37" s="1">
        <v>5211</v>
      </c>
      <c r="D37" s="13">
        <f>K18</f>
        <v>2490000</v>
      </c>
      <c r="E37" s="43" t="s">
        <v>132</v>
      </c>
      <c r="H37" s="15"/>
    </row>
    <row r="38" spans="1:11" x14ac:dyDescent="0.25">
      <c r="B38" s="1" t="s">
        <v>45</v>
      </c>
      <c r="C38" s="1">
        <v>33311</v>
      </c>
      <c r="D38" s="13">
        <f>D37/100*J16</f>
        <v>2490</v>
      </c>
      <c r="E38" s="43" t="s">
        <v>133</v>
      </c>
      <c r="H38" s="15"/>
    </row>
    <row r="39" spans="1:11" x14ac:dyDescent="0.25">
      <c r="B39" s="1" t="s">
        <v>48</v>
      </c>
      <c r="C39" s="1">
        <v>1311</v>
      </c>
      <c r="D39" s="13">
        <f>D37-D38</f>
        <v>2487510</v>
      </c>
      <c r="E39" s="43" t="s">
        <v>134</v>
      </c>
    </row>
    <row r="43" spans="1:11" x14ac:dyDescent="0.25">
      <c r="A43" s="52" t="s">
        <v>146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spans="1:11" x14ac:dyDescent="0.25">
      <c r="C44" s="1" t="s">
        <v>145</v>
      </c>
      <c r="D44" s="1" t="s">
        <v>144</v>
      </c>
    </row>
    <row r="45" spans="1:11" x14ac:dyDescent="0.25">
      <c r="B45" s="5" t="s">
        <v>143</v>
      </c>
      <c r="C45" s="5" t="s">
        <v>142</v>
      </c>
      <c r="D45" s="5" t="s">
        <v>141</v>
      </c>
      <c r="E45" s="5" t="s">
        <v>140</v>
      </c>
      <c r="F45" s="5" t="s">
        <v>66</v>
      </c>
      <c r="G45" s="5" t="s">
        <v>139</v>
      </c>
      <c r="H45" s="5" t="s">
        <v>138</v>
      </c>
      <c r="I45" s="5" t="s">
        <v>137</v>
      </c>
      <c r="J45" s="5" t="s">
        <v>136</v>
      </c>
    </row>
    <row r="46" spans="1:11" x14ac:dyDescent="0.25">
      <c r="B46" s="1" t="s">
        <v>72</v>
      </c>
      <c r="C46" s="47">
        <v>5000000</v>
      </c>
      <c r="D46" s="47">
        <v>600000</v>
      </c>
      <c r="E46" s="47">
        <f>C46+D46</f>
        <v>5600000</v>
      </c>
      <c r="F46" s="47">
        <v>2</v>
      </c>
      <c r="G46" s="47">
        <f>E46*F46</f>
        <v>11200000</v>
      </c>
      <c r="H46" s="47">
        <f>(E51/G48)*E46</f>
        <v>840000</v>
      </c>
      <c r="I46" s="47">
        <f>H46*F46</f>
        <v>1680000</v>
      </c>
      <c r="J46" s="47">
        <f>E46-H46</f>
        <v>4760000</v>
      </c>
    </row>
    <row r="47" spans="1:11" x14ac:dyDescent="0.25">
      <c r="B47" s="1" t="s">
        <v>74</v>
      </c>
      <c r="C47" s="47">
        <v>10000000</v>
      </c>
      <c r="D47" s="47">
        <v>1000000</v>
      </c>
      <c r="E47" s="47">
        <f>C47+D47</f>
        <v>11000000</v>
      </c>
      <c r="F47" s="47">
        <v>1</v>
      </c>
      <c r="G47" s="47">
        <f>E47*F47</f>
        <v>11000000</v>
      </c>
      <c r="H47" s="47">
        <f>E51/G48*E47</f>
        <v>1650000</v>
      </c>
      <c r="I47" s="47">
        <f>H47*F47</f>
        <v>1650000</v>
      </c>
      <c r="J47" s="47">
        <f>E47-H47</f>
        <v>9350000</v>
      </c>
    </row>
    <row r="48" spans="1:11" x14ac:dyDescent="0.25">
      <c r="B48" s="5" t="s">
        <v>135</v>
      </c>
      <c r="C48" s="46">
        <f>SUM(C46:C47)</f>
        <v>15000000</v>
      </c>
      <c r="D48" s="46">
        <f>SUM(D46:D47)</f>
        <v>1600000</v>
      </c>
      <c r="E48" s="46">
        <f>SUM(E46:E47)</f>
        <v>16600000</v>
      </c>
      <c r="F48" s="46"/>
      <c r="G48" s="46">
        <f>SUM(G46:G47)</f>
        <v>22200000</v>
      </c>
      <c r="I48" s="46">
        <f>SUM(I46:I47)</f>
        <v>3330000</v>
      </c>
      <c r="J48" s="46">
        <f>SUM(J46:J47)</f>
        <v>14110000</v>
      </c>
    </row>
    <row r="51" spans="3:9" x14ac:dyDescent="0.25">
      <c r="C51" s="5" t="s">
        <v>147</v>
      </c>
      <c r="D51" s="15">
        <v>15</v>
      </c>
      <c r="E51" s="46">
        <f>G48*D51/100</f>
        <v>3330000</v>
      </c>
      <c r="F51" s="46"/>
      <c r="G51" s="46"/>
      <c r="H51" s="47"/>
      <c r="I51" s="47"/>
    </row>
    <row r="52" spans="3:9" x14ac:dyDescent="0.25">
      <c r="E52" s="47"/>
      <c r="F52" s="47"/>
      <c r="G52" s="47"/>
      <c r="H52" s="47"/>
      <c r="I52" s="47"/>
    </row>
  </sheetData>
  <mergeCells count="3">
    <mergeCell ref="D6:H6"/>
    <mergeCell ref="B13:D13"/>
    <mergeCell ref="A43:K43"/>
  </mergeCell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19"/>
  <sheetViews>
    <sheetView workbookViewId="0">
      <pane ySplit="1" topLeftCell="A2" activePane="bottomLeft" state="frozen"/>
      <selection pane="bottomLeft" activeCell="H21" sqref="H21"/>
    </sheetView>
  </sheetViews>
  <sheetFormatPr defaultColWidth="8.85546875" defaultRowHeight="16.5" x14ac:dyDescent="0.25"/>
  <cols>
    <col min="1" max="1" width="21" style="1" bestFit="1" customWidth="1"/>
    <col min="2" max="2" width="24.7109375" style="1" customWidth="1"/>
    <col min="3" max="3" width="18.42578125" style="1" bestFit="1" customWidth="1"/>
    <col min="4" max="4" width="10.42578125" style="1" bestFit="1" customWidth="1"/>
    <col min="5" max="5" width="18.28515625" style="1" bestFit="1" customWidth="1"/>
    <col min="6" max="6" width="13.85546875" style="1" bestFit="1" customWidth="1"/>
    <col min="7" max="7" width="17.7109375" style="1" bestFit="1" customWidth="1"/>
    <col min="8" max="8" width="13.85546875" style="1" bestFit="1" customWidth="1"/>
    <col min="9" max="9" width="17.28515625" style="1" bestFit="1" customWidth="1"/>
    <col min="10" max="10" width="13.7109375" style="1" bestFit="1" customWidth="1"/>
    <col min="11" max="11" width="16.28515625" style="1" bestFit="1" customWidth="1"/>
    <col min="12" max="12" width="8.85546875" style="1"/>
    <col min="13" max="13" width="7.7109375" style="1" bestFit="1" customWidth="1"/>
    <col min="14" max="14" width="14.28515625" style="1" bestFit="1" customWidth="1"/>
    <col min="15" max="16384" width="8.85546875" style="1"/>
  </cols>
  <sheetData>
    <row r="1" spans="1:12" x14ac:dyDescent="0.25">
      <c r="A1" s="5" t="s">
        <v>0</v>
      </c>
    </row>
    <row r="2" spans="1:12" x14ac:dyDescent="0.25">
      <c r="A2" s="1" t="s">
        <v>1</v>
      </c>
      <c r="B2" s="1" t="s">
        <v>2</v>
      </c>
      <c r="C2" s="1" t="s">
        <v>3</v>
      </c>
      <c r="E2" s="1" t="s">
        <v>4</v>
      </c>
      <c r="G2" s="1" t="s">
        <v>5</v>
      </c>
    </row>
    <row r="3" spans="1:12" x14ac:dyDescent="0.25">
      <c r="C3" s="1" t="s">
        <v>12</v>
      </c>
      <c r="E3" s="1" t="s">
        <v>11</v>
      </c>
      <c r="G3" s="1" t="s">
        <v>8</v>
      </c>
    </row>
    <row r="4" spans="1:12" x14ac:dyDescent="0.25">
      <c r="A4" s="1" t="s">
        <v>6</v>
      </c>
      <c r="B4" s="1" t="s">
        <v>44</v>
      </c>
      <c r="C4" s="1" t="s">
        <v>30</v>
      </c>
      <c r="E4" s="1" t="s">
        <v>7</v>
      </c>
    </row>
    <row r="5" spans="1:12" x14ac:dyDescent="0.25">
      <c r="A5" s="1" t="s">
        <v>31</v>
      </c>
      <c r="C5" s="1" t="s">
        <v>32</v>
      </c>
      <c r="E5" s="1" t="s">
        <v>33</v>
      </c>
    </row>
    <row r="6" spans="1:12" x14ac:dyDescent="0.25">
      <c r="A6" s="1" t="s">
        <v>35</v>
      </c>
      <c r="B6" s="6" t="s">
        <v>53</v>
      </c>
      <c r="C6" s="6" t="s">
        <v>10</v>
      </c>
      <c r="D6" s="52"/>
      <c r="E6" s="52"/>
      <c r="F6" s="52"/>
      <c r="G6" s="52"/>
      <c r="H6" s="52"/>
    </row>
    <row r="7" spans="1:12" x14ac:dyDescent="0.25">
      <c r="A7" s="29" t="s">
        <v>25</v>
      </c>
      <c r="B7" s="30">
        <v>1561</v>
      </c>
      <c r="C7" s="5" t="s">
        <v>107</v>
      </c>
      <c r="D7" s="5">
        <v>632</v>
      </c>
      <c r="E7" s="6"/>
      <c r="F7" s="6"/>
      <c r="G7" s="6"/>
      <c r="H7" s="6"/>
    </row>
    <row r="9" spans="1:12" s="3" customFormat="1" x14ac:dyDescent="0.25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23</v>
      </c>
      <c r="I9" s="2" t="s">
        <v>24</v>
      </c>
      <c r="J9" s="1"/>
      <c r="K9" s="1"/>
      <c r="L9" s="1"/>
    </row>
    <row r="10" spans="1:12" x14ac:dyDescent="0.25">
      <c r="A10" s="4"/>
      <c r="B10" s="4" t="s">
        <v>37</v>
      </c>
      <c r="C10" s="4" t="s">
        <v>38</v>
      </c>
      <c r="D10" s="4"/>
      <c r="E10" s="4">
        <v>2</v>
      </c>
      <c r="F10" s="8">
        <v>50000</v>
      </c>
      <c r="G10" s="8">
        <v>5000</v>
      </c>
      <c r="H10" s="8">
        <v>25000</v>
      </c>
      <c r="I10" s="8">
        <f>H10*E10</f>
        <v>50000</v>
      </c>
    </row>
    <row r="11" spans="1:12" x14ac:dyDescent="0.25">
      <c r="A11" s="4"/>
      <c r="B11" s="4" t="s">
        <v>37</v>
      </c>
      <c r="C11" s="4" t="s">
        <v>39</v>
      </c>
      <c r="D11" s="4"/>
      <c r="E11" s="4">
        <v>3</v>
      </c>
      <c r="F11" s="8">
        <v>150000</v>
      </c>
      <c r="G11" s="8">
        <v>110000</v>
      </c>
      <c r="H11" s="8">
        <v>75000</v>
      </c>
      <c r="I11" s="8">
        <f>H11*E11</f>
        <v>225000</v>
      </c>
    </row>
    <row r="12" spans="1:12" s="5" customFormat="1" x14ac:dyDescent="0.25">
      <c r="A12" s="9"/>
      <c r="B12" s="53" t="s">
        <v>40</v>
      </c>
      <c r="C12" s="54"/>
      <c r="D12" s="54"/>
      <c r="E12" s="10">
        <v>5</v>
      </c>
      <c r="F12" s="10"/>
      <c r="G12" s="10"/>
      <c r="H12" s="11"/>
      <c r="I12" s="12">
        <f>I11+I10</f>
        <v>275000</v>
      </c>
    </row>
    <row r="14" spans="1:12" x14ac:dyDescent="0.25">
      <c r="A14" s="55" t="s">
        <v>84</v>
      </c>
      <c r="B14" s="55"/>
      <c r="C14" s="55"/>
      <c r="D14" s="55"/>
      <c r="E14" s="55"/>
    </row>
    <row r="15" spans="1:12" x14ac:dyDescent="0.25">
      <c r="A15" s="16" t="s">
        <v>45</v>
      </c>
      <c r="B15" s="16"/>
      <c r="C15" s="1" t="s">
        <v>108</v>
      </c>
      <c r="D15" s="13">
        <f>I10</f>
        <v>50000</v>
      </c>
      <c r="E15" s="1" t="s">
        <v>50</v>
      </c>
    </row>
    <row r="16" spans="1:12" x14ac:dyDescent="0.25">
      <c r="A16" s="16"/>
      <c r="B16" s="16" t="s">
        <v>48</v>
      </c>
      <c r="C16" s="1" t="s">
        <v>109</v>
      </c>
      <c r="D16" s="13">
        <f>I10</f>
        <v>50000</v>
      </c>
      <c r="E16" s="1" t="s">
        <v>50</v>
      </c>
    </row>
    <row r="17" spans="1:5" x14ac:dyDescent="0.25">
      <c r="A17" s="16"/>
      <c r="B17" s="16"/>
    </row>
    <row r="18" spans="1:5" x14ac:dyDescent="0.25">
      <c r="A18" s="16" t="s">
        <v>45</v>
      </c>
      <c r="B18" s="16"/>
      <c r="C18" s="1" t="s">
        <v>108</v>
      </c>
      <c r="D18" s="13">
        <f>I11</f>
        <v>225000</v>
      </c>
      <c r="E18" s="1" t="s">
        <v>51</v>
      </c>
    </row>
    <row r="19" spans="1:5" x14ac:dyDescent="0.25">
      <c r="A19" s="16"/>
      <c r="B19" s="16" t="s">
        <v>48</v>
      </c>
      <c r="C19" s="1" t="s">
        <v>109</v>
      </c>
      <c r="D19" s="13">
        <f>I11</f>
        <v>225000</v>
      </c>
      <c r="E19" s="1" t="s">
        <v>51</v>
      </c>
    </row>
  </sheetData>
  <mergeCells count="3">
    <mergeCell ref="D6:H6"/>
    <mergeCell ref="B12:D12"/>
    <mergeCell ref="A14:E14"/>
  </mergeCells>
  <pageMargins left="0.7" right="0.7" top="0.75" bottom="0.75" header="0.3" footer="0.3"/>
  <pageSetup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19"/>
  <sheetViews>
    <sheetView workbookViewId="0">
      <pane ySplit="1" topLeftCell="A2" activePane="bottomLeft" state="frozen"/>
      <selection pane="bottomLeft" activeCell="G19" sqref="G19"/>
    </sheetView>
  </sheetViews>
  <sheetFormatPr defaultColWidth="8.85546875" defaultRowHeight="16.5" x14ac:dyDescent="0.25"/>
  <cols>
    <col min="1" max="1" width="21" style="1" bestFit="1" customWidth="1"/>
    <col min="2" max="2" width="24.7109375" style="1" customWidth="1"/>
    <col min="3" max="3" width="15.5703125" style="1" bestFit="1" customWidth="1"/>
    <col min="4" max="4" width="10.42578125" style="1" bestFit="1" customWidth="1"/>
    <col min="5" max="5" width="18.28515625" style="1" bestFit="1" customWidth="1"/>
    <col min="6" max="6" width="13.85546875" style="1" bestFit="1" customWidth="1"/>
    <col min="7" max="7" width="17.7109375" style="1" bestFit="1" customWidth="1"/>
    <col min="8" max="8" width="13.85546875" style="1" bestFit="1" customWidth="1"/>
    <col min="9" max="9" width="17.28515625" style="1" bestFit="1" customWidth="1"/>
    <col min="10" max="10" width="10.42578125" style="1" bestFit="1" customWidth="1"/>
    <col min="11" max="11" width="13.7109375" style="1" bestFit="1" customWidth="1"/>
    <col min="12" max="12" width="16.28515625" style="1" bestFit="1" customWidth="1"/>
    <col min="13" max="13" width="8.85546875" style="1"/>
    <col min="14" max="14" width="7.7109375" style="1" bestFit="1" customWidth="1"/>
    <col min="15" max="15" width="14.28515625" style="1" bestFit="1" customWidth="1"/>
    <col min="16" max="16384" width="8.85546875" style="1"/>
  </cols>
  <sheetData>
    <row r="1" spans="1:13" x14ac:dyDescent="0.25">
      <c r="A1" s="5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E2" s="1" t="s">
        <v>4</v>
      </c>
      <c r="G2" s="1" t="s">
        <v>5</v>
      </c>
    </row>
    <row r="3" spans="1:13" x14ac:dyDescent="0.25">
      <c r="A3" s="5" t="s">
        <v>98</v>
      </c>
      <c r="B3" s="5">
        <v>157</v>
      </c>
      <c r="C3" s="1" t="s">
        <v>12</v>
      </c>
      <c r="E3" s="1" t="s">
        <v>11</v>
      </c>
      <c r="G3" s="1" t="s">
        <v>8</v>
      </c>
    </row>
    <row r="4" spans="1:13" x14ac:dyDescent="0.25">
      <c r="A4" s="1" t="s">
        <v>6</v>
      </c>
      <c r="B4" s="1" t="s">
        <v>44</v>
      </c>
      <c r="C4" s="1" t="s">
        <v>30</v>
      </c>
      <c r="E4" s="1" t="s">
        <v>7</v>
      </c>
    </row>
    <row r="5" spans="1:13" x14ac:dyDescent="0.25">
      <c r="A5" s="1" t="s">
        <v>31</v>
      </c>
      <c r="C5" s="1" t="s">
        <v>32</v>
      </c>
      <c r="E5" s="1" t="s">
        <v>33</v>
      </c>
    </row>
    <row r="6" spans="1:13" x14ac:dyDescent="0.25">
      <c r="A6" s="1" t="s">
        <v>35</v>
      </c>
      <c r="B6" s="6" t="s">
        <v>53</v>
      </c>
      <c r="C6" s="6" t="s">
        <v>10</v>
      </c>
      <c r="D6" s="52"/>
      <c r="E6" s="52"/>
      <c r="F6" s="52"/>
      <c r="G6" s="52"/>
      <c r="H6" s="52"/>
    </row>
    <row r="7" spans="1:13" x14ac:dyDescent="0.25">
      <c r="A7" s="29" t="s">
        <v>25</v>
      </c>
      <c r="B7" s="30">
        <v>1561</v>
      </c>
      <c r="C7" s="6"/>
      <c r="D7" s="6"/>
      <c r="E7" s="6"/>
      <c r="F7" s="6"/>
      <c r="G7" s="6"/>
      <c r="H7" s="6"/>
    </row>
    <row r="9" spans="1:13" s="3" customFormat="1" x14ac:dyDescent="0.25">
      <c r="A9" s="2" t="s">
        <v>13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23</v>
      </c>
      <c r="I9" s="2" t="s">
        <v>24</v>
      </c>
      <c r="J9" s="1"/>
      <c r="K9" s="1"/>
      <c r="L9" s="1"/>
      <c r="M9" s="1"/>
    </row>
    <row r="10" spans="1:13" x14ac:dyDescent="0.25">
      <c r="A10" s="4"/>
      <c r="B10" s="4" t="s">
        <v>37</v>
      </c>
      <c r="C10" s="4" t="s">
        <v>38</v>
      </c>
      <c r="D10" s="4"/>
      <c r="E10" s="4">
        <v>2</v>
      </c>
      <c r="F10" s="8">
        <v>50000</v>
      </c>
      <c r="G10" s="8">
        <v>5000</v>
      </c>
      <c r="H10" s="8">
        <v>25000</v>
      </c>
      <c r="I10" s="8">
        <f>H10*E10</f>
        <v>50000</v>
      </c>
    </row>
    <row r="11" spans="1:13" x14ac:dyDescent="0.25">
      <c r="A11" s="4"/>
      <c r="B11" s="4" t="s">
        <v>37</v>
      </c>
      <c r="C11" s="4" t="s">
        <v>39</v>
      </c>
      <c r="D11" s="4"/>
      <c r="E11" s="4">
        <v>3</v>
      </c>
      <c r="F11" s="8">
        <v>150000</v>
      </c>
      <c r="G11" s="8">
        <v>110000</v>
      </c>
      <c r="H11" s="8">
        <v>75000</v>
      </c>
      <c r="I11" s="8">
        <f>H11*E11</f>
        <v>225000</v>
      </c>
    </row>
    <row r="12" spans="1:13" s="5" customFormat="1" x14ac:dyDescent="0.25">
      <c r="A12" s="9"/>
      <c r="B12" s="53" t="s">
        <v>40</v>
      </c>
      <c r="C12" s="54"/>
      <c r="D12" s="54"/>
      <c r="E12" s="10">
        <v>5</v>
      </c>
      <c r="F12" s="10"/>
      <c r="G12" s="10"/>
      <c r="H12" s="11"/>
      <c r="I12" s="12">
        <f>I11+I10</f>
        <v>275000</v>
      </c>
      <c r="J12" s="12"/>
    </row>
    <row r="15" spans="1:13" x14ac:dyDescent="0.25">
      <c r="A15" s="1" t="s">
        <v>45</v>
      </c>
      <c r="C15" s="1" t="s">
        <v>110</v>
      </c>
      <c r="D15" s="13">
        <f>I10</f>
        <v>50000</v>
      </c>
      <c r="E15" s="1" t="s">
        <v>50</v>
      </c>
    </row>
    <row r="16" spans="1:13" x14ac:dyDescent="0.25">
      <c r="B16" s="1" t="s">
        <v>48</v>
      </c>
      <c r="C16" s="1" t="s">
        <v>109</v>
      </c>
      <c r="D16" s="13">
        <f>I10</f>
        <v>50000</v>
      </c>
      <c r="E16" s="1" t="s">
        <v>50</v>
      </c>
    </row>
    <row r="18" spans="1:5" x14ac:dyDescent="0.25">
      <c r="A18" s="1" t="s">
        <v>45</v>
      </c>
      <c r="C18" s="1" t="s">
        <v>110</v>
      </c>
      <c r="D18" s="13">
        <f>I11</f>
        <v>225000</v>
      </c>
      <c r="E18" s="1" t="s">
        <v>51</v>
      </c>
    </row>
    <row r="19" spans="1:5" x14ac:dyDescent="0.25">
      <c r="B19" s="1" t="s">
        <v>48</v>
      </c>
      <c r="C19" s="1" t="s">
        <v>109</v>
      </c>
      <c r="D19" s="13">
        <f>I11</f>
        <v>225000</v>
      </c>
      <c r="E19" s="1" t="s">
        <v>51</v>
      </c>
    </row>
  </sheetData>
  <mergeCells count="2">
    <mergeCell ref="D6:H6"/>
    <mergeCell ref="B12:D12"/>
  </mergeCells>
  <pageMargins left="0.7" right="0.7" top="0.75" bottom="0.75" header="0.3" footer="0.3"/>
  <pageSetup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O35"/>
  <sheetViews>
    <sheetView workbookViewId="0">
      <pane ySplit="1" topLeftCell="A2" activePane="bottomLeft" state="frozen"/>
      <selection pane="bottomLeft" activeCell="G24" sqref="G24"/>
    </sheetView>
  </sheetViews>
  <sheetFormatPr defaultColWidth="8.85546875" defaultRowHeight="16.5" x14ac:dyDescent="0.25"/>
  <cols>
    <col min="1" max="1" width="21" style="1" bestFit="1" customWidth="1"/>
    <col min="2" max="2" width="24.7109375" style="1" customWidth="1"/>
    <col min="3" max="3" width="15.5703125" style="1" bestFit="1" customWidth="1"/>
    <col min="4" max="4" width="10.42578125" style="1" bestFit="1" customWidth="1"/>
    <col min="5" max="5" width="18.28515625" style="1" bestFit="1" customWidth="1"/>
    <col min="6" max="6" width="13.85546875" style="1" bestFit="1" customWidth="1"/>
    <col min="7" max="7" width="17.7109375" style="1" bestFit="1" customWidth="1"/>
    <col min="8" max="8" width="13.85546875" style="1" bestFit="1" customWidth="1"/>
    <col min="9" max="9" width="17.28515625" style="1" bestFit="1" customWidth="1"/>
    <col min="10" max="10" width="10.42578125" style="1" bestFit="1" customWidth="1"/>
    <col min="11" max="11" width="13.7109375" style="1" bestFit="1" customWidth="1"/>
    <col min="12" max="12" width="16.28515625" style="1" bestFit="1" customWidth="1"/>
    <col min="13" max="13" width="8.85546875" style="1"/>
    <col min="14" max="14" width="7.7109375" style="1" bestFit="1" customWidth="1"/>
    <col min="15" max="15" width="14.28515625" style="1" bestFit="1" customWidth="1"/>
    <col min="16" max="16384" width="8.85546875" style="1"/>
  </cols>
  <sheetData>
    <row r="1" spans="1:15" x14ac:dyDescent="0.25">
      <c r="A1" s="5" t="s">
        <v>0</v>
      </c>
    </row>
    <row r="2" spans="1:15" x14ac:dyDescent="0.25">
      <c r="A2" s="1" t="s">
        <v>1</v>
      </c>
      <c r="B2" s="1" t="s">
        <v>113</v>
      </c>
      <c r="C2" s="1" t="s">
        <v>3</v>
      </c>
      <c r="E2" s="1" t="s">
        <v>4</v>
      </c>
      <c r="G2" s="1" t="s">
        <v>5</v>
      </c>
    </row>
    <row r="3" spans="1:15" x14ac:dyDescent="0.25">
      <c r="A3" s="1" t="s">
        <v>9</v>
      </c>
      <c r="B3" s="1">
        <v>131</v>
      </c>
      <c r="C3" s="1" t="s">
        <v>12</v>
      </c>
      <c r="E3" s="1" t="s">
        <v>11</v>
      </c>
      <c r="G3" s="1" t="s">
        <v>8</v>
      </c>
    </row>
    <row r="4" spans="1:15" x14ac:dyDescent="0.25">
      <c r="A4" s="1" t="s">
        <v>6</v>
      </c>
      <c r="B4" s="1" t="s">
        <v>44</v>
      </c>
      <c r="C4" s="1" t="s">
        <v>30</v>
      </c>
      <c r="E4" s="1" t="s">
        <v>7</v>
      </c>
    </row>
    <row r="5" spans="1:15" x14ac:dyDescent="0.25">
      <c r="A5" s="1" t="s">
        <v>31</v>
      </c>
      <c r="C5" s="1" t="s">
        <v>32</v>
      </c>
      <c r="E5" s="1" t="s">
        <v>33</v>
      </c>
    </row>
    <row r="6" spans="1:15" x14ac:dyDescent="0.25">
      <c r="A6" s="1" t="s">
        <v>35</v>
      </c>
      <c r="B6" s="6" t="s">
        <v>53</v>
      </c>
      <c r="C6" s="6" t="s">
        <v>10</v>
      </c>
      <c r="D6" s="52"/>
      <c r="E6" s="52"/>
      <c r="F6" s="52"/>
      <c r="G6" s="52"/>
      <c r="H6" s="52"/>
    </row>
    <row r="7" spans="1:15" x14ac:dyDescent="0.25">
      <c r="A7" s="1" t="s">
        <v>22</v>
      </c>
      <c r="B7" s="6">
        <v>5111</v>
      </c>
      <c r="C7" s="6" t="s">
        <v>25</v>
      </c>
      <c r="D7" s="17">
        <v>157</v>
      </c>
      <c r="E7" s="17" t="s">
        <v>26</v>
      </c>
      <c r="F7" s="17">
        <v>632</v>
      </c>
      <c r="G7" s="17" t="s">
        <v>34</v>
      </c>
      <c r="H7" s="17">
        <v>5211</v>
      </c>
    </row>
    <row r="8" spans="1:15" x14ac:dyDescent="0.25">
      <c r="A8" s="6" t="s">
        <v>27</v>
      </c>
      <c r="B8" s="17">
        <v>5213</v>
      </c>
      <c r="C8" s="7" t="s">
        <v>36</v>
      </c>
      <c r="D8" s="1">
        <v>33311</v>
      </c>
      <c r="F8" s="17"/>
      <c r="G8" s="17"/>
      <c r="H8" s="17"/>
    </row>
    <row r="10" spans="1:15" s="3" customFormat="1" x14ac:dyDescent="0.25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23</v>
      </c>
      <c r="K10" s="2" t="s">
        <v>24</v>
      </c>
      <c r="L10" s="1"/>
      <c r="M10" s="1"/>
      <c r="N10" s="1"/>
      <c r="O10" s="1"/>
    </row>
    <row r="11" spans="1:15" x14ac:dyDescent="0.25">
      <c r="A11" s="4"/>
      <c r="B11" s="4" t="s">
        <v>37</v>
      </c>
      <c r="C11" s="4" t="s">
        <v>38</v>
      </c>
      <c r="D11" s="4"/>
      <c r="E11" s="4">
        <v>2</v>
      </c>
      <c r="F11" s="8">
        <v>50000</v>
      </c>
      <c r="G11" s="8">
        <v>5000</v>
      </c>
      <c r="H11" s="8">
        <f>F11-G11</f>
        <v>45000</v>
      </c>
      <c r="I11" s="8">
        <f>H11*E11</f>
        <v>90000</v>
      </c>
      <c r="J11" s="8">
        <v>25000</v>
      </c>
      <c r="K11" s="8">
        <f>J11*E11</f>
        <v>50000</v>
      </c>
    </row>
    <row r="12" spans="1:15" x14ac:dyDescent="0.25">
      <c r="A12" s="4"/>
      <c r="B12" s="4" t="s">
        <v>37</v>
      </c>
      <c r="C12" s="4" t="s">
        <v>39</v>
      </c>
      <c r="D12" s="4"/>
      <c r="E12" s="4">
        <v>3</v>
      </c>
      <c r="F12" s="8">
        <v>150000</v>
      </c>
      <c r="G12" s="8">
        <v>110000</v>
      </c>
      <c r="H12" s="8">
        <f>F12-G12</f>
        <v>40000</v>
      </c>
      <c r="I12" s="8">
        <f>H12*E12</f>
        <v>120000</v>
      </c>
      <c r="J12" s="8">
        <v>75000</v>
      </c>
      <c r="K12" s="8">
        <f>J12*E12</f>
        <v>225000</v>
      </c>
    </row>
    <row r="13" spans="1:15" s="5" customFormat="1" x14ac:dyDescent="0.25">
      <c r="A13" s="9"/>
      <c r="B13" s="53" t="s">
        <v>40</v>
      </c>
      <c r="C13" s="54"/>
      <c r="D13" s="54"/>
      <c r="E13" s="10">
        <v>5</v>
      </c>
      <c r="F13" s="10"/>
      <c r="G13" s="10"/>
      <c r="H13" s="11"/>
      <c r="I13" s="12">
        <f>I11+I12</f>
        <v>210000</v>
      </c>
      <c r="J13" s="12"/>
      <c r="K13" s="12">
        <f>K12+K11</f>
        <v>275000</v>
      </c>
    </row>
    <row r="15" spans="1:15" x14ac:dyDescent="0.25">
      <c r="I15" s="1" t="s">
        <v>21</v>
      </c>
      <c r="K15" s="13">
        <f>I13</f>
        <v>210000</v>
      </c>
    </row>
    <row r="16" spans="1:15" x14ac:dyDescent="0.25">
      <c r="A16" s="1" t="s">
        <v>41</v>
      </c>
      <c r="B16" s="36" t="s">
        <v>114</v>
      </c>
      <c r="G16" s="15">
        <v>30000000</v>
      </c>
      <c r="I16" s="1" t="s">
        <v>28</v>
      </c>
      <c r="J16" s="14">
        <v>0.1</v>
      </c>
      <c r="K16" s="13">
        <f>K15/100*10</f>
        <v>21000</v>
      </c>
    </row>
    <row r="17" spans="1:11" x14ac:dyDescent="0.25">
      <c r="B17" s="1" t="s">
        <v>55</v>
      </c>
      <c r="G17" s="15">
        <v>5000000</v>
      </c>
      <c r="I17" s="1" t="s">
        <v>29</v>
      </c>
      <c r="K17" s="13">
        <f>K15+K16</f>
        <v>231000</v>
      </c>
    </row>
    <row r="18" spans="1:11" x14ac:dyDescent="0.25">
      <c r="B18" s="1" t="s">
        <v>54</v>
      </c>
      <c r="G18" s="15">
        <v>4000000</v>
      </c>
      <c r="K18" s="13"/>
    </row>
    <row r="19" spans="1:11" x14ac:dyDescent="0.25">
      <c r="B19" s="1" t="s">
        <v>42</v>
      </c>
      <c r="G19" s="15">
        <v>12000000</v>
      </c>
    </row>
    <row r="21" spans="1:11" x14ac:dyDescent="0.25">
      <c r="A21" s="5" t="s">
        <v>43</v>
      </c>
      <c r="E21" s="3" t="s">
        <v>47</v>
      </c>
      <c r="H21" s="5" t="s">
        <v>59</v>
      </c>
    </row>
    <row r="22" spans="1:11" x14ac:dyDescent="0.25">
      <c r="B22" s="16" t="s">
        <v>45</v>
      </c>
      <c r="D22" s="1">
        <v>131</v>
      </c>
      <c r="E22" s="13">
        <f>K17</f>
        <v>231000</v>
      </c>
      <c r="F22" s="1" t="s">
        <v>46</v>
      </c>
      <c r="H22" s="5"/>
    </row>
    <row r="23" spans="1:11" x14ac:dyDescent="0.25">
      <c r="C23" s="1" t="s">
        <v>48</v>
      </c>
      <c r="D23" s="1">
        <v>5111</v>
      </c>
      <c r="E23" s="13">
        <f>K15</f>
        <v>210000</v>
      </c>
      <c r="H23" s="3" t="s">
        <v>60</v>
      </c>
      <c r="I23" s="3" t="s">
        <v>61</v>
      </c>
      <c r="J23" s="3" t="s">
        <v>45</v>
      </c>
      <c r="K23" s="3" t="s">
        <v>48</v>
      </c>
    </row>
    <row r="24" spans="1:11" x14ac:dyDescent="0.25">
      <c r="C24" s="1" t="s">
        <v>48</v>
      </c>
      <c r="D24" s="1">
        <v>33311</v>
      </c>
      <c r="E24" s="13">
        <f>K16</f>
        <v>21000</v>
      </c>
      <c r="H24" s="5" t="s">
        <v>43</v>
      </c>
    </row>
    <row r="25" spans="1:11" x14ac:dyDescent="0.25">
      <c r="A25" s="5" t="s">
        <v>49</v>
      </c>
      <c r="H25" s="1">
        <v>131</v>
      </c>
      <c r="J25" s="13">
        <v>231000</v>
      </c>
    </row>
    <row r="26" spans="1:11" x14ac:dyDescent="0.25">
      <c r="B26" s="16" t="s">
        <v>45</v>
      </c>
      <c r="D26" s="1">
        <v>632</v>
      </c>
      <c r="E26" s="13">
        <f>K13</f>
        <v>275000</v>
      </c>
      <c r="H26" s="1">
        <v>5111</v>
      </c>
      <c r="K26" s="15">
        <v>210000</v>
      </c>
    </row>
    <row r="27" spans="1:11" x14ac:dyDescent="0.25">
      <c r="C27" s="1" t="s">
        <v>48</v>
      </c>
      <c r="D27" s="1">
        <v>157</v>
      </c>
      <c r="E27" s="13">
        <f>K11</f>
        <v>50000</v>
      </c>
      <c r="F27" s="1" t="s">
        <v>50</v>
      </c>
      <c r="H27" s="1">
        <v>33311</v>
      </c>
      <c r="K27" s="15">
        <v>21000</v>
      </c>
    </row>
    <row r="28" spans="1:11" x14ac:dyDescent="0.25">
      <c r="C28" s="1" t="s">
        <v>48</v>
      </c>
      <c r="D28" s="1">
        <v>157</v>
      </c>
      <c r="E28" s="13">
        <f>K12</f>
        <v>225000</v>
      </c>
      <c r="F28" s="1" t="s">
        <v>51</v>
      </c>
      <c r="H28" s="5" t="s">
        <v>49</v>
      </c>
    </row>
    <row r="29" spans="1:11" x14ac:dyDescent="0.25">
      <c r="A29" s="5" t="s">
        <v>52</v>
      </c>
    </row>
    <row r="30" spans="1:11" x14ac:dyDescent="0.25">
      <c r="B30" s="16" t="s">
        <v>45</v>
      </c>
      <c r="D30" s="1">
        <v>5211</v>
      </c>
      <c r="E30" s="13">
        <f>K15/G16*G17</f>
        <v>35000</v>
      </c>
    </row>
    <row r="31" spans="1:11" x14ac:dyDescent="0.25">
      <c r="B31" s="16" t="s">
        <v>45</v>
      </c>
      <c r="D31" s="1">
        <v>6411</v>
      </c>
      <c r="E31" s="13">
        <f>K15/G16*G18</f>
        <v>28000</v>
      </c>
    </row>
    <row r="32" spans="1:11" x14ac:dyDescent="0.25">
      <c r="C32" s="1" t="s">
        <v>48</v>
      </c>
      <c r="D32" s="1">
        <v>352</v>
      </c>
      <c r="E32" s="13">
        <f>E30+E31</f>
        <v>63000</v>
      </c>
      <c r="F32" s="1" t="s">
        <v>58</v>
      </c>
    </row>
    <row r="33" spans="1:6" x14ac:dyDescent="0.25">
      <c r="A33" s="5" t="s">
        <v>57</v>
      </c>
    </row>
    <row r="34" spans="1:6" x14ac:dyDescent="0.25">
      <c r="B34" s="16" t="s">
        <v>45</v>
      </c>
      <c r="D34" s="1">
        <v>5213</v>
      </c>
      <c r="E34" s="13">
        <f>K15/G16*G19</f>
        <v>84000</v>
      </c>
    </row>
    <row r="35" spans="1:6" x14ac:dyDescent="0.25">
      <c r="C35" s="1" t="s">
        <v>48</v>
      </c>
      <c r="D35" s="1">
        <v>352</v>
      </c>
      <c r="E35" s="13">
        <f>E34</f>
        <v>84000</v>
      </c>
      <c r="F35" s="1" t="s">
        <v>46</v>
      </c>
    </row>
  </sheetData>
  <mergeCells count="2">
    <mergeCell ref="D6:H6"/>
    <mergeCell ref="B13:D13"/>
  </mergeCells>
  <pageMargins left="0.7" right="0.7" top="0.75" bottom="0.75" header="0.3" footer="0.3"/>
  <pageSetup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M28"/>
  <sheetViews>
    <sheetView workbookViewId="0">
      <pane ySplit="1" topLeftCell="A8" activePane="bottomLeft" state="frozen"/>
      <selection pane="bottomLeft" activeCell="I21" sqref="I21"/>
    </sheetView>
  </sheetViews>
  <sheetFormatPr defaultColWidth="8.85546875" defaultRowHeight="16.5" x14ac:dyDescent="0.25"/>
  <cols>
    <col min="1" max="1" width="21" style="1" bestFit="1" customWidth="1"/>
    <col min="2" max="2" width="24.7109375" style="1" customWidth="1"/>
    <col min="3" max="3" width="15.5703125" style="1" bestFit="1" customWidth="1"/>
    <col min="4" max="4" width="10.42578125" style="1" bestFit="1" customWidth="1"/>
    <col min="5" max="5" width="18.28515625" style="1" bestFit="1" customWidth="1"/>
    <col min="6" max="6" width="16.7109375" style="1" bestFit="1" customWidth="1"/>
    <col min="7" max="7" width="17.7109375" style="1" bestFit="1" customWidth="1"/>
    <col min="8" max="9" width="17.7109375" style="1" customWidth="1"/>
    <col min="10" max="10" width="13.85546875" style="1" bestFit="1" customWidth="1"/>
    <col min="11" max="11" width="17.28515625" style="1" bestFit="1" customWidth="1"/>
    <col min="12" max="12" width="10.42578125" style="1" bestFit="1" customWidth="1"/>
    <col min="13" max="13" width="13.7109375" style="1" bestFit="1" customWidth="1"/>
    <col min="14" max="14" width="16.28515625" style="1" bestFit="1" customWidth="1"/>
    <col min="15" max="15" width="8.85546875" style="1"/>
    <col min="16" max="16" width="7.7109375" style="1" bestFit="1" customWidth="1"/>
    <col min="17" max="17" width="14.28515625" style="1" bestFit="1" customWidth="1"/>
    <col min="18" max="16384" width="8.85546875" style="1"/>
  </cols>
  <sheetData>
    <row r="1" spans="1:13" x14ac:dyDescent="0.25">
      <c r="A1" s="5" t="s">
        <v>0</v>
      </c>
    </row>
    <row r="2" spans="1:13" x14ac:dyDescent="0.25">
      <c r="A2" s="1" t="s">
        <v>1</v>
      </c>
      <c r="B2" s="1" t="s">
        <v>111</v>
      </c>
      <c r="C2" s="1" t="s">
        <v>3</v>
      </c>
      <c r="E2" s="1" t="s">
        <v>4</v>
      </c>
      <c r="G2" s="1" t="s">
        <v>5</v>
      </c>
    </row>
    <row r="3" spans="1:13" x14ac:dyDescent="0.25">
      <c r="A3" s="1" t="s">
        <v>9</v>
      </c>
      <c r="B3" s="1">
        <v>331</v>
      </c>
      <c r="C3" s="1" t="s">
        <v>12</v>
      </c>
      <c r="E3" s="1" t="s">
        <v>11</v>
      </c>
      <c r="G3" s="1" t="s">
        <v>8</v>
      </c>
    </row>
    <row r="4" spans="1:13" ht="17.25" x14ac:dyDescent="0.3">
      <c r="A4" s="27" t="s">
        <v>70</v>
      </c>
      <c r="B4" s="1" t="s">
        <v>94</v>
      </c>
      <c r="C4" s="1" t="s">
        <v>30</v>
      </c>
      <c r="E4" s="1" t="s">
        <v>7</v>
      </c>
    </row>
    <row r="5" spans="1:13" x14ac:dyDescent="0.25">
      <c r="A5" s="1" t="s">
        <v>31</v>
      </c>
      <c r="C5" s="1" t="s">
        <v>32</v>
      </c>
      <c r="E5" s="1" t="s">
        <v>33</v>
      </c>
    </row>
    <row r="6" spans="1:13" x14ac:dyDescent="0.25">
      <c r="A6" s="1" t="s">
        <v>35</v>
      </c>
      <c r="B6" s="6" t="s">
        <v>53</v>
      </c>
      <c r="C6" s="6" t="s">
        <v>10</v>
      </c>
      <c r="D6" s="52"/>
      <c r="E6" s="52"/>
      <c r="F6" s="52"/>
      <c r="G6" s="52"/>
      <c r="H6" s="52"/>
      <c r="I6" s="52"/>
      <c r="J6" s="52"/>
    </row>
    <row r="7" spans="1:13" x14ac:dyDescent="0.25">
      <c r="A7" s="6" t="s">
        <v>25</v>
      </c>
      <c r="B7" s="31">
        <v>1561</v>
      </c>
      <c r="C7" s="7" t="s">
        <v>36</v>
      </c>
      <c r="D7" s="1">
        <v>1331</v>
      </c>
      <c r="E7" s="31"/>
      <c r="F7" s="31"/>
      <c r="G7" s="31"/>
      <c r="H7" s="31"/>
      <c r="I7" s="31"/>
      <c r="J7" s="31"/>
    </row>
    <row r="8" spans="1:13" x14ac:dyDescent="0.25">
      <c r="A8" s="6"/>
      <c r="B8" s="31"/>
      <c r="F8" s="31"/>
      <c r="G8" s="31"/>
      <c r="H8" s="31"/>
      <c r="I8" s="31"/>
      <c r="J8" s="31"/>
    </row>
    <row r="10" spans="1:13" s="3" customFormat="1" x14ac:dyDescent="0.25">
      <c r="A10" s="32" t="s">
        <v>13</v>
      </c>
      <c r="B10" s="32" t="s">
        <v>14</v>
      </c>
      <c r="C10" s="32" t="s">
        <v>15</v>
      </c>
      <c r="D10" s="32" t="s">
        <v>16</v>
      </c>
      <c r="E10" s="32" t="s">
        <v>66</v>
      </c>
      <c r="F10" s="32" t="s">
        <v>67</v>
      </c>
      <c r="G10" s="32" t="s">
        <v>68</v>
      </c>
      <c r="H10" s="32" t="s">
        <v>76</v>
      </c>
      <c r="I10" s="57" t="s">
        <v>112</v>
      </c>
      <c r="J10" s="58"/>
      <c r="K10" s="58"/>
      <c r="L10" s="58"/>
      <c r="M10" s="58"/>
    </row>
    <row r="11" spans="1:13" ht="16.899999999999999" customHeight="1" x14ac:dyDescent="0.25">
      <c r="A11" s="4"/>
      <c r="B11" s="4" t="s">
        <v>69</v>
      </c>
      <c r="C11" s="4" t="s">
        <v>72</v>
      </c>
      <c r="D11" s="4"/>
      <c r="E11" s="19">
        <v>1</v>
      </c>
      <c r="F11" s="8">
        <v>350000</v>
      </c>
      <c r="G11" s="8">
        <f>E11*F11</f>
        <v>350000</v>
      </c>
      <c r="H11" s="8">
        <v>200000</v>
      </c>
      <c r="I11" s="59"/>
      <c r="J11" s="58"/>
      <c r="K11" s="58"/>
      <c r="L11" s="58"/>
      <c r="M11" s="58"/>
    </row>
    <row r="12" spans="1:13" x14ac:dyDescent="0.25">
      <c r="A12" s="4"/>
      <c r="B12" s="4" t="s">
        <v>73</v>
      </c>
      <c r="C12" s="4" t="s">
        <v>74</v>
      </c>
      <c r="D12" s="4"/>
      <c r="E12" s="19">
        <v>3</v>
      </c>
      <c r="F12" s="8">
        <v>175000</v>
      </c>
      <c r="G12" s="8">
        <f>F12*E12</f>
        <v>525000</v>
      </c>
      <c r="H12" s="8">
        <v>300000</v>
      </c>
      <c r="I12" s="59"/>
      <c r="J12" s="58"/>
      <c r="K12" s="58"/>
      <c r="L12" s="58"/>
      <c r="M12" s="58"/>
    </row>
    <row r="13" spans="1:13" s="5" customFormat="1" x14ac:dyDescent="0.25">
      <c r="A13" s="9"/>
      <c r="B13" s="53" t="s">
        <v>40</v>
      </c>
      <c r="C13" s="54"/>
      <c r="D13" s="56"/>
      <c r="E13" s="32">
        <f>E11+E12</f>
        <v>4</v>
      </c>
      <c r="F13" s="9"/>
      <c r="G13" s="33">
        <f>G11+G12</f>
        <v>875000</v>
      </c>
      <c r="H13" s="33">
        <f>H11+H12</f>
        <v>500000</v>
      </c>
      <c r="I13" s="59"/>
      <c r="J13" s="58"/>
      <c r="K13" s="58"/>
      <c r="L13" s="58"/>
      <c r="M13" s="58"/>
    </row>
    <row r="14" spans="1:13" x14ac:dyDescent="0.25">
      <c r="A14" s="23"/>
      <c r="B14" s="24"/>
      <c r="C14" s="24"/>
      <c r="D14" s="24"/>
      <c r="E14" s="25"/>
      <c r="F14" s="23" t="s">
        <v>92</v>
      </c>
      <c r="G14" s="26">
        <f>G13/100*10</f>
        <v>87500</v>
      </c>
      <c r="H14" s="26">
        <f>H13/100*10</f>
        <v>50000</v>
      </c>
      <c r="I14" s="26"/>
    </row>
    <row r="15" spans="1:13" x14ac:dyDescent="0.25">
      <c r="A15" s="23"/>
      <c r="B15" s="24"/>
      <c r="C15" s="24"/>
      <c r="D15" s="24"/>
      <c r="E15" s="25"/>
      <c r="F15" s="23" t="s">
        <v>29</v>
      </c>
      <c r="G15" s="26">
        <f>G13+G14</f>
        <v>962500</v>
      </c>
      <c r="H15" s="26"/>
      <c r="I15" s="26"/>
    </row>
    <row r="16" spans="1:13" x14ac:dyDescent="0.25">
      <c r="E16" s="18"/>
    </row>
    <row r="18" spans="2:8" x14ac:dyDescent="0.25">
      <c r="B18" s="1" t="s">
        <v>45</v>
      </c>
      <c r="D18" s="1">
        <v>331</v>
      </c>
      <c r="E18" s="28">
        <f>G15</f>
        <v>962500</v>
      </c>
      <c r="F18" s="1" t="s">
        <v>71</v>
      </c>
      <c r="H18" s="13"/>
    </row>
    <row r="19" spans="2:8" x14ac:dyDescent="0.25">
      <c r="C19" s="1" t="s">
        <v>48</v>
      </c>
      <c r="D19" s="1">
        <v>1561</v>
      </c>
      <c r="E19" s="15">
        <f>G11</f>
        <v>350000</v>
      </c>
      <c r="F19" s="1" t="s">
        <v>96</v>
      </c>
    </row>
    <row r="20" spans="2:8" x14ac:dyDescent="0.25">
      <c r="C20" s="1" t="s">
        <v>48</v>
      </c>
      <c r="D20" s="1">
        <v>1561</v>
      </c>
      <c r="E20" s="15">
        <f>G12</f>
        <v>525000</v>
      </c>
      <c r="F20" s="1" t="s">
        <v>97</v>
      </c>
    </row>
    <row r="21" spans="2:8" x14ac:dyDescent="0.25">
      <c r="C21" s="1" t="s">
        <v>48</v>
      </c>
      <c r="D21" s="1">
        <v>1331</v>
      </c>
      <c r="E21" s="15">
        <f>G14</f>
        <v>87500</v>
      </c>
    </row>
    <row r="22" spans="2:8" x14ac:dyDescent="0.25">
      <c r="G22" s="28">
        <f>E18+E23</f>
        <v>1462500</v>
      </c>
    </row>
    <row r="23" spans="2:8" x14ac:dyDescent="0.25">
      <c r="B23" s="1" t="s">
        <v>45</v>
      </c>
      <c r="D23" s="1">
        <v>811</v>
      </c>
      <c r="E23" s="15">
        <f>H13</f>
        <v>500000</v>
      </c>
    </row>
    <row r="24" spans="2:8" x14ac:dyDescent="0.25">
      <c r="C24" s="1" t="s">
        <v>48</v>
      </c>
      <c r="D24" s="1">
        <v>1561</v>
      </c>
      <c r="E24" s="13">
        <f>H11</f>
        <v>200000</v>
      </c>
      <c r="F24" s="1" t="s">
        <v>96</v>
      </c>
      <c r="G24" s="1" t="s">
        <v>95</v>
      </c>
    </row>
    <row r="25" spans="2:8" x14ac:dyDescent="0.25">
      <c r="C25" s="1" t="s">
        <v>48</v>
      </c>
      <c r="D25" s="1">
        <v>1561</v>
      </c>
      <c r="E25" s="15">
        <f>H12</f>
        <v>300000</v>
      </c>
      <c r="F25" s="1" t="s">
        <v>97</v>
      </c>
    </row>
    <row r="27" spans="2:8" x14ac:dyDescent="0.25">
      <c r="B27" s="1" t="s">
        <v>45</v>
      </c>
      <c r="D27" s="1">
        <v>33311</v>
      </c>
      <c r="E27" s="13">
        <f>H14</f>
        <v>50000</v>
      </c>
      <c r="G27" s="28">
        <f>E18+E23+E27</f>
        <v>1512500</v>
      </c>
    </row>
    <row r="28" spans="2:8" x14ac:dyDescent="0.25">
      <c r="C28" s="1" t="s">
        <v>48</v>
      </c>
      <c r="D28" s="1">
        <v>1331</v>
      </c>
      <c r="E28" s="13">
        <f>E27</f>
        <v>50000</v>
      </c>
    </row>
  </sheetData>
  <mergeCells count="3">
    <mergeCell ref="D6:J6"/>
    <mergeCell ref="B13:D13"/>
    <mergeCell ref="I10:M13"/>
  </mergeCells>
  <pageMargins left="0.7" right="0.7" top="0.75" bottom="0.75" header="0.3" footer="0.3"/>
  <pageSetup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9"/>
  <sheetViews>
    <sheetView topLeftCell="A22" workbookViewId="0">
      <selection activeCell="C21" sqref="C21"/>
    </sheetView>
  </sheetViews>
  <sheetFormatPr defaultColWidth="8.85546875" defaultRowHeight="16.5" x14ac:dyDescent="0.25"/>
  <cols>
    <col min="1" max="1" width="15.7109375" style="1" customWidth="1"/>
    <col min="2" max="2" width="20.42578125" style="1" customWidth="1"/>
    <col min="3" max="3" width="20.85546875" style="1" customWidth="1"/>
    <col min="4" max="4" width="10.42578125" style="1" bestFit="1" customWidth="1"/>
    <col min="5" max="5" width="13.5703125" style="18" customWidth="1"/>
    <col min="6" max="6" width="17.28515625" style="1" customWidth="1"/>
    <col min="7" max="7" width="18.5703125" style="1" bestFit="1" customWidth="1"/>
    <col min="8" max="16384" width="8.85546875" style="1"/>
  </cols>
  <sheetData>
    <row r="1" spans="1:10" x14ac:dyDescent="0.25">
      <c r="A1" s="5" t="s">
        <v>62</v>
      </c>
    </row>
    <row r="2" spans="1:10" x14ac:dyDescent="0.25">
      <c r="A2" s="1" t="s">
        <v>1</v>
      </c>
      <c r="D2" s="1" t="s">
        <v>63</v>
      </c>
      <c r="G2" s="1" t="s">
        <v>4</v>
      </c>
      <c r="J2" s="1" t="s">
        <v>5</v>
      </c>
    </row>
    <row r="3" spans="1:10" x14ac:dyDescent="0.25">
      <c r="A3" s="1" t="s">
        <v>65</v>
      </c>
      <c r="B3" s="1">
        <v>331</v>
      </c>
      <c r="D3" s="1" t="s">
        <v>12</v>
      </c>
      <c r="G3" s="1" t="s">
        <v>64</v>
      </c>
      <c r="J3" s="1" t="s">
        <v>8</v>
      </c>
    </row>
    <row r="4" spans="1:10" x14ac:dyDescent="0.25">
      <c r="A4" s="1" t="s">
        <v>25</v>
      </c>
      <c r="B4" s="1">
        <v>1561</v>
      </c>
      <c r="D4" s="1" t="s">
        <v>36</v>
      </c>
      <c r="E4" s="18">
        <v>1331</v>
      </c>
    </row>
    <row r="5" spans="1:10" x14ac:dyDescent="0.25">
      <c r="A5" s="1" t="s">
        <v>70</v>
      </c>
      <c r="B5" s="1" t="s">
        <v>71</v>
      </c>
    </row>
    <row r="7" spans="1:10" x14ac:dyDescent="0.25">
      <c r="A7" s="5" t="s">
        <v>75</v>
      </c>
    </row>
    <row r="8" spans="1:10" s="3" customFormat="1" x14ac:dyDescent="0.25">
      <c r="A8" s="2" t="s">
        <v>13</v>
      </c>
      <c r="B8" s="2" t="s">
        <v>14</v>
      </c>
      <c r="C8" s="2" t="s">
        <v>15</v>
      </c>
      <c r="D8" s="2" t="s">
        <v>16</v>
      </c>
      <c r="E8" s="2" t="s">
        <v>66</v>
      </c>
      <c r="F8" s="2" t="s">
        <v>67</v>
      </c>
      <c r="G8" s="2" t="s">
        <v>68</v>
      </c>
    </row>
    <row r="9" spans="1:10" x14ac:dyDescent="0.25">
      <c r="A9" s="4"/>
      <c r="B9" s="4" t="s">
        <v>69</v>
      </c>
      <c r="C9" s="4" t="s">
        <v>72</v>
      </c>
      <c r="D9" s="4"/>
      <c r="E9" s="19">
        <v>1</v>
      </c>
      <c r="F9" s="8">
        <v>350000</v>
      </c>
      <c r="G9" s="8">
        <f>F9*E9</f>
        <v>350000</v>
      </c>
    </row>
    <row r="10" spans="1:10" x14ac:dyDescent="0.25">
      <c r="A10" s="4"/>
      <c r="B10" s="4" t="s">
        <v>73</v>
      </c>
      <c r="C10" s="4" t="s">
        <v>74</v>
      </c>
      <c r="D10" s="4"/>
      <c r="E10" s="19">
        <v>3</v>
      </c>
      <c r="F10" s="8">
        <v>175000</v>
      </c>
      <c r="G10" s="8">
        <f>F10*E10</f>
        <v>525000</v>
      </c>
    </row>
    <row r="11" spans="1:10" x14ac:dyDescent="0.25">
      <c r="A11" s="4"/>
      <c r="B11" s="64" t="s">
        <v>40</v>
      </c>
      <c r="C11" s="65"/>
      <c r="D11" s="66"/>
      <c r="E11" s="19">
        <f>E9+E10</f>
        <v>4</v>
      </c>
      <c r="F11" s="4"/>
      <c r="G11" s="20">
        <f>G9+G10</f>
        <v>875000</v>
      </c>
    </row>
    <row r="12" spans="1:10" x14ac:dyDescent="0.25">
      <c r="A12" s="23"/>
      <c r="B12" s="24"/>
      <c r="C12" s="24"/>
      <c r="D12" s="24"/>
      <c r="E12" s="25"/>
      <c r="F12" s="23" t="s">
        <v>92</v>
      </c>
      <c r="G12" s="26">
        <f>G11/100*10</f>
        <v>87500</v>
      </c>
    </row>
    <row r="13" spans="1:10" x14ac:dyDescent="0.25">
      <c r="A13" s="23"/>
      <c r="B13" s="24"/>
      <c r="C13" s="24"/>
      <c r="D13" s="24"/>
      <c r="E13" s="25"/>
      <c r="F13" s="23" t="s">
        <v>29</v>
      </c>
      <c r="G13" s="26">
        <f>G11+G12</f>
        <v>962500</v>
      </c>
    </row>
    <row r="14" spans="1:10" x14ac:dyDescent="0.25">
      <c r="A14" s="23"/>
      <c r="B14" s="24"/>
      <c r="C14" s="24"/>
      <c r="D14" s="24"/>
      <c r="E14" s="25"/>
      <c r="F14" s="23"/>
      <c r="G14" s="26"/>
    </row>
    <row r="15" spans="1:10" x14ac:dyDescent="0.25">
      <c r="A15" s="23"/>
      <c r="B15" s="24"/>
      <c r="C15" s="24"/>
      <c r="D15" s="24"/>
      <c r="E15" s="25"/>
      <c r="F15" s="23"/>
      <c r="G15" s="26"/>
    </row>
    <row r="16" spans="1:10" x14ac:dyDescent="0.25">
      <c r="A16" s="23"/>
      <c r="B16" s="24"/>
      <c r="C16" s="24"/>
      <c r="D16" s="24"/>
      <c r="E16" s="25"/>
      <c r="F16" s="23"/>
      <c r="G16" s="26"/>
    </row>
    <row r="18" spans="1:8" x14ac:dyDescent="0.25">
      <c r="A18" s="1" t="s">
        <v>76</v>
      </c>
    </row>
    <row r="19" spans="1:8" s="5" customFormat="1" x14ac:dyDescent="0.25">
      <c r="A19" s="60" t="s">
        <v>13</v>
      </c>
      <c r="B19" s="61" t="s">
        <v>76</v>
      </c>
      <c r="C19" s="60" t="s">
        <v>81</v>
      </c>
      <c r="D19" s="67" t="s">
        <v>77</v>
      </c>
      <c r="E19" s="67"/>
      <c r="F19" s="68" t="s">
        <v>80</v>
      </c>
      <c r="G19" s="60" t="s">
        <v>70</v>
      </c>
      <c r="H19" s="60" t="s">
        <v>10</v>
      </c>
    </row>
    <row r="20" spans="1:8" s="5" customFormat="1" x14ac:dyDescent="0.25">
      <c r="A20" s="60"/>
      <c r="B20" s="62"/>
      <c r="C20" s="60"/>
      <c r="D20" s="9" t="s">
        <v>78</v>
      </c>
      <c r="E20" s="9" t="s">
        <v>79</v>
      </c>
      <c r="F20" s="68"/>
      <c r="G20" s="60"/>
      <c r="H20" s="60"/>
    </row>
    <row r="21" spans="1:8" x14ac:dyDescent="0.25">
      <c r="A21" s="4"/>
      <c r="B21" s="4" t="s">
        <v>82</v>
      </c>
      <c r="C21" s="8">
        <v>500000</v>
      </c>
      <c r="D21" s="8">
        <v>10</v>
      </c>
      <c r="E21" s="8">
        <f>C21/100*D21</f>
        <v>50000</v>
      </c>
      <c r="F21" s="21">
        <f>C21+E21</f>
        <v>550000</v>
      </c>
      <c r="G21" s="4" t="s">
        <v>83</v>
      </c>
      <c r="H21" s="4"/>
    </row>
    <row r="22" spans="1:8" s="5" customFormat="1" x14ac:dyDescent="0.25">
      <c r="A22" s="9"/>
      <c r="B22" s="9" t="s">
        <v>40</v>
      </c>
      <c r="C22" s="12">
        <f>C21</f>
        <v>500000</v>
      </c>
      <c r="D22" s="12"/>
      <c r="E22" s="12">
        <f>E21</f>
        <v>50000</v>
      </c>
      <c r="F22" s="22">
        <f>F21</f>
        <v>550000</v>
      </c>
      <c r="G22" s="9"/>
      <c r="H22" s="9"/>
    </row>
    <row r="24" spans="1:8" x14ac:dyDescent="0.25">
      <c r="A24" s="1" t="s">
        <v>84</v>
      </c>
    </row>
    <row r="25" spans="1:8" x14ac:dyDescent="0.25">
      <c r="A25" s="1" t="s">
        <v>45</v>
      </c>
      <c r="C25" s="1">
        <v>1561</v>
      </c>
      <c r="D25" s="1" t="s">
        <v>69</v>
      </c>
      <c r="E25" s="18" t="s">
        <v>72</v>
      </c>
      <c r="F25" s="13">
        <f>G9</f>
        <v>350000</v>
      </c>
      <c r="G25" s="1" t="s">
        <v>85</v>
      </c>
    </row>
    <row r="26" spans="1:8" x14ac:dyDescent="0.25">
      <c r="A26" s="1" t="s">
        <v>45</v>
      </c>
      <c r="C26" s="1">
        <v>1561</v>
      </c>
      <c r="D26" s="1" t="s">
        <v>73</v>
      </c>
      <c r="E26" s="18" t="s">
        <v>74</v>
      </c>
      <c r="F26" s="13">
        <f>G10</f>
        <v>525000</v>
      </c>
    </row>
    <row r="27" spans="1:8" x14ac:dyDescent="0.25">
      <c r="A27" s="1" t="s">
        <v>45</v>
      </c>
      <c r="C27" s="1">
        <v>1331</v>
      </c>
      <c r="F27" s="13">
        <f>G12</f>
        <v>87500</v>
      </c>
      <c r="G27" s="1" t="s">
        <v>86</v>
      </c>
    </row>
    <row r="28" spans="1:8" x14ac:dyDescent="0.25">
      <c r="B28" s="1" t="s">
        <v>48</v>
      </c>
      <c r="C28" s="1">
        <v>331</v>
      </c>
      <c r="F28" s="13">
        <f>G13</f>
        <v>962500</v>
      </c>
      <c r="G28" s="1" t="s">
        <v>87</v>
      </c>
    </row>
    <row r="29" spans="1:8" x14ac:dyDescent="0.25">
      <c r="A29" s="63" t="s">
        <v>88</v>
      </c>
      <c r="B29" s="63"/>
      <c r="C29" s="63"/>
      <c r="D29" s="63"/>
      <c r="E29" s="63"/>
    </row>
    <row r="30" spans="1:8" x14ac:dyDescent="0.25">
      <c r="A30" s="1" t="s">
        <v>45</v>
      </c>
      <c r="C30" s="1">
        <v>1562</v>
      </c>
      <c r="D30" s="1" t="s">
        <v>69</v>
      </c>
      <c r="E30" s="18" t="s">
        <v>72</v>
      </c>
      <c r="F30" s="13">
        <f>C21/G11*G9</f>
        <v>200000</v>
      </c>
      <c r="G30" s="1" t="s">
        <v>93</v>
      </c>
    </row>
    <row r="31" spans="1:8" x14ac:dyDescent="0.25">
      <c r="A31" s="1" t="s">
        <v>45</v>
      </c>
      <c r="C31" s="1">
        <v>1562</v>
      </c>
      <c r="D31" s="1" t="s">
        <v>73</v>
      </c>
      <c r="E31" s="18" t="s">
        <v>74</v>
      </c>
      <c r="F31" s="13">
        <f>C21/G11*G10</f>
        <v>300000</v>
      </c>
    </row>
    <row r="32" spans="1:8" x14ac:dyDescent="0.25">
      <c r="A32" s="1" t="s">
        <v>45</v>
      </c>
      <c r="C32" s="1">
        <v>1331</v>
      </c>
      <c r="F32" s="13">
        <f>E21</f>
        <v>50000</v>
      </c>
      <c r="G32" s="1" t="s">
        <v>86</v>
      </c>
    </row>
    <row r="33" spans="1:7" x14ac:dyDescent="0.25">
      <c r="B33" s="1" t="s">
        <v>48</v>
      </c>
      <c r="C33" s="1">
        <v>331</v>
      </c>
      <c r="F33" s="13">
        <f>F21</f>
        <v>550000</v>
      </c>
      <c r="G33" s="1" t="s">
        <v>89</v>
      </c>
    </row>
    <row r="35" spans="1:7" x14ac:dyDescent="0.25">
      <c r="A35" s="1" t="s">
        <v>90</v>
      </c>
      <c r="C35" s="1">
        <v>1561</v>
      </c>
      <c r="D35" s="1" t="s">
        <v>69</v>
      </c>
      <c r="E35" s="18" t="s">
        <v>72</v>
      </c>
      <c r="F35" s="13">
        <f>F36</f>
        <v>200000</v>
      </c>
      <c r="G35" s="1" t="s">
        <v>91</v>
      </c>
    </row>
    <row r="36" spans="1:7" x14ac:dyDescent="0.25">
      <c r="B36" s="1" t="s">
        <v>48</v>
      </c>
      <c r="C36" s="1">
        <v>1562</v>
      </c>
      <c r="D36" s="1" t="s">
        <v>69</v>
      </c>
      <c r="E36" s="18" t="s">
        <v>72</v>
      </c>
      <c r="F36" s="13">
        <f>F30</f>
        <v>200000</v>
      </c>
      <c r="G36" s="1" t="s">
        <v>91</v>
      </c>
    </row>
    <row r="38" spans="1:7" x14ac:dyDescent="0.25">
      <c r="A38" s="1" t="s">
        <v>90</v>
      </c>
      <c r="C38" s="1">
        <v>1561</v>
      </c>
      <c r="D38" s="1" t="s">
        <v>73</v>
      </c>
      <c r="E38" s="18" t="s">
        <v>74</v>
      </c>
      <c r="F38" s="13">
        <f>F39</f>
        <v>300000</v>
      </c>
      <c r="G38" s="1" t="s">
        <v>91</v>
      </c>
    </row>
    <row r="39" spans="1:7" x14ac:dyDescent="0.25">
      <c r="B39" s="1" t="s">
        <v>48</v>
      </c>
      <c r="C39" s="1">
        <v>1562</v>
      </c>
      <c r="D39" s="1" t="s">
        <v>73</v>
      </c>
      <c r="E39" s="18" t="s">
        <v>74</v>
      </c>
      <c r="F39" s="13">
        <f>F31</f>
        <v>300000</v>
      </c>
      <c r="G39" s="1" t="s">
        <v>91</v>
      </c>
    </row>
  </sheetData>
  <mergeCells count="9">
    <mergeCell ref="H19:H20"/>
    <mergeCell ref="B19:B20"/>
    <mergeCell ref="A29:E29"/>
    <mergeCell ref="B11:D11"/>
    <mergeCell ref="D19:E19"/>
    <mergeCell ref="F19:F20"/>
    <mergeCell ref="A19:A20"/>
    <mergeCell ref="C19:C20"/>
    <mergeCell ref="G19:G20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O45"/>
  <sheetViews>
    <sheetView workbookViewId="0">
      <pane ySplit="1" topLeftCell="A11" activePane="bottomLeft" state="frozen"/>
      <selection pane="bottomLeft" activeCell="B15" sqref="B15"/>
    </sheetView>
  </sheetViews>
  <sheetFormatPr defaultColWidth="8.85546875" defaultRowHeight="16.5" x14ac:dyDescent="0.25"/>
  <cols>
    <col min="1" max="1" width="21" style="1" bestFit="1" customWidth="1"/>
    <col min="2" max="2" width="24.7109375" style="1" customWidth="1"/>
    <col min="3" max="3" width="15.5703125" style="1" bestFit="1" customWidth="1"/>
    <col min="4" max="4" width="10.42578125" style="1" bestFit="1" customWidth="1"/>
    <col min="5" max="5" width="18.28515625" style="1" bestFit="1" customWidth="1"/>
    <col min="6" max="6" width="13.85546875" style="1" bestFit="1" customWidth="1"/>
    <col min="7" max="7" width="17.7109375" style="1" bestFit="1" customWidth="1"/>
    <col min="8" max="8" width="13.85546875" style="1" bestFit="1" customWidth="1"/>
    <col min="9" max="9" width="17.28515625" style="1" bestFit="1" customWidth="1"/>
    <col min="10" max="10" width="10.42578125" style="1" bestFit="1" customWidth="1"/>
    <col min="11" max="11" width="13.7109375" style="1" bestFit="1" customWidth="1"/>
    <col min="12" max="12" width="16.28515625" style="1" bestFit="1" customWidth="1"/>
    <col min="13" max="13" width="13.5703125" style="1" bestFit="1" customWidth="1"/>
    <col min="14" max="14" width="7.7109375" style="1" bestFit="1" customWidth="1"/>
    <col min="15" max="15" width="14.28515625" style="1" bestFit="1" customWidth="1"/>
    <col min="16" max="16384" width="8.85546875" style="1"/>
  </cols>
  <sheetData>
    <row r="1" spans="1:15" x14ac:dyDescent="0.25">
      <c r="A1" s="5" t="s">
        <v>100</v>
      </c>
    </row>
    <row r="2" spans="1:15" x14ac:dyDescent="0.25">
      <c r="A2" s="1" t="s">
        <v>1</v>
      </c>
      <c r="B2" s="1" t="s">
        <v>2</v>
      </c>
      <c r="C2" s="1" t="s">
        <v>3</v>
      </c>
      <c r="E2" s="1" t="s">
        <v>4</v>
      </c>
      <c r="G2" s="1" t="s">
        <v>5</v>
      </c>
    </row>
    <row r="3" spans="1:15" x14ac:dyDescent="0.25">
      <c r="A3" s="1" t="s">
        <v>99</v>
      </c>
      <c r="B3" s="1">
        <v>131</v>
      </c>
      <c r="C3" s="1" t="s">
        <v>12</v>
      </c>
      <c r="E3" s="1" t="s">
        <v>11</v>
      </c>
      <c r="G3" s="1" t="s">
        <v>8</v>
      </c>
    </row>
    <row r="4" spans="1:15" x14ac:dyDescent="0.25">
      <c r="A4" s="1" t="s">
        <v>6</v>
      </c>
      <c r="B4" s="1" t="s">
        <v>44</v>
      </c>
      <c r="C4" s="1" t="s">
        <v>30</v>
      </c>
      <c r="E4" s="1" t="s">
        <v>7</v>
      </c>
    </row>
    <row r="5" spans="1:15" x14ac:dyDescent="0.25">
      <c r="A5" s="1" t="s">
        <v>31</v>
      </c>
      <c r="C5" s="1" t="s">
        <v>32</v>
      </c>
      <c r="E5" s="1" t="s">
        <v>33</v>
      </c>
    </row>
    <row r="6" spans="1:15" x14ac:dyDescent="0.25">
      <c r="A6" s="1" t="s">
        <v>35</v>
      </c>
      <c r="B6" s="6" t="s">
        <v>53</v>
      </c>
      <c r="C6" s="6" t="s">
        <v>10</v>
      </c>
      <c r="D6" s="52"/>
      <c r="E6" s="52"/>
      <c r="F6" s="52"/>
      <c r="G6" s="52"/>
      <c r="H6" s="52"/>
    </row>
    <row r="7" spans="1:15" x14ac:dyDescent="0.25">
      <c r="A7" s="1" t="s">
        <v>22</v>
      </c>
      <c r="B7" s="6">
        <v>5212</v>
      </c>
      <c r="C7" s="6" t="s">
        <v>25</v>
      </c>
      <c r="D7" s="17">
        <v>1561</v>
      </c>
      <c r="E7" s="17" t="s">
        <v>26</v>
      </c>
      <c r="F7" s="17">
        <v>632</v>
      </c>
      <c r="G7" s="17" t="s">
        <v>34</v>
      </c>
      <c r="H7" s="17">
        <v>5211</v>
      </c>
    </row>
    <row r="8" spans="1:15" x14ac:dyDescent="0.25">
      <c r="A8" s="6" t="s">
        <v>27</v>
      </c>
      <c r="B8" s="17">
        <v>5213</v>
      </c>
      <c r="C8" s="7" t="s">
        <v>36</v>
      </c>
      <c r="D8" s="1">
        <v>33311</v>
      </c>
      <c r="F8" s="17"/>
      <c r="G8" s="17"/>
      <c r="H8" s="17"/>
    </row>
    <row r="10" spans="1:15" s="3" customFormat="1" x14ac:dyDescent="0.25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23</v>
      </c>
      <c r="K10" s="2" t="s">
        <v>24</v>
      </c>
      <c r="L10" s="1"/>
      <c r="M10" s="1"/>
      <c r="N10" s="1"/>
      <c r="O10" s="1"/>
    </row>
    <row r="11" spans="1:15" x14ac:dyDescent="0.25">
      <c r="A11" s="4"/>
      <c r="B11" s="4" t="s">
        <v>37</v>
      </c>
      <c r="C11" s="4" t="s">
        <v>38</v>
      </c>
      <c r="D11" s="4"/>
      <c r="E11" s="4">
        <v>2</v>
      </c>
      <c r="F11" s="8">
        <v>50000</v>
      </c>
      <c r="G11" s="8">
        <v>5000</v>
      </c>
      <c r="H11" s="8">
        <f>F11-G11</f>
        <v>45000</v>
      </c>
      <c r="I11" s="8">
        <f>H11*E11</f>
        <v>90000</v>
      </c>
      <c r="J11" s="8">
        <v>25000</v>
      </c>
      <c r="K11" s="8">
        <f>J11*E11</f>
        <v>50000</v>
      </c>
    </row>
    <row r="12" spans="1:15" s="5" customFormat="1" x14ac:dyDescent="0.25">
      <c r="A12" s="9"/>
      <c r="B12" s="53" t="s">
        <v>40</v>
      </c>
      <c r="C12" s="54"/>
      <c r="D12" s="54"/>
      <c r="E12" s="10">
        <v>5</v>
      </c>
      <c r="F12" s="10"/>
      <c r="G12" s="10"/>
      <c r="H12" s="11"/>
      <c r="I12" s="12">
        <f>I11</f>
        <v>90000</v>
      </c>
      <c r="J12" s="12"/>
      <c r="K12" s="12">
        <f>K11</f>
        <v>50000</v>
      </c>
    </row>
    <row r="14" spans="1:15" x14ac:dyDescent="0.25">
      <c r="I14" s="1" t="s">
        <v>21</v>
      </c>
      <c r="K14" s="13">
        <f>I12</f>
        <v>90000</v>
      </c>
    </row>
    <row r="15" spans="1:15" x14ac:dyDescent="0.25">
      <c r="A15" s="1" t="s">
        <v>41</v>
      </c>
      <c r="B15" s="36" t="s">
        <v>114</v>
      </c>
      <c r="G15" s="15">
        <v>30000000</v>
      </c>
      <c r="I15" s="1" t="s">
        <v>28</v>
      </c>
      <c r="J15" s="14">
        <v>0.1</v>
      </c>
      <c r="K15" s="13">
        <f>K14/100*10</f>
        <v>9000</v>
      </c>
    </row>
    <row r="16" spans="1:15" x14ac:dyDescent="0.25">
      <c r="B16" s="1" t="s">
        <v>55</v>
      </c>
      <c r="G16" s="15">
        <v>5000000</v>
      </c>
      <c r="I16" s="1" t="s">
        <v>29</v>
      </c>
      <c r="K16" s="13">
        <f>K14+K15</f>
        <v>99000</v>
      </c>
    </row>
    <row r="17" spans="1:11" x14ac:dyDescent="0.25">
      <c r="B17" s="1" t="s">
        <v>54</v>
      </c>
      <c r="G17" s="15">
        <v>4000000</v>
      </c>
      <c r="K17" s="13"/>
    </row>
    <row r="18" spans="1:11" x14ac:dyDescent="0.25">
      <c r="B18" s="1" t="s">
        <v>42</v>
      </c>
      <c r="G18" s="15">
        <v>12000000</v>
      </c>
    </row>
    <row r="20" spans="1:11" x14ac:dyDescent="0.25">
      <c r="A20" s="5" t="s">
        <v>43</v>
      </c>
      <c r="E20" s="3" t="s">
        <v>47</v>
      </c>
      <c r="H20" s="5" t="s">
        <v>59</v>
      </c>
    </row>
    <row r="21" spans="1:11" x14ac:dyDescent="0.25">
      <c r="B21" s="16" t="s">
        <v>45</v>
      </c>
      <c r="D21" s="1">
        <v>5212</v>
      </c>
      <c r="E21" s="13">
        <f>K14</f>
        <v>90000</v>
      </c>
      <c r="H21" s="5"/>
    </row>
    <row r="22" spans="1:11" x14ac:dyDescent="0.25">
      <c r="B22" s="16" t="s">
        <v>45</v>
      </c>
      <c r="D22" s="1">
        <v>33311</v>
      </c>
      <c r="E22" s="13">
        <f>K15</f>
        <v>9000</v>
      </c>
      <c r="H22" s="3" t="s">
        <v>60</v>
      </c>
      <c r="I22" s="3" t="s">
        <v>61</v>
      </c>
      <c r="J22" s="3" t="s">
        <v>45</v>
      </c>
      <c r="K22" s="3" t="s">
        <v>48</v>
      </c>
    </row>
    <row r="23" spans="1:11" x14ac:dyDescent="0.25">
      <c r="C23" s="1" t="s">
        <v>48</v>
      </c>
      <c r="D23" s="1">
        <v>131</v>
      </c>
      <c r="E23" s="13">
        <f>K16</f>
        <v>99000</v>
      </c>
      <c r="F23" s="1" t="s">
        <v>46</v>
      </c>
      <c r="H23" s="5" t="s">
        <v>43</v>
      </c>
    </row>
    <row r="24" spans="1:11" x14ac:dyDescent="0.25">
      <c r="A24" s="5" t="s">
        <v>49</v>
      </c>
      <c r="J24" s="13"/>
    </row>
    <row r="25" spans="1:11" x14ac:dyDescent="0.25">
      <c r="B25" s="16" t="s">
        <v>45</v>
      </c>
      <c r="D25" s="1">
        <v>1561</v>
      </c>
      <c r="E25" s="13">
        <f>K11</f>
        <v>50000</v>
      </c>
      <c r="K25" s="15"/>
    </row>
    <row r="26" spans="1:11" x14ac:dyDescent="0.25">
      <c r="C26" s="1" t="s">
        <v>48</v>
      </c>
      <c r="D26" s="1">
        <v>632</v>
      </c>
      <c r="E26" s="13">
        <f>K11</f>
        <v>50000</v>
      </c>
      <c r="F26" s="1" t="s">
        <v>50</v>
      </c>
      <c r="K26" s="15"/>
    </row>
    <row r="27" spans="1:11" x14ac:dyDescent="0.25">
      <c r="A27" s="1" t="s">
        <v>101</v>
      </c>
      <c r="E27" s="13"/>
      <c r="K27" s="15"/>
    </row>
    <row r="28" spans="1:11" x14ac:dyDescent="0.25">
      <c r="A28" s="5" t="s">
        <v>52</v>
      </c>
    </row>
    <row r="29" spans="1:11" x14ac:dyDescent="0.25">
      <c r="B29" s="16" t="s">
        <v>45</v>
      </c>
      <c r="D29" s="1">
        <v>352</v>
      </c>
      <c r="E29" s="13">
        <f>E30+E31</f>
        <v>27000</v>
      </c>
      <c r="F29" s="1" t="s">
        <v>58</v>
      </c>
    </row>
    <row r="30" spans="1:11" x14ac:dyDescent="0.25">
      <c r="B30" s="16"/>
      <c r="C30" s="1" t="s">
        <v>48</v>
      </c>
      <c r="D30" s="1">
        <v>5211</v>
      </c>
      <c r="E30" s="13">
        <f>K14/G15*G16</f>
        <v>15000</v>
      </c>
    </row>
    <row r="31" spans="1:11" x14ac:dyDescent="0.25">
      <c r="B31" s="16"/>
      <c r="C31" s="1" t="s">
        <v>48</v>
      </c>
      <c r="D31" s="1">
        <v>6411</v>
      </c>
      <c r="E31" s="13">
        <f>K14/G15*G17</f>
        <v>12000</v>
      </c>
    </row>
    <row r="33" spans="1:12" x14ac:dyDescent="0.25">
      <c r="A33" s="5" t="s">
        <v>57</v>
      </c>
    </row>
    <row r="34" spans="1:12" x14ac:dyDescent="0.25">
      <c r="B34" s="1" t="s">
        <v>45</v>
      </c>
      <c r="D34" s="1">
        <v>352</v>
      </c>
      <c r="E34" s="13">
        <f>E35</f>
        <v>36000</v>
      </c>
      <c r="F34" s="1" t="s">
        <v>46</v>
      </c>
    </row>
    <row r="35" spans="1:12" x14ac:dyDescent="0.25">
      <c r="B35" s="16"/>
      <c r="C35" s="1" t="s">
        <v>48</v>
      </c>
      <c r="D35" s="1">
        <v>5213</v>
      </c>
      <c r="E35" s="13">
        <f>K14/G15*G18</f>
        <v>36000</v>
      </c>
    </row>
    <row r="37" spans="1:12" x14ac:dyDescent="0.25">
      <c r="A37" s="1" t="s">
        <v>102</v>
      </c>
      <c r="E37" s="13"/>
      <c r="H37" s="63" t="s">
        <v>106</v>
      </c>
      <c r="I37" s="63"/>
      <c r="J37" s="63"/>
    </row>
    <row r="38" spans="1:12" x14ac:dyDescent="0.25">
      <c r="A38" s="5" t="s">
        <v>52</v>
      </c>
      <c r="H38" s="1" t="s">
        <v>56</v>
      </c>
      <c r="L38" s="15">
        <v>28000000</v>
      </c>
    </row>
    <row r="39" spans="1:12" x14ac:dyDescent="0.25">
      <c r="B39" s="16" t="s">
        <v>45</v>
      </c>
      <c r="D39" s="1">
        <v>335</v>
      </c>
      <c r="E39" s="13">
        <f>E40+E41</f>
        <v>24107.142857142855</v>
      </c>
      <c r="F39" s="1" t="s">
        <v>58</v>
      </c>
      <c r="H39" s="1" t="s">
        <v>103</v>
      </c>
      <c r="L39" s="15">
        <v>4000000</v>
      </c>
    </row>
    <row r="40" spans="1:12" x14ac:dyDescent="0.25">
      <c r="B40" s="16"/>
      <c r="C40" s="1" t="s">
        <v>48</v>
      </c>
      <c r="D40" s="1">
        <v>5211</v>
      </c>
      <c r="E40" s="13">
        <f>K14/L38*L39</f>
        <v>12857.142857142857</v>
      </c>
      <c r="H40" s="1" t="s">
        <v>104</v>
      </c>
      <c r="L40" s="15">
        <v>3500000</v>
      </c>
    </row>
    <row r="41" spans="1:12" x14ac:dyDescent="0.25">
      <c r="B41" s="16"/>
      <c r="C41" s="1" t="s">
        <v>48</v>
      </c>
      <c r="D41" s="1">
        <v>6411</v>
      </c>
      <c r="E41" s="13">
        <f>K14/L38*L40</f>
        <v>11250</v>
      </c>
      <c r="H41" s="1" t="s">
        <v>105</v>
      </c>
      <c r="L41" s="15">
        <v>12000000</v>
      </c>
    </row>
    <row r="43" spans="1:12" x14ac:dyDescent="0.25">
      <c r="A43" s="5" t="s">
        <v>57</v>
      </c>
    </row>
    <row r="44" spans="1:12" x14ac:dyDescent="0.25">
      <c r="B44" s="1" t="s">
        <v>45</v>
      </c>
      <c r="D44" s="1">
        <v>335</v>
      </c>
      <c r="E44" s="13">
        <f>E45</f>
        <v>38571.428571428572</v>
      </c>
      <c r="F44" s="1" t="s">
        <v>46</v>
      </c>
    </row>
    <row r="45" spans="1:12" x14ac:dyDescent="0.25">
      <c r="B45" s="16"/>
      <c r="C45" s="1" t="s">
        <v>48</v>
      </c>
      <c r="D45" s="1">
        <v>5213</v>
      </c>
      <c r="E45" s="13">
        <f>K14/L38*L41</f>
        <v>38571.428571428572</v>
      </c>
    </row>
  </sheetData>
  <mergeCells count="3">
    <mergeCell ref="D6:H6"/>
    <mergeCell ref="B12:D12"/>
    <mergeCell ref="H37:J37"/>
  </mergeCells>
  <pageMargins left="0.7" right="0.7" top="0.75" bottom="0.75" header="0.3" footer="0.3"/>
  <pageSetup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O49"/>
  <sheetViews>
    <sheetView workbookViewId="0">
      <pane ySplit="1" topLeftCell="A9" activePane="bottomLeft" state="frozen"/>
      <selection pane="bottomLeft" activeCell="H29" sqref="H29"/>
    </sheetView>
  </sheetViews>
  <sheetFormatPr defaultColWidth="8.85546875" defaultRowHeight="16.5" x14ac:dyDescent="0.25"/>
  <cols>
    <col min="1" max="1" width="21" style="1" bestFit="1" customWidth="1"/>
    <col min="2" max="2" width="24.7109375" style="1" customWidth="1"/>
    <col min="3" max="3" width="15.5703125" style="1" bestFit="1" customWidth="1"/>
    <col min="4" max="4" width="10.42578125" style="1" bestFit="1" customWidth="1"/>
    <col min="5" max="5" width="18.28515625" style="1" bestFit="1" customWidth="1"/>
    <col min="6" max="6" width="13.85546875" style="1" bestFit="1" customWidth="1"/>
    <col min="7" max="7" width="17.7109375" style="1" bestFit="1" customWidth="1"/>
    <col min="8" max="8" width="13.85546875" style="1" bestFit="1" customWidth="1"/>
    <col min="9" max="9" width="17.28515625" style="1" bestFit="1" customWidth="1"/>
    <col min="10" max="10" width="10.42578125" style="1" bestFit="1" customWidth="1"/>
    <col min="11" max="11" width="13.7109375" style="1" bestFit="1" customWidth="1"/>
    <col min="12" max="12" width="16.28515625" style="1" bestFit="1" customWidth="1"/>
    <col min="13" max="13" width="8.85546875" style="1"/>
    <col min="14" max="14" width="7.7109375" style="1" bestFit="1" customWidth="1"/>
    <col min="15" max="15" width="14.28515625" style="1" bestFit="1" customWidth="1"/>
    <col min="16" max="16384" width="8.85546875" style="1"/>
  </cols>
  <sheetData>
    <row r="1" spans="1:15" x14ac:dyDescent="0.25">
      <c r="A1" s="5" t="s">
        <v>0</v>
      </c>
    </row>
    <row r="2" spans="1:15" x14ac:dyDescent="0.25">
      <c r="A2" s="1" t="s">
        <v>1</v>
      </c>
      <c r="B2" s="1" t="s">
        <v>2</v>
      </c>
      <c r="C2" s="1" t="s">
        <v>3</v>
      </c>
      <c r="E2" s="1" t="s">
        <v>4</v>
      </c>
      <c r="G2" s="1" t="s">
        <v>5</v>
      </c>
    </row>
    <row r="3" spans="1:15" x14ac:dyDescent="0.25">
      <c r="A3" s="1" t="s">
        <v>99</v>
      </c>
      <c r="B3" s="1">
        <v>131</v>
      </c>
      <c r="C3" s="1" t="s">
        <v>12</v>
      </c>
      <c r="E3" s="1" t="s">
        <v>11</v>
      </c>
      <c r="G3" s="1" t="s">
        <v>8</v>
      </c>
    </row>
    <row r="4" spans="1:15" x14ac:dyDescent="0.25">
      <c r="A4" s="1" t="s">
        <v>6</v>
      </c>
      <c r="B4" s="1" t="s">
        <v>44</v>
      </c>
      <c r="C4" s="1" t="s">
        <v>30</v>
      </c>
      <c r="E4" s="1" t="s">
        <v>7</v>
      </c>
    </row>
    <row r="5" spans="1:15" x14ac:dyDescent="0.25">
      <c r="A5" s="1" t="s">
        <v>31</v>
      </c>
      <c r="C5" s="1" t="s">
        <v>32</v>
      </c>
      <c r="E5" s="1" t="s">
        <v>33</v>
      </c>
    </row>
    <row r="6" spans="1:15" x14ac:dyDescent="0.25">
      <c r="A6" s="1" t="s">
        <v>35</v>
      </c>
      <c r="B6" s="6" t="s">
        <v>53</v>
      </c>
      <c r="C6" s="6" t="s">
        <v>10</v>
      </c>
      <c r="D6" s="52"/>
      <c r="E6" s="52"/>
      <c r="F6" s="52"/>
      <c r="G6" s="52"/>
      <c r="H6" s="52"/>
    </row>
    <row r="7" spans="1:15" x14ac:dyDescent="0.25">
      <c r="A7" s="1" t="s">
        <v>22</v>
      </c>
      <c r="B7" s="6">
        <v>5212</v>
      </c>
      <c r="C7" s="6" t="s">
        <v>25</v>
      </c>
      <c r="D7" s="17">
        <v>157</v>
      </c>
      <c r="E7" s="17" t="s">
        <v>26</v>
      </c>
      <c r="F7" s="17">
        <v>632</v>
      </c>
      <c r="G7" s="17" t="s">
        <v>34</v>
      </c>
      <c r="H7" s="17">
        <v>5211</v>
      </c>
    </row>
    <row r="8" spans="1:15" x14ac:dyDescent="0.25">
      <c r="A8" s="6" t="s">
        <v>27</v>
      </c>
      <c r="B8" s="17">
        <v>5213</v>
      </c>
      <c r="C8" s="7" t="s">
        <v>36</v>
      </c>
      <c r="D8" s="1">
        <v>33311</v>
      </c>
      <c r="F8" s="17"/>
      <c r="G8" s="17"/>
      <c r="H8" s="17"/>
    </row>
    <row r="10" spans="1:15" s="3" customFormat="1" x14ac:dyDescent="0.25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23</v>
      </c>
      <c r="K10" s="2" t="s">
        <v>24</v>
      </c>
      <c r="L10" s="1"/>
      <c r="M10" s="1"/>
      <c r="N10" s="1"/>
      <c r="O10" s="1"/>
    </row>
    <row r="11" spans="1:15" x14ac:dyDescent="0.25">
      <c r="A11" s="4"/>
      <c r="B11" s="4" t="s">
        <v>37</v>
      </c>
      <c r="C11" s="4" t="s">
        <v>38</v>
      </c>
      <c r="D11" s="4"/>
      <c r="E11" s="4">
        <v>2</v>
      </c>
      <c r="F11" s="8">
        <v>50000</v>
      </c>
      <c r="G11" s="8">
        <v>5000</v>
      </c>
      <c r="H11" s="8">
        <f>F11-G11</f>
        <v>45000</v>
      </c>
      <c r="I11" s="8">
        <f>H11*E11</f>
        <v>90000</v>
      </c>
      <c r="J11" s="8">
        <v>25000</v>
      </c>
      <c r="K11" s="8">
        <f>J11*E11</f>
        <v>50000</v>
      </c>
    </row>
    <row r="12" spans="1:15" s="5" customFormat="1" x14ac:dyDescent="0.25">
      <c r="A12" s="9"/>
      <c r="B12" s="53" t="s">
        <v>40</v>
      </c>
      <c r="C12" s="54"/>
      <c r="D12" s="54"/>
      <c r="E12" s="10">
        <v>5</v>
      </c>
      <c r="F12" s="10"/>
      <c r="G12" s="10"/>
      <c r="H12" s="11"/>
      <c r="I12" s="12">
        <f>I11</f>
        <v>90000</v>
      </c>
      <c r="J12" s="12"/>
      <c r="K12" s="12">
        <f>K11</f>
        <v>50000</v>
      </c>
    </row>
    <row r="14" spans="1:15" x14ac:dyDescent="0.25">
      <c r="I14" s="1" t="s">
        <v>21</v>
      </c>
      <c r="K14" s="13">
        <f>I12</f>
        <v>90000</v>
      </c>
    </row>
    <row r="15" spans="1:15" x14ac:dyDescent="0.25">
      <c r="A15" s="1" t="s">
        <v>41</v>
      </c>
      <c r="B15" s="36" t="s">
        <v>114</v>
      </c>
      <c r="G15" s="15">
        <v>30000000</v>
      </c>
      <c r="I15" s="1" t="s">
        <v>28</v>
      </c>
      <c r="J15" s="14">
        <v>0.1</v>
      </c>
      <c r="K15" s="13">
        <f>K14/100*10</f>
        <v>9000</v>
      </c>
    </row>
    <row r="16" spans="1:15" x14ac:dyDescent="0.25">
      <c r="B16" s="1" t="s">
        <v>55</v>
      </c>
      <c r="G16" s="15">
        <v>5000000</v>
      </c>
      <c r="I16" s="1" t="s">
        <v>29</v>
      </c>
      <c r="K16" s="13">
        <f>K14+K15</f>
        <v>99000</v>
      </c>
    </row>
    <row r="17" spans="1:11" x14ac:dyDescent="0.25">
      <c r="B17" s="1" t="s">
        <v>54</v>
      </c>
      <c r="G17" s="15">
        <v>4000000</v>
      </c>
      <c r="K17" s="13"/>
    </row>
    <row r="18" spans="1:11" x14ac:dyDescent="0.25">
      <c r="B18" s="1" t="s">
        <v>42</v>
      </c>
      <c r="G18" s="15">
        <v>12000000</v>
      </c>
    </row>
    <row r="21" spans="1:11" x14ac:dyDescent="0.25">
      <c r="A21" s="5" t="s">
        <v>43</v>
      </c>
      <c r="E21" s="3" t="s">
        <v>47</v>
      </c>
      <c r="H21" s="5" t="s">
        <v>59</v>
      </c>
    </row>
    <row r="22" spans="1:11" x14ac:dyDescent="0.25">
      <c r="B22" s="16" t="s">
        <v>45</v>
      </c>
      <c r="D22" s="1">
        <v>5212</v>
      </c>
      <c r="E22" s="13">
        <f>K14</f>
        <v>90000</v>
      </c>
      <c r="H22" s="5"/>
    </row>
    <row r="23" spans="1:11" x14ac:dyDescent="0.25">
      <c r="B23" s="16" t="s">
        <v>45</v>
      </c>
      <c r="D23" s="1">
        <v>33311</v>
      </c>
      <c r="E23" s="13">
        <f>K15</f>
        <v>9000</v>
      </c>
      <c r="H23" s="3" t="s">
        <v>60</v>
      </c>
      <c r="I23" s="3" t="s">
        <v>61</v>
      </c>
      <c r="J23" s="3" t="s">
        <v>45</v>
      </c>
      <c r="K23" s="3" t="s">
        <v>48</v>
      </c>
    </row>
    <row r="24" spans="1:11" x14ac:dyDescent="0.25">
      <c r="C24" s="1" t="s">
        <v>48</v>
      </c>
      <c r="D24" s="1">
        <v>131</v>
      </c>
      <c r="E24" s="13">
        <f>K16</f>
        <v>99000</v>
      </c>
      <c r="F24" s="1" t="s">
        <v>46</v>
      </c>
      <c r="H24" s="5" t="s">
        <v>43</v>
      </c>
    </row>
    <row r="25" spans="1:11" x14ac:dyDescent="0.25">
      <c r="A25" s="5" t="s">
        <v>49</v>
      </c>
      <c r="J25" s="13"/>
    </row>
    <row r="26" spans="1:11" x14ac:dyDescent="0.25">
      <c r="B26" s="16" t="s">
        <v>45</v>
      </c>
      <c r="D26" s="1">
        <v>157</v>
      </c>
      <c r="E26" s="13">
        <f>K12</f>
        <v>50000</v>
      </c>
      <c r="F26" s="1" t="s">
        <v>50</v>
      </c>
      <c r="K26" s="15"/>
    </row>
    <row r="27" spans="1:11" x14ac:dyDescent="0.25">
      <c r="C27" s="1" t="s">
        <v>48</v>
      </c>
      <c r="D27" s="1">
        <v>632</v>
      </c>
      <c r="E27" s="13">
        <f>K12</f>
        <v>50000</v>
      </c>
      <c r="K27" s="15"/>
    </row>
    <row r="28" spans="1:11" x14ac:dyDescent="0.25">
      <c r="E28" s="13"/>
      <c r="K28" s="15"/>
    </row>
    <row r="29" spans="1:11" x14ac:dyDescent="0.25">
      <c r="B29" s="16" t="s">
        <v>45</v>
      </c>
      <c r="D29" s="1">
        <v>1561</v>
      </c>
      <c r="E29" s="13">
        <f>E26</f>
        <v>50000</v>
      </c>
      <c r="F29" s="1" t="s">
        <v>50</v>
      </c>
      <c r="K29" s="15"/>
    </row>
    <row r="30" spans="1:11" x14ac:dyDescent="0.25">
      <c r="C30" s="1" t="s">
        <v>48</v>
      </c>
      <c r="D30" s="1">
        <v>157</v>
      </c>
      <c r="E30" s="13">
        <f>E26</f>
        <v>50000</v>
      </c>
      <c r="F30" s="1" t="s">
        <v>50</v>
      </c>
      <c r="K30" s="15"/>
    </row>
    <row r="31" spans="1:11" x14ac:dyDescent="0.25">
      <c r="A31" s="1" t="s">
        <v>101</v>
      </c>
      <c r="E31" s="13"/>
      <c r="K31" s="15"/>
    </row>
    <row r="32" spans="1:11" x14ac:dyDescent="0.25">
      <c r="A32" s="5" t="s">
        <v>52</v>
      </c>
    </row>
    <row r="33" spans="1:12" x14ac:dyDescent="0.25">
      <c r="B33" s="16" t="s">
        <v>45</v>
      </c>
      <c r="D33" s="1">
        <v>352</v>
      </c>
      <c r="E33" s="13">
        <f>E34+E35</f>
        <v>22200</v>
      </c>
      <c r="F33" s="1" t="s">
        <v>58</v>
      </c>
    </row>
    <row r="34" spans="1:12" x14ac:dyDescent="0.25">
      <c r="B34" s="16"/>
      <c r="C34" s="1" t="s">
        <v>48</v>
      </c>
      <c r="D34" s="1">
        <v>5211</v>
      </c>
      <c r="E34" s="13">
        <f>K14/G15*G16</f>
        <v>15000</v>
      </c>
    </row>
    <row r="35" spans="1:12" x14ac:dyDescent="0.25">
      <c r="B35" s="16"/>
      <c r="C35" s="1" t="s">
        <v>48</v>
      </c>
      <c r="D35" s="1">
        <v>6411</v>
      </c>
      <c r="E35" s="13">
        <f>K15/G16*G17</f>
        <v>7200</v>
      </c>
    </row>
    <row r="37" spans="1:12" x14ac:dyDescent="0.25">
      <c r="A37" s="5" t="s">
        <v>57</v>
      </c>
    </row>
    <row r="38" spans="1:12" x14ac:dyDescent="0.25">
      <c r="B38" s="1" t="s">
        <v>45</v>
      </c>
      <c r="D38" s="1">
        <v>352</v>
      </c>
      <c r="E38" s="13">
        <f>E39</f>
        <v>36000</v>
      </c>
      <c r="F38" s="1" t="s">
        <v>46</v>
      </c>
    </row>
    <row r="39" spans="1:12" x14ac:dyDescent="0.25">
      <c r="B39" s="16"/>
      <c r="C39" s="1" t="s">
        <v>48</v>
      </c>
      <c r="D39" s="1">
        <v>5213</v>
      </c>
      <c r="E39" s="13">
        <f>K14/G15*G18</f>
        <v>36000</v>
      </c>
    </row>
    <row r="41" spans="1:12" x14ac:dyDescent="0.25">
      <c r="A41" s="1" t="s">
        <v>102</v>
      </c>
      <c r="E41" s="13"/>
      <c r="H41" s="63" t="s">
        <v>106</v>
      </c>
      <c r="I41" s="63"/>
      <c r="J41" s="63"/>
    </row>
    <row r="42" spans="1:12" x14ac:dyDescent="0.25">
      <c r="A42" s="5" t="s">
        <v>52</v>
      </c>
      <c r="H42" s="1" t="s">
        <v>56</v>
      </c>
      <c r="L42" s="15">
        <v>28000000</v>
      </c>
    </row>
    <row r="43" spans="1:12" x14ac:dyDescent="0.25">
      <c r="B43" s="16" t="s">
        <v>45</v>
      </c>
      <c r="D43" s="1">
        <v>335</v>
      </c>
      <c r="E43" s="13">
        <f>E44+E45</f>
        <v>24107.142857142855</v>
      </c>
      <c r="F43" s="1" t="s">
        <v>58</v>
      </c>
      <c r="H43" s="1" t="s">
        <v>103</v>
      </c>
      <c r="L43" s="15">
        <v>4000000</v>
      </c>
    </row>
    <row r="44" spans="1:12" x14ac:dyDescent="0.25">
      <c r="B44" s="16"/>
      <c r="C44" s="1" t="s">
        <v>48</v>
      </c>
      <c r="D44" s="1">
        <v>5211</v>
      </c>
      <c r="E44" s="13">
        <f>K14/L42*L43</f>
        <v>12857.142857142857</v>
      </c>
      <c r="H44" s="1" t="s">
        <v>104</v>
      </c>
      <c r="L44" s="15">
        <v>3500000</v>
      </c>
    </row>
    <row r="45" spans="1:12" x14ac:dyDescent="0.25">
      <c r="B45" s="16"/>
      <c r="C45" s="1" t="s">
        <v>48</v>
      </c>
      <c r="D45" s="1">
        <v>6411</v>
      </c>
      <c r="E45" s="13">
        <f>K14/L42*L44</f>
        <v>11250</v>
      </c>
      <c r="H45" s="1" t="s">
        <v>105</v>
      </c>
      <c r="L45" s="15">
        <v>12000000</v>
      </c>
    </row>
    <row r="47" spans="1:12" x14ac:dyDescent="0.25">
      <c r="A47" s="5" t="s">
        <v>57</v>
      </c>
    </row>
    <row r="48" spans="1:12" x14ac:dyDescent="0.25">
      <c r="B48" s="16" t="s">
        <v>45</v>
      </c>
      <c r="D48" s="1">
        <v>335</v>
      </c>
      <c r="E48" s="13">
        <f>E49</f>
        <v>38571.428571428572</v>
      </c>
      <c r="F48" s="1" t="s">
        <v>46</v>
      </c>
    </row>
    <row r="49" spans="2:5" x14ac:dyDescent="0.25">
      <c r="B49" s="16"/>
      <c r="C49" s="1" t="s">
        <v>48</v>
      </c>
      <c r="D49" s="1">
        <v>5213</v>
      </c>
      <c r="E49" s="13">
        <f>K14/L42*L45</f>
        <v>38571.428571428572</v>
      </c>
    </row>
  </sheetData>
  <mergeCells count="3">
    <mergeCell ref="D6:H6"/>
    <mergeCell ref="B12:D12"/>
    <mergeCell ref="H41:J4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Phiếu hạch toán chi phí khác</vt:lpstr>
      <vt:lpstr>Phiếu hạch toán dịch vụ</vt:lpstr>
      <vt:lpstr>Phiếu xuất bán hàng</vt:lpstr>
      <vt:lpstr>Phiếu KM</vt:lpstr>
      <vt:lpstr>Phiếu xuất mượn</vt:lpstr>
      <vt:lpstr>Phiếu xuất bán hàng mượn</vt:lpstr>
      <vt:lpstr>Phiếu xuất trả lại NCC </vt:lpstr>
      <vt:lpstr>Phiếu nhập mua</vt:lpstr>
      <vt:lpstr>PN hàng bán trả lại</vt:lpstr>
      <vt:lpstr>PN hàng bán khi mượn trả lại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Thuy</dc:creator>
  <cp:lastModifiedBy>NamDang</cp:lastModifiedBy>
  <dcterms:created xsi:type="dcterms:W3CDTF">2021-10-21T09:51:09Z</dcterms:created>
  <dcterms:modified xsi:type="dcterms:W3CDTF">2021-12-09T02:00:05Z</dcterms:modified>
</cp:coreProperties>
</file>