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tor\Documents\"/>
    </mc:Choice>
  </mc:AlternateContent>
  <bookViews>
    <workbookView xWindow="0" yWindow="0" windowWidth="28800" windowHeight="12435"/>
  </bookViews>
  <sheets>
    <sheet name="Calculator" sheetId="1" r:id="rId1"/>
    <sheet name="颜色表" sheetId="2" r:id="rId2"/>
    <sheet name="References" sheetId="3" r:id="rId3"/>
    <sheet name="备用颜色表" sheetId="4" r:id="rId4"/>
    <sheet name="颜色果实翻译" sheetId="5" r:id="rId5"/>
  </sheets>
  <definedNames>
    <definedName name="ColourTable">颜色表!$B$2:$E$86</definedName>
    <definedName name="ColourTableTranslate">颜色表!$J$2:$J$86</definedName>
    <definedName name="DiffNames">颜色表!$I$2:$J$86</definedName>
    <definedName name="DiffSums">颜色表!$I$2:$I$86</definedName>
    <definedName name="ProgressSteps">Calculator!$A$3:$A$22</definedName>
    <definedName name="ProgressTable">Calculator!$A$3:$F$22</definedName>
    <definedName name="ValidColours">颜色表!$A$91:$A$175</definedName>
  </definedNames>
  <calcPr calcId="152511"/>
</workbook>
</file>

<file path=xl/calcChain.xml><?xml version="1.0" encoding="utf-8"?>
<calcChain xmlns="http://schemas.openxmlformats.org/spreadsheetml/2006/main">
  <c r="F29" i="1" l="1"/>
  <c r="E29" i="1"/>
  <c r="D29" i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2" i="2"/>
  <c r="K30" i="1"/>
  <c r="J30" i="1"/>
  <c r="I30" i="1"/>
  <c r="K29" i="1"/>
  <c r="J29" i="1"/>
  <c r="I29" i="1"/>
  <c r="K28" i="1"/>
  <c r="J28" i="1"/>
  <c r="I28" i="1"/>
  <c r="A28" i="1"/>
  <c r="K27" i="1"/>
  <c r="J27" i="1"/>
  <c r="I27" i="1"/>
  <c r="A27" i="1"/>
  <c r="K26" i="1"/>
  <c r="J26" i="1"/>
  <c r="I26" i="1"/>
  <c r="A26" i="1"/>
  <c r="K25" i="1"/>
  <c r="J25" i="1"/>
  <c r="I25" i="1"/>
  <c r="A25" i="1"/>
  <c r="A24" i="1"/>
  <c r="A23" i="1"/>
  <c r="A22" i="1"/>
  <c r="A21" i="1"/>
  <c r="A20" i="1"/>
  <c r="A19" i="1"/>
  <c r="A18" i="1"/>
  <c r="A17" i="1"/>
  <c r="A16" i="1"/>
  <c r="A3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B93" i="2" l="1"/>
  <c r="B92" i="2"/>
  <c r="J18" i="1"/>
  <c r="J19" i="1" s="1"/>
  <c r="I18" i="1"/>
  <c r="I19" i="1" s="1"/>
  <c r="B91" i="2"/>
  <c r="K18" i="1"/>
  <c r="K19" i="1" s="1"/>
  <c r="G84" i="2" l="1"/>
  <c r="G80" i="2"/>
  <c r="G76" i="2"/>
  <c r="G72" i="2"/>
  <c r="G68" i="2"/>
  <c r="G64" i="2"/>
  <c r="G60" i="2"/>
  <c r="G56" i="2"/>
  <c r="G52" i="2"/>
  <c r="G48" i="2"/>
  <c r="G44" i="2"/>
  <c r="G40" i="2"/>
  <c r="G36" i="2"/>
  <c r="G32" i="2"/>
  <c r="G28" i="2"/>
  <c r="G24" i="2"/>
  <c r="G20" i="2"/>
  <c r="G16" i="2"/>
  <c r="G12" i="2"/>
  <c r="G8" i="2"/>
  <c r="G4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G5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3" i="2"/>
  <c r="G2" i="2"/>
  <c r="F85" i="2"/>
  <c r="F81" i="2"/>
  <c r="F77" i="2"/>
  <c r="F73" i="2"/>
  <c r="F69" i="2"/>
  <c r="F65" i="2"/>
  <c r="F61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83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F86" i="2"/>
  <c r="F82" i="2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4" i="2"/>
  <c r="F2" i="2"/>
  <c r="F84" i="2"/>
  <c r="F80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3" i="2"/>
  <c r="H83" i="2"/>
  <c r="H79" i="2"/>
  <c r="H75" i="2"/>
  <c r="H71" i="2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H3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H5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H2" i="2"/>
  <c r="I8" i="2" l="1"/>
  <c r="I24" i="2"/>
  <c r="I40" i="2"/>
  <c r="I56" i="2"/>
  <c r="I72" i="2"/>
  <c r="I2" i="2"/>
  <c r="I14" i="2"/>
  <c r="I30" i="2"/>
  <c r="I46" i="2"/>
  <c r="I62" i="2"/>
  <c r="I78" i="2"/>
  <c r="I9" i="2"/>
  <c r="I25" i="2"/>
  <c r="I41" i="2"/>
  <c r="I57" i="2"/>
  <c r="I43" i="2"/>
  <c r="I75" i="2"/>
  <c r="I12" i="2"/>
  <c r="I28" i="2"/>
  <c r="I44" i="2"/>
  <c r="I60" i="2"/>
  <c r="I76" i="2"/>
  <c r="I4" i="2"/>
  <c r="I18" i="2"/>
  <c r="I34" i="2"/>
  <c r="I50" i="2"/>
  <c r="I66" i="2"/>
  <c r="I82" i="2"/>
  <c r="I15" i="2"/>
  <c r="I31" i="2"/>
  <c r="I47" i="2"/>
  <c r="I63" i="2"/>
  <c r="I79" i="2"/>
  <c r="I13" i="2"/>
  <c r="I29" i="2"/>
  <c r="I45" i="2"/>
  <c r="I61" i="2"/>
  <c r="I77" i="2"/>
  <c r="I11" i="2"/>
  <c r="I16" i="2"/>
  <c r="I32" i="2"/>
  <c r="I48" i="2"/>
  <c r="I64" i="2"/>
  <c r="I80" i="2"/>
  <c r="I6" i="2"/>
  <c r="I22" i="2"/>
  <c r="I38" i="2"/>
  <c r="I54" i="2"/>
  <c r="I70" i="2"/>
  <c r="I86" i="2"/>
  <c r="I19" i="2"/>
  <c r="I35" i="2"/>
  <c r="I51" i="2"/>
  <c r="I67" i="2"/>
  <c r="I83" i="2"/>
  <c r="I17" i="2"/>
  <c r="I33" i="2"/>
  <c r="I49" i="2"/>
  <c r="I65" i="2"/>
  <c r="I81" i="2"/>
  <c r="I27" i="2"/>
  <c r="I59" i="2"/>
  <c r="I3" i="2"/>
  <c r="I20" i="2"/>
  <c r="I36" i="2"/>
  <c r="I52" i="2"/>
  <c r="I68" i="2"/>
  <c r="I84" i="2"/>
  <c r="I10" i="2"/>
  <c r="I26" i="2"/>
  <c r="I42" i="2"/>
  <c r="I58" i="2"/>
  <c r="I74" i="2"/>
  <c r="I7" i="2"/>
  <c r="I23" i="2"/>
  <c r="I39" i="2"/>
  <c r="I55" i="2"/>
  <c r="I71" i="2"/>
  <c r="I5" i="2"/>
  <c r="I21" i="2"/>
  <c r="I37" i="2"/>
  <c r="I53" i="2"/>
  <c r="I69" i="2"/>
  <c r="I85" i="2"/>
  <c r="I73" i="2"/>
  <c r="I20" i="1" l="1"/>
</calcChain>
</file>

<file path=xl/comments1.xml><?xml version="1.0" encoding="utf-8"?>
<comments xmlns="http://schemas.openxmlformats.org/spreadsheetml/2006/main">
  <authors>
    <author/>
  </authors>
  <commentList>
    <comment ref="C90" authorId="0" shapeId="0">
      <text>
        <r>
          <rPr>
            <sz val="10"/>
            <rFont val="Arial"/>
          </rPr>
          <t xml:space="preserve">This Multiplies the difference when guessing colours.  Increase this to make the guesses a bit more bias towards close colours.
I.e. makes </t>
        </r>
      </text>
    </comment>
  </commentList>
</comments>
</file>

<file path=xl/sharedStrings.xml><?xml version="1.0" encoding="utf-8"?>
<sst xmlns="http://schemas.openxmlformats.org/spreadsheetml/2006/main" count="620" uniqueCount="261">
  <si>
    <t>Colour</t>
  </si>
  <si>
    <t>Calculator</t>
  </si>
  <si>
    <t>https://docs.google.com/spreadsheets/d/1-Yf6xv9AcUe8NM5KMrlal_Crp_28jBAmkF_Rlt6u9nI/htmlview?sle=true</t>
  </si>
  <si>
    <t>Name</t>
  </si>
  <si>
    <t>https://docs.google.com/spreadsheets/d/1GvpUXFtmBZyosQGv8qVMdkQ5TlUv9BRrZi-5usTDmR4/edit#gid=482904799</t>
  </si>
  <si>
    <t>Missing Manual</t>
  </si>
  <si>
    <t>http://forum.square-enix.com/ffxiv/threads/189066-Chocobo-Dye-The-Missing-Manual</t>
  </si>
  <si>
    <t>|</t>
  </si>
  <si>
    <t>R&amp;D Thread</t>
  </si>
  <si>
    <t>http://forum.square-enix.com/ffxiv/threads/187772-Chocobo-dyeing-R-D-Thread-Post-your-results-here%21?p=2386867#post2386867</t>
  </si>
  <si>
    <t>https://docs.google.com/file/d/0B3YW1nfWcIkmQlB2V0hEcXR4bFU/edit</t>
  </si>
  <si>
    <t>Wiki</t>
  </si>
  <si>
    <t>http://ffxiv.consolegameswiki.com/wiki/Chocobo_Colors</t>
  </si>
  <si>
    <t>Colour Chart</t>
  </si>
  <si>
    <t>https://imagizer.imageshack.us/v2/1679x883q90/661/Tdbywa.png</t>
  </si>
  <si>
    <t>Colour Sheet 1</t>
  </si>
  <si>
    <t>Colr Sheet 2</t>
  </si>
  <si>
    <t>https://docs.google.com/spreadsheets/d/1-Yf6xv9AcUe8NM5KMrlal_Crp_28jBAmkF_Rlt6u9nI/htmlview?usp=drive_web&amp;sle=true#</t>
  </si>
  <si>
    <t>Wine Red</t>
  </si>
  <si>
    <t>http://forum.square-enix.com/ffxiv/threads/187772-Chocobo-dyeing-R-D-Thread-Post-your-results-here%21?p=2394924&amp;viewfull=1#post2394924</t>
  </si>
  <si>
    <t>R</t>
  </si>
  <si>
    <t>Simulator Share Link:</t>
  </si>
  <si>
    <t>https://docs.google.com/spreadsheets/d/1rM2htFAb9y3tsjdwjXAmtZYItAhg87NYKUmgcVj09Z4/edit?usp=sharing</t>
  </si>
  <si>
    <t>Notes</t>
  </si>
  <si>
    <t>Created by Rythea Elynn of Sargatanas</t>
  </si>
  <si>
    <t>- All research work was done by people from the forums, I just threw this together since I didn't have time to experiment slowly because of the free week</t>
  </si>
  <si>
    <t>- Anyone is free to take this and edit it, or make it mroe accurate.  Anything that helps people get their chocobos coloured more accurately!</t>
  </si>
  <si>
    <t>G</t>
  </si>
  <si>
    <t>B</t>
  </si>
  <si>
    <t>Snow White</t>
  </si>
  <si>
    <t>Red</t>
  </si>
  <si>
    <t>Green</t>
  </si>
  <si>
    <t>Blue</t>
  </si>
  <si>
    <t>Diff.R</t>
  </si>
  <si>
    <t>Diff.G</t>
  </si>
  <si>
    <t>Diff.B</t>
  </si>
  <si>
    <t>Diff.Close</t>
  </si>
  <si>
    <t>Diff.Names</t>
  </si>
  <si>
    <t>Ash Grey</t>
  </si>
  <si>
    <t>Goobbue Grey</t>
  </si>
  <si>
    <t>Slate Grey</t>
  </si>
  <si>
    <t>Charcoal Grey</t>
  </si>
  <si>
    <t>Soot Black</t>
  </si>
  <si>
    <t>Rose Pink</t>
  </si>
  <si>
    <t>Lilac Purple</t>
  </si>
  <si>
    <t>Rolanberry Red</t>
  </si>
  <si>
    <t>Dalamud Red</t>
  </si>
  <si>
    <t>Rust Red</t>
  </si>
  <si>
    <t>Coral Pink</t>
  </si>
  <si>
    <t>Blood Red</t>
  </si>
  <si>
    <t>Salmon Pink</t>
  </si>
  <si>
    <t>Sunset Orange</t>
  </si>
  <si>
    <t>Mesa Red</t>
  </si>
  <si>
    <t>Bark Brown</t>
  </si>
  <si>
    <t>Chocolate Brown</t>
  </si>
  <si>
    <t>Russet Brown</t>
  </si>
  <si>
    <t>Kobold Brown</t>
  </si>
  <si>
    <t>Cork Brown</t>
  </si>
  <si>
    <t>Qiqirn Brown</t>
  </si>
  <si>
    <t>Opo-Opo Brown</t>
  </si>
  <si>
    <t>Aldgoat Brown</t>
  </si>
  <si>
    <t>Pumpkin Orange</t>
  </si>
  <si>
    <t>Acorn Brown</t>
  </si>
  <si>
    <t>Orchard Brown</t>
  </si>
  <si>
    <t>Desert Yellow</t>
  </si>
  <si>
    <t>Chestnut Brown</t>
  </si>
  <si>
    <t>Gobbiebag Brown</t>
  </si>
  <si>
    <t>Shale Brown</t>
  </si>
  <si>
    <t>Mole Brown</t>
  </si>
  <si>
    <t>Loam Brown</t>
  </si>
  <si>
    <t>Bone White</t>
  </si>
  <si>
    <t>Ul Brown</t>
  </si>
  <si>
    <t>Honey Yellow</t>
  </si>
  <si>
    <t>Millioncorn Yellow</t>
  </si>
  <si>
    <t>Coeurl Yellow</t>
  </si>
  <si>
    <t>Cream Yellow</t>
  </si>
  <si>
    <t>Halatali Yellow</t>
  </si>
  <si>
    <t>Raisin Brown</t>
  </si>
  <si>
    <t>Mud Green</t>
  </si>
  <si>
    <t>Sylph Green</t>
  </si>
  <si>
    <t>Lime Green</t>
  </si>
  <si>
    <t>Moss Green</t>
  </si>
  <si>
    <t>Meadow Green</t>
  </si>
  <si>
    <t>Olive Green</t>
  </si>
  <si>
    <t>Marsh Green</t>
  </si>
  <si>
    <t>Apple Green</t>
  </si>
  <si>
    <t>Cactuar Green</t>
  </si>
  <si>
    <t>Hunter Green</t>
  </si>
  <si>
    <t>Ochu Green</t>
  </si>
  <si>
    <t>Adamantoise Green</t>
  </si>
  <si>
    <t>Nophica Green</t>
  </si>
  <si>
    <t>Deepwood Green</t>
  </si>
  <si>
    <t>Celeste Green</t>
  </si>
  <si>
    <t>Turquoise Green</t>
  </si>
  <si>
    <t>Morbol Green</t>
  </si>
  <si>
    <t>Ice Blue</t>
  </si>
  <si>
    <t>Sky Blue</t>
  </si>
  <si>
    <t>Seafog Blue</t>
  </si>
  <si>
    <t>Peacock Blue</t>
  </si>
  <si>
    <t>Rhotano Blue</t>
  </si>
  <si>
    <t>Corpse Blue</t>
  </si>
  <si>
    <t>Ceruleam Blue</t>
  </si>
  <si>
    <t>Woad Blue</t>
  </si>
  <si>
    <t>Ink Blue</t>
  </si>
  <si>
    <t>Raptor Blue</t>
  </si>
  <si>
    <t>Othard Blue</t>
  </si>
  <si>
    <t>Storm Blue</t>
  </si>
  <si>
    <t>Void Blue</t>
  </si>
  <si>
    <t>Royal Blue</t>
  </si>
  <si>
    <t>Midnight Blue</t>
  </si>
  <si>
    <t>Shadow Blue</t>
  </si>
  <si>
    <t>Abyssal Blue</t>
  </si>
  <si>
    <t>Lavender Blue</t>
  </si>
  <si>
    <t>Gloom Purple</t>
  </si>
  <si>
    <t>Currant Purple</t>
  </si>
  <si>
    <t>Iris Purple</t>
  </si>
  <si>
    <t>Grape Purple</t>
  </si>
  <si>
    <t>Lotus Pink</t>
  </si>
  <si>
    <t>Colibri Pink</t>
  </si>
  <si>
    <t>Plum Purple</t>
  </si>
  <si>
    <t>Regal Purple</t>
  </si>
  <si>
    <t>- Aparently there's a formula for determining "closeness" of colours, using that now:</t>
  </si>
  <si>
    <t>http://lists.w3.org/Archives/Public/w3c-wai-gl/2003JulSep/0447.html</t>
  </si>
  <si>
    <t>+/-</t>
  </si>
  <si>
    <t>Key</t>
  </si>
  <si>
    <t>Sorted Colours</t>
  </si>
  <si>
    <t>Current Colour</t>
  </si>
  <si>
    <t>沙漠黄</t>
  </si>
  <si>
    <t>素雪白</t>
  </si>
  <si>
    <t>深渊蓝</t>
  </si>
  <si>
    <t>橡果棕</t>
  </si>
  <si>
    <t>金龟绿</t>
  </si>
  <si>
    <t>山羊棕</t>
  </si>
  <si>
    <t>苹果绿</t>
  </si>
  <si>
    <t>苍白灰</t>
  </si>
  <si>
    <t>树皮棕</t>
  </si>
  <si>
    <t>鲜血红</t>
  </si>
  <si>
    <t>骸骨白</t>
  </si>
  <si>
    <t>仙人掌</t>
  </si>
  <si>
    <t>天上蓝</t>
  </si>
  <si>
    <t>青磷蓝</t>
  </si>
  <si>
    <t>木炭灰</t>
  </si>
  <si>
    <t>山栗棕</t>
  </si>
  <si>
    <t>巧克力</t>
  </si>
  <si>
    <t>猛豹黄</t>
  </si>
  <si>
    <t>蜂鸟粉</t>
  </si>
  <si>
    <t>珊瑚粉</t>
  </si>
  <si>
    <t>软木棕</t>
  </si>
  <si>
    <t>腐尸蓝</t>
  </si>
  <si>
    <t>奶油黄</t>
  </si>
  <si>
    <t>醋栗紫</t>
  </si>
  <si>
    <t>卫月红</t>
  </si>
  <si>
    <t>深林绿</t>
  </si>
  <si>
    <t>忧郁紫</t>
  </si>
  <si>
    <t>哥布林</t>
  </si>
  <si>
    <t>古菩灰</t>
  </si>
  <si>
    <t>葡萄紫</t>
  </si>
  <si>
    <t>日影黄</t>
  </si>
  <si>
    <t>蜂蜜黄</t>
  </si>
  <si>
    <t>猎人绿</t>
  </si>
  <si>
    <t>寒冰蓝</t>
  </si>
  <si>
    <t>油墨蓝</t>
  </si>
  <si>
    <t>虹膜紫</t>
  </si>
  <si>
    <t>钴铁棕</t>
  </si>
  <si>
    <t>薰衣草</t>
  </si>
  <si>
    <t>丁香紫</t>
  </si>
  <si>
    <t>青柠绿</t>
  </si>
  <si>
    <t>沃土棕</t>
  </si>
  <si>
    <t>莲花粉</t>
  </si>
  <si>
    <t>沼泽绿</t>
  </si>
  <si>
    <t>牧草绿</t>
  </si>
  <si>
    <t>台地红</t>
  </si>
  <si>
    <t>午夜蓝</t>
  </si>
  <si>
    <t>玉米黄</t>
  </si>
  <si>
    <t>鼹鼠棕</t>
  </si>
  <si>
    <t>魔花绿</t>
  </si>
  <si>
    <t>苔藓绿</t>
  </si>
  <si>
    <t>泥沼绿</t>
  </si>
  <si>
    <t>地神绿</t>
  </si>
  <si>
    <t>口花绿</t>
  </si>
  <si>
    <t>橄榄绿</t>
  </si>
  <si>
    <t>奥猴棕</t>
  </si>
  <si>
    <t>果园棕</t>
  </si>
  <si>
    <t>东洲蓝</t>
  </si>
  <si>
    <t>孔雀蓝</t>
  </si>
  <si>
    <t>仙子梅</t>
  </si>
  <si>
    <t>南瓜橙</t>
  </si>
  <si>
    <t>卢恩棕</t>
  </si>
  <si>
    <t>萄干棕</t>
  </si>
  <si>
    <t>盗龙蓝</t>
  </si>
  <si>
    <t>帝王紫</t>
  </si>
  <si>
    <t>罗海蓝</t>
  </si>
  <si>
    <t>罗兰莓</t>
  </si>
  <si>
    <t>玫瑰粉</t>
  </si>
  <si>
    <t>皇室蓝</t>
  </si>
  <si>
    <t>铁锈棕</t>
  </si>
  <si>
    <t>铁锈红</t>
  </si>
  <si>
    <t>鲑鱼粉</t>
  </si>
  <si>
    <t>海雾蓝</t>
  </si>
  <si>
    <t>阴影蓝</t>
  </si>
  <si>
    <t>页岩棕</t>
  </si>
  <si>
    <t>天空蓝</t>
  </si>
  <si>
    <t>石板灰</t>
  </si>
  <si>
    <t>煤烟黑</t>
  </si>
  <si>
    <t>风暴蓝</t>
  </si>
  <si>
    <t>日落橙</t>
  </si>
  <si>
    <t>妖精绿</t>
  </si>
  <si>
    <t>绿松蓝</t>
  </si>
  <si>
    <t>黄沙棕</t>
  </si>
  <si>
    <t>虚空蓝</t>
  </si>
  <si>
    <t>果酒红</t>
  </si>
  <si>
    <t>靛青蓝</t>
  </si>
  <si>
    <t>Apples</t>
  </si>
  <si>
    <t>塞尔法特尔沙果</t>
  </si>
  <si>
    <t>Plums</t>
  </si>
  <si>
    <t>多玛青梅</t>
  </si>
  <si>
    <t>Pears</t>
  </si>
  <si>
    <t>辉鳞油梨</t>
  </si>
  <si>
    <t>Valfruit</t>
  </si>
  <si>
    <t>瓦尔醋栗</t>
  </si>
  <si>
    <t>Berries</t>
  </si>
  <si>
    <r>
      <t>奥</t>
    </r>
    <r>
      <rPr>
        <sz val="10"/>
        <rFont val="Arial"/>
      </rPr>
      <t>·</t>
    </r>
    <r>
      <rPr>
        <sz val="10"/>
        <rFont val="宋体"/>
        <family val="3"/>
        <charset val="134"/>
      </rPr>
      <t>哥摩罗浆果</t>
    </r>
  </si>
  <si>
    <t>Pineapples</t>
  </si>
  <si>
    <t>谢尔达莱凤梨</t>
  </si>
  <si>
    <t>Han Lemon</t>
  </si>
  <si>
    <t>拉札罕柠檬</t>
  </si>
  <si>
    <r>
      <t xml:space="preserve">Lavender </t>
    </r>
    <r>
      <rPr>
        <sz val="10"/>
        <rFont val="Arial"/>
        <family val="2"/>
      </rPr>
      <t>Blue</t>
    </r>
    <phoneticPr fontId="18" type="noConversion"/>
  </si>
  <si>
    <r>
      <t>Cerule</t>
    </r>
    <r>
      <rPr>
        <sz val="10"/>
        <rFont val="Arial"/>
        <family val="2"/>
      </rPr>
      <t>a</t>
    </r>
    <r>
      <rPr>
        <sz val="10"/>
        <rFont val="Arial"/>
      </rPr>
      <t>m Blue</t>
    </r>
    <phoneticPr fontId="18" type="noConversion"/>
  </si>
  <si>
    <t>沙果</t>
  </si>
  <si>
    <t>沙果</t>
    <phoneticPr fontId="18" type="noConversion"/>
  </si>
  <si>
    <t>青梅</t>
  </si>
  <si>
    <t>青梅</t>
    <phoneticPr fontId="18" type="noConversion"/>
  </si>
  <si>
    <t>油梨</t>
  </si>
  <si>
    <t>油梨</t>
    <phoneticPr fontId="18" type="noConversion"/>
  </si>
  <si>
    <t>醋栗</t>
    <phoneticPr fontId="18" type="noConversion"/>
  </si>
  <si>
    <t>浆果</t>
  </si>
  <si>
    <t>浆果</t>
    <phoneticPr fontId="18" type="noConversion"/>
  </si>
  <si>
    <t>凤梨</t>
  </si>
  <si>
    <t>凤梨</t>
    <phoneticPr fontId="18" type="noConversion"/>
  </si>
  <si>
    <r>
      <t xml:space="preserve">2. </t>
    </r>
    <r>
      <rPr>
        <sz val="10"/>
        <rFont val="宋体"/>
        <family val="3"/>
        <charset val="134"/>
      </rPr>
      <t>在第一行选择起始颜色</t>
    </r>
    <phoneticPr fontId="18" type="noConversion"/>
  </si>
  <si>
    <r>
      <t xml:space="preserve">3. </t>
    </r>
    <r>
      <rPr>
        <sz val="10"/>
        <rFont val="宋体"/>
        <family val="3"/>
        <charset val="134"/>
      </rPr>
      <t>在最后一行选择目标颜色</t>
    </r>
    <phoneticPr fontId="18" type="noConversion"/>
  </si>
  <si>
    <r>
      <t xml:space="preserve">5. </t>
    </r>
    <r>
      <rPr>
        <sz val="10"/>
        <rFont val="宋体"/>
        <family val="3"/>
        <charset val="134"/>
      </rPr>
      <t>最下面的表格是各种果子的功能</t>
    </r>
    <phoneticPr fontId="18" type="noConversion"/>
  </si>
  <si>
    <r>
      <t xml:space="preserve">6. </t>
    </r>
    <r>
      <rPr>
        <sz val="10"/>
        <rFont val="宋体"/>
        <family val="3"/>
        <charset val="134"/>
      </rPr>
      <t>在左边的选单里选择果子加入</t>
    </r>
    <phoneticPr fontId="18" type="noConversion"/>
  </si>
  <si>
    <r>
      <t xml:space="preserve">7. 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当前颜色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一栏为现在的颜色</t>
    </r>
    <phoneticPr fontId="18" type="noConversion"/>
  </si>
  <si>
    <r>
      <t xml:space="preserve">8. </t>
    </r>
    <r>
      <rPr>
        <sz val="10"/>
        <rFont val="宋体"/>
        <family val="3"/>
        <charset val="134"/>
      </rPr>
      <t>重复以上步骤</t>
    </r>
    <phoneticPr fontId="18" type="noConversion"/>
  </si>
  <si>
    <r>
      <rPr>
        <b/>
        <sz val="10"/>
        <rFont val="宋体"/>
        <family val="3"/>
        <charset val="134"/>
      </rPr>
      <t>用法</t>
    </r>
    <r>
      <rPr>
        <b/>
        <sz val="10"/>
        <rFont val="Arial"/>
      </rPr>
      <t>:</t>
    </r>
    <phoneticPr fontId="18" type="noConversion"/>
  </si>
  <si>
    <t>起始颜色</t>
    <phoneticPr fontId="18" type="noConversion"/>
  </si>
  <si>
    <t>步骤</t>
    <phoneticPr fontId="18" type="noConversion"/>
  </si>
  <si>
    <t>喂</t>
    <phoneticPr fontId="18" type="noConversion"/>
  </si>
  <si>
    <t>数量</t>
    <phoneticPr fontId="18" type="noConversion"/>
  </si>
  <si>
    <t>目标颜色值</t>
    <phoneticPr fontId="18" type="noConversion"/>
  </si>
  <si>
    <t>调整：</t>
    <phoneticPr fontId="18" type="noConversion"/>
  </si>
  <si>
    <r>
      <rPr>
        <sz val="10"/>
        <rFont val="宋体"/>
        <family val="3"/>
        <charset val="134"/>
      </rPr>
      <t>颜色表仅供参考，可以用备用颜色表（表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）中的颜色，替代表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中的颜色。颜色猜测值来源不一样</t>
    </r>
    <phoneticPr fontId="18" type="noConversion"/>
  </si>
  <si>
    <t>当前颜色</t>
    <phoneticPr fontId="18" type="noConversion"/>
  </si>
  <si>
    <t>颜值</t>
    <phoneticPr fontId="18" type="noConversion"/>
  </si>
  <si>
    <t>色差</t>
    <phoneticPr fontId="18" type="noConversion"/>
  </si>
  <si>
    <r>
      <t>4. [</t>
    </r>
    <r>
      <rPr>
        <sz val="10"/>
        <rFont val="宋体"/>
        <family val="3"/>
        <charset val="134"/>
      </rPr>
      <t>色差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一栏表示现在颜色和目标的色差</t>
    </r>
    <phoneticPr fontId="18" type="noConversion"/>
  </si>
  <si>
    <t>果实颜色值</t>
    <phoneticPr fontId="18" type="noConversion"/>
  </si>
  <si>
    <t>J22格子可以调整果实颜色改变量</t>
    <phoneticPr fontId="18" type="noConversion"/>
  </si>
  <si>
    <r>
      <t xml:space="preserve">1. </t>
    </r>
    <r>
      <rPr>
        <sz val="10"/>
        <rFont val="宋体"/>
        <family val="3"/>
        <charset val="134"/>
      </rPr>
      <t>原始表格地址：</t>
    </r>
    <r>
      <rPr>
        <sz val="10"/>
        <rFont val="Arial"/>
        <family val="2"/>
      </rPr>
      <t xml:space="preserve">https://docs.google.com/file/d/0B3YW1nfWcIkmQlB2V0hEcXR4bFU/edit </t>
    </r>
    <r>
      <rPr>
        <sz val="10"/>
        <rFont val="宋体"/>
        <family val="3"/>
        <charset val="134"/>
      </rPr>
      <t>翻译：电一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魔杜纳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黑魔导师库兰</t>
    </r>
    <r>
      <rPr>
        <sz val="10"/>
        <rFont val="Arial"/>
        <family val="2"/>
      </rPr>
      <t xml:space="preserve"> </t>
    </r>
    <phoneticPr fontId="18" type="noConversion"/>
  </si>
  <si>
    <r>
      <rPr>
        <sz val="10"/>
        <rFont val="宋体"/>
        <family val="3"/>
        <charset val="134"/>
      </rPr>
      <t>原始表格地址：</t>
    </r>
    <r>
      <rPr>
        <sz val="10"/>
        <rFont val="Arial"/>
        <family val="2"/>
      </rPr>
      <t xml:space="preserve">https://docs.google.com/file/d/0B3YW1nfWcIkmQlB2V0hEcXR4bFU/edit </t>
    </r>
    <r>
      <rPr>
        <sz val="10"/>
        <rFont val="宋体"/>
        <family val="3"/>
        <charset val="134"/>
      </rPr>
      <t>翻译：电一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魔杜纳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黑魔导师库兰</t>
    </r>
    <r>
      <rPr>
        <sz val="10"/>
        <rFont val="Arial"/>
        <family val="2"/>
      </rPr>
      <t xml:space="preserve">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</si>
</sst>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b/>
      <sz val="10"/>
      <name val="Arial"/>
    </font>
    <font>
      <sz val="18"/>
      <name val="Arial"/>
    </font>
    <font>
      <b/>
      <sz val="10"/>
      <color rgb="FFFFFFFF"/>
      <name val="Arial"/>
    </font>
    <font>
      <i/>
      <sz val="10"/>
      <name val="Arial"/>
    </font>
    <font>
      <i/>
      <sz val="10"/>
      <name val="Arial"/>
    </font>
    <font>
      <sz val="10"/>
      <name val="Arial"/>
    </font>
    <font>
      <b/>
      <i/>
      <sz val="10"/>
      <name val="Arial"/>
    </font>
    <font>
      <b/>
      <sz val="10"/>
      <name val="Arial"/>
    </font>
    <font>
      <b/>
      <i/>
      <sz val="10"/>
      <color rgb="FF0000FF"/>
      <name val="Arial"/>
    </font>
    <font>
      <b/>
      <sz val="10"/>
      <color rgb="FF000000"/>
      <name val="Arial"/>
    </font>
    <font>
      <b/>
      <i/>
      <sz val="10"/>
      <color rgb="FFFF0000"/>
      <name val="Arial"/>
    </font>
    <font>
      <b/>
      <sz val="10"/>
      <color rgb="FFFF0000"/>
      <name val="Arial"/>
    </font>
    <font>
      <b/>
      <sz val="10"/>
      <color rgb="FF6AA84F"/>
      <name val="Arial"/>
    </font>
    <font>
      <b/>
      <sz val="10"/>
      <color rgb="FF0000FF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b/>
      <i/>
      <sz val="10"/>
      <color rgb="FF0000FF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color rgb="FF000000"/>
      <name val="宋体"/>
      <family val="3"/>
      <charset val="134"/>
    </font>
  </fonts>
  <fills count="10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434343"/>
        <bgColor rgb="FF434343"/>
      </patternFill>
    </fill>
    <fill>
      <patternFill patternType="solid">
        <fgColor rgb="FF990000"/>
        <bgColor rgb="FF990000"/>
      </patternFill>
    </fill>
    <fill>
      <patternFill patternType="solid">
        <fgColor rgb="FF38761D"/>
        <bgColor rgb="FF38761D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DFDFD7"/>
        <bgColor rgb="FFDFDFD7"/>
      </patternFill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AFAFA7"/>
        <bgColor rgb="FFAFAFA7"/>
      </patternFill>
    </fill>
    <fill>
      <patternFill patternType="solid">
        <fgColor rgb="FFEA9999"/>
        <bgColor rgb="FFEA9999"/>
      </patternFill>
    </fill>
    <fill>
      <patternFill patternType="solid">
        <fgColor rgb="FF878787"/>
        <bgColor rgb="FF878787"/>
      </patternFill>
    </fill>
    <fill>
      <patternFill patternType="solid">
        <fgColor rgb="FFB6D7A8"/>
        <bgColor rgb="FFB6D7A8"/>
      </patternFill>
    </fill>
    <fill>
      <patternFill patternType="solid">
        <fgColor rgb="FF676767"/>
        <bgColor rgb="FF676767"/>
      </patternFill>
    </fill>
    <fill>
      <patternFill patternType="solid">
        <fgColor rgb="FFA4C2F4"/>
        <bgColor rgb="FFA4C2F4"/>
      </patternFill>
    </fill>
    <fill>
      <patternFill patternType="solid">
        <fgColor rgb="FF474747"/>
        <bgColor rgb="FF474747"/>
      </patternFill>
    </fill>
    <fill>
      <patternFill patternType="solid">
        <fgColor rgb="FFCCCCCC"/>
        <bgColor rgb="FFCCCCCC"/>
      </patternFill>
    </fill>
    <fill>
      <patternFill patternType="solid">
        <fgColor rgb="FF2F2F27"/>
        <bgColor rgb="FF2F2F27"/>
      </patternFill>
    </fill>
    <fill>
      <patternFill patternType="solid">
        <fgColor rgb="FFE7A797"/>
        <bgColor rgb="FFE7A797"/>
      </patternFill>
    </fill>
    <fill>
      <patternFill patternType="solid">
        <fgColor rgb="FFF4CCCC"/>
        <bgColor rgb="FFF4CCCC"/>
      </patternFill>
    </fill>
    <fill>
      <patternFill patternType="solid">
        <fgColor rgb="FF876F6F"/>
        <bgColor rgb="FF876F6F"/>
      </patternFill>
    </fill>
    <fill>
      <patternFill patternType="solid">
        <fgColor rgb="FFD9EAD3"/>
        <bgColor rgb="FFD9EAD3"/>
      </patternFill>
    </fill>
    <fill>
      <patternFill patternType="solid">
        <fgColor rgb="FF5F1F2F"/>
        <bgColor rgb="FF5F1F2F"/>
      </patternFill>
    </fill>
    <fill>
      <patternFill patternType="solid">
        <fgColor rgb="FFC9DAF8"/>
        <bgColor rgb="FFC9DAF8"/>
      </patternFill>
    </fill>
    <fill>
      <patternFill patternType="solid">
        <fgColor rgb="FF7F1F1F"/>
        <bgColor rgb="FF7F1F1F"/>
      </patternFill>
    </fill>
    <fill>
      <patternFill patternType="solid">
        <fgColor rgb="FF672707"/>
        <bgColor rgb="FF672707"/>
      </patternFill>
    </fill>
    <fill>
      <patternFill patternType="solid">
        <fgColor rgb="FF471717"/>
        <bgColor rgb="FF471717"/>
      </patternFill>
    </fill>
    <fill>
      <patternFill patternType="solid">
        <fgColor rgb="FFCF6F5F"/>
        <bgColor rgb="FFCF6F5F"/>
      </patternFill>
    </fill>
    <fill>
      <patternFill patternType="solid">
        <fgColor rgb="FF8F3F27"/>
        <bgColor rgb="FF8F3F27"/>
      </patternFill>
    </fill>
    <fill>
      <patternFill patternType="solid">
        <fgColor rgb="FFE7AF8F"/>
        <bgColor rgb="FFE7AF8F"/>
      </patternFill>
    </fill>
    <fill>
      <patternFill patternType="solid">
        <fgColor rgb="FFB75F5F"/>
        <bgColor rgb="FFB75F5F"/>
      </patternFill>
    </fill>
    <fill>
      <patternFill patternType="solid">
        <fgColor rgb="FF873707"/>
        <bgColor rgb="FF873707"/>
      </patternFill>
    </fill>
    <fill>
      <patternFill patternType="solid">
        <fgColor rgb="FF6F4F3F"/>
        <bgColor rgb="FF6F4F3F"/>
      </patternFill>
    </fill>
    <fill>
      <patternFill patternType="solid">
        <fgColor rgb="FF6F3F27"/>
        <bgColor rgb="FF6F3F27"/>
      </patternFill>
    </fill>
    <fill>
      <patternFill patternType="solid">
        <fgColor rgb="FF4F2F1F"/>
        <bgColor rgb="FF4F2F1F"/>
      </patternFill>
    </fill>
    <fill>
      <patternFill patternType="solid">
        <fgColor rgb="FF37271F"/>
        <bgColor rgb="FF37271F"/>
      </patternFill>
    </fill>
    <fill>
      <patternFill patternType="solid">
        <fgColor rgb="FFCF9757"/>
        <bgColor rgb="FFCF9757"/>
      </patternFill>
    </fill>
    <fill>
      <patternFill patternType="solid">
        <fgColor rgb="FF9F6F47"/>
        <bgColor rgb="FF9F6F47"/>
      </patternFill>
    </fill>
    <fill>
      <patternFill patternType="solid">
        <fgColor rgb="FF7F5F29"/>
        <bgColor rgb="FF7F5F29"/>
      </patternFill>
    </fill>
    <fill>
      <patternFill patternType="solid">
        <fgColor rgb="FFA78767"/>
        <bgColor rgb="FFA78767"/>
      </patternFill>
    </fill>
    <fill>
      <patternFill patternType="solid">
        <fgColor rgb="FFC77727"/>
        <bgColor rgb="FFC77727"/>
      </patternFill>
    </fill>
    <fill>
      <patternFill patternType="solid">
        <fgColor rgb="FF975F1F"/>
        <bgColor rgb="FF975F1F"/>
      </patternFill>
    </fill>
    <fill>
      <patternFill patternType="solid">
        <fgColor rgb="FF674717"/>
        <bgColor rgb="FF674717"/>
      </patternFill>
    </fill>
    <fill>
      <patternFill patternType="solid">
        <fgColor rgb="FF3F2F0F"/>
        <bgColor rgb="FF3F2F0F"/>
      </patternFill>
    </fill>
    <fill>
      <patternFill patternType="solid">
        <fgColor rgb="FFBFA787"/>
        <bgColor rgb="FFBFA787"/>
      </patternFill>
    </fill>
    <fill>
      <patternFill patternType="solid">
        <fgColor rgb="FF97876F"/>
        <bgColor rgb="FF97876F"/>
      </patternFill>
    </fill>
    <fill>
      <patternFill patternType="solid">
        <fgColor rgb="FF675747"/>
        <bgColor rgb="FF675747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3F372F"/>
        <bgColor rgb="FF3F372F"/>
      </patternFill>
    </fill>
    <fill>
      <patternFill patternType="solid">
        <fgColor rgb="FFEFD7A7"/>
        <bgColor rgb="FFEFD7A7"/>
      </patternFill>
    </fill>
    <fill>
      <patternFill patternType="solid">
        <fgColor rgb="FFB7A777"/>
        <bgColor rgb="FFB7A777"/>
      </patternFill>
    </fill>
    <fill>
      <patternFill patternType="solid">
        <fgColor rgb="FFDFB757"/>
        <bgColor rgb="FFDFB757"/>
      </patternFill>
    </fill>
    <fill>
      <patternFill patternType="solid">
        <fgColor rgb="FFFFC727"/>
        <bgColor rgb="FFFFC727"/>
      </patternFill>
    </fill>
    <fill>
      <patternFill patternType="solid">
        <fgColor rgb="FFE79F37"/>
        <bgColor rgb="FFE79F37"/>
      </patternFill>
    </fill>
    <fill>
      <patternFill patternType="solid">
        <fgColor rgb="FFBF8F07"/>
        <bgColor rgb="FFBF8F07"/>
      </patternFill>
    </fill>
    <fill>
      <patternFill patternType="solid">
        <fgColor rgb="FFF7D777"/>
        <bgColor rgb="FFF7D777"/>
      </patternFill>
    </fill>
    <fill>
      <patternFill patternType="solid">
        <fgColor rgb="FFA78737"/>
        <bgColor rgb="FFA78737"/>
      </patternFill>
    </fill>
    <fill>
      <patternFill patternType="solid">
        <fgColor rgb="FF473717"/>
        <bgColor rgb="FF473717"/>
      </patternFill>
    </fill>
    <fill>
      <patternFill patternType="solid">
        <fgColor rgb="FF5F5737"/>
        <bgColor rgb="FF5F5737"/>
      </patternFill>
    </fill>
    <fill>
      <patternFill patternType="solid">
        <fgColor rgb="FFBFBF8F"/>
        <bgColor rgb="FFBFBF8F"/>
      </patternFill>
    </fill>
    <fill>
      <patternFill patternType="solid">
        <fgColor rgb="FFAFAF57"/>
        <bgColor rgb="FFAFAF57"/>
      </patternFill>
    </fill>
    <fill>
      <patternFill patternType="solid">
        <fgColor rgb="FF777727"/>
        <bgColor rgb="FF777727"/>
      </patternFill>
    </fill>
    <fill>
      <patternFill patternType="solid">
        <fgColor rgb="FF8F9F67"/>
        <bgColor rgb="FF8F9F67"/>
      </patternFill>
    </fill>
    <fill>
      <patternFill patternType="solid">
        <fgColor rgb="FF4F5737"/>
        <bgColor rgb="FF4F5737"/>
      </patternFill>
    </fill>
    <fill>
      <patternFill patternType="solid">
        <fgColor rgb="FF373F27"/>
        <bgColor rgb="FF373F27"/>
      </patternFill>
    </fill>
    <fill>
      <patternFill patternType="solid">
        <fgColor rgb="FF9FB767"/>
        <bgColor rgb="FF9FB767"/>
      </patternFill>
    </fill>
    <fill>
      <patternFill patternType="solid">
        <fgColor rgb="FF678747"/>
        <bgColor rgb="FF678747"/>
      </patternFill>
    </fill>
    <fill>
      <patternFill patternType="solid">
        <fgColor rgb="FF2F4F2F"/>
        <bgColor rgb="FF2F4F2F"/>
      </patternFill>
    </fill>
    <fill>
      <patternFill patternType="solid">
        <fgColor rgb="FF47673F"/>
        <bgColor rgb="FF47673F"/>
      </patternFill>
    </fill>
    <fill>
      <patternFill patternType="solid">
        <fgColor rgb="FF67775F"/>
        <bgColor rgb="FF67775F"/>
      </patternFill>
    </fill>
    <fill>
      <patternFill patternType="solid">
        <fgColor rgb="FF3F4F3F"/>
        <bgColor rgb="FF3F4F3F"/>
      </patternFill>
    </fill>
    <fill>
      <patternFill patternType="solid">
        <fgColor rgb="FF1F2F27"/>
        <bgColor rgb="FF1F2F27"/>
      </patternFill>
    </fill>
    <fill>
      <patternFill patternType="solid">
        <fgColor rgb="FF97BFBF"/>
        <bgColor rgb="FF97BFBF"/>
      </patternFill>
    </fill>
    <fill>
      <patternFill patternType="solid">
        <fgColor rgb="FF477777"/>
        <bgColor rgb="FF477777"/>
      </patternFill>
    </fill>
    <fill>
      <patternFill patternType="solid">
        <fgColor rgb="FF1F4747"/>
        <bgColor rgb="FF1F4747"/>
      </patternFill>
    </fill>
    <fill>
      <patternFill patternType="solid">
        <fgColor rgb="FFB7C7CF"/>
        <bgColor rgb="FFB7C7CF"/>
      </patternFill>
    </fill>
    <fill>
      <patternFill patternType="solid">
        <fgColor rgb="FF87B7D7"/>
        <bgColor rgb="FF87B7D7"/>
      </patternFill>
    </fill>
    <fill>
      <patternFill patternType="solid">
        <fgColor rgb="FF6787A7"/>
        <bgColor rgb="FF6787A7"/>
      </patternFill>
    </fill>
    <fill>
      <patternFill patternType="solid">
        <fgColor rgb="FF3F6F8F"/>
        <bgColor rgb="FF3F6F8F"/>
      </patternFill>
    </fill>
    <fill>
      <patternFill patternType="solid">
        <fgColor rgb="FF1F3F57"/>
        <bgColor rgb="FF1F3F57"/>
      </patternFill>
    </fill>
    <fill>
      <patternFill patternType="solid">
        <fgColor rgb="FF979FAF"/>
        <bgColor rgb="FF979FAF"/>
      </patternFill>
    </fill>
    <fill>
      <patternFill patternType="solid">
        <fgColor rgb="FF4F5767"/>
        <bgColor rgb="FF4F5767"/>
      </patternFill>
    </fill>
    <fill>
      <patternFill patternType="solid">
        <fgColor rgb="FF2F3F57"/>
        <bgColor rgb="FF2F3F57"/>
      </patternFill>
    </fill>
    <fill>
      <patternFill patternType="solid">
        <fgColor rgb="FF1F272F"/>
        <bgColor rgb="FF1F272F"/>
      </patternFill>
    </fill>
    <fill>
      <patternFill patternType="solid">
        <fgColor rgb="FF5F87C7"/>
        <bgColor rgb="FF5F87C7"/>
      </patternFill>
    </fill>
    <fill>
      <patternFill patternType="solid">
        <fgColor rgb="FF375F8F"/>
        <bgColor rgb="FF375F8F"/>
      </patternFill>
    </fill>
    <fill>
      <patternFill patternType="solid">
        <fgColor rgb="FF274777"/>
        <bgColor rgb="FF274777"/>
      </patternFill>
    </fill>
    <fill>
      <patternFill patternType="solid">
        <fgColor rgb="FF172E47"/>
        <bgColor rgb="FF172E47"/>
      </patternFill>
    </fill>
    <fill>
      <patternFill patternType="solid">
        <fgColor rgb="FF272F67"/>
        <bgColor rgb="FF272F67"/>
      </patternFill>
    </fill>
    <fill>
      <patternFill patternType="solid">
        <fgColor rgb="FF1F1F3F"/>
        <bgColor rgb="FF1F1F3F"/>
      </patternFill>
    </fill>
    <fill>
      <patternFill patternType="solid">
        <fgColor rgb="FF3F3747"/>
        <bgColor rgb="FF3F3747"/>
      </patternFill>
    </fill>
    <fill>
      <patternFill patternType="solid">
        <fgColor rgb="FF372F57"/>
        <bgColor rgb="FF372F57"/>
      </patternFill>
    </fill>
    <fill>
      <patternFill patternType="solid">
        <fgColor rgb="FF8F87AF"/>
        <bgColor rgb="FF8F87AF"/>
      </patternFill>
    </fill>
    <fill>
      <patternFill patternType="solid">
        <fgColor rgb="FF4F4767"/>
        <bgColor rgb="FF4F4767"/>
      </patternFill>
    </fill>
    <fill>
      <patternFill patternType="solid">
        <fgColor rgb="FF372F3F"/>
        <bgColor rgb="FF372F3F"/>
      </patternFill>
    </fill>
    <fill>
      <patternFill patternType="solid">
        <fgColor rgb="FFBF9FBF"/>
        <bgColor rgb="FFBF9FBF"/>
      </patternFill>
    </fill>
    <fill>
      <patternFill patternType="solid">
        <fgColor rgb="FF3F2F3F"/>
        <bgColor rgb="FF3F2F3F"/>
      </patternFill>
    </fill>
    <fill>
      <patternFill patternType="solid">
        <fgColor rgb="FFFFCFF7"/>
        <bgColor rgb="FFFFCFF7"/>
      </patternFill>
    </fill>
    <fill>
      <patternFill patternType="solid">
        <fgColor rgb="FFDF9FCF"/>
        <bgColor rgb="FFDF9FCF"/>
      </patternFill>
    </fill>
    <fill>
      <patternFill patternType="solid">
        <fgColor rgb="FF7F576F"/>
        <bgColor rgb="FF7F576F"/>
      </patternFill>
    </fill>
    <fill>
      <patternFill patternType="solid">
        <fgColor rgb="FF673757"/>
        <bgColor rgb="FF673757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1" fillId="3" borderId="3" xfId="0" applyFont="1" applyFill="1" applyBorder="1"/>
    <xf numFmtId="0" fontId="6" fillId="4" borderId="4" xfId="0" applyFont="1" applyFill="1" applyBorder="1" applyAlignment="1">
      <alignment horizontal="center"/>
    </xf>
    <xf numFmtId="0" fontId="7" fillId="0" borderId="1" xfId="0" applyFont="1" applyBorder="1"/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left"/>
    </xf>
    <xf numFmtId="0" fontId="4" fillId="3" borderId="3" xfId="0" applyFont="1" applyFill="1" applyBorder="1" applyAlignment="1"/>
    <xf numFmtId="0" fontId="9" fillId="12" borderId="1" xfId="0" applyFont="1" applyFill="1" applyBorder="1" applyAlignment="1"/>
    <xf numFmtId="0" fontId="10" fillId="8" borderId="5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9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" fillId="14" borderId="1" xfId="0" applyFont="1" applyFill="1" applyBorder="1"/>
    <xf numFmtId="1" fontId="1" fillId="15" borderId="1" xfId="0" applyNumberFormat="1" applyFont="1" applyFill="1" applyBorder="1"/>
    <xf numFmtId="0" fontId="7" fillId="0" borderId="1" xfId="0" applyFont="1" applyBorder="1"/>
    <xf numFmtId="0" fontId="9" fillId="16" borderId="1" xfId="0" applyFont="1" applyFill="1" applyBorder="1" applyAlignment="1"/>
    <xf numFmtId="0" fontId="4" fillId="17" borderId="5" xfId="0" applyFont="1" applyFill="1" applyBorder="1" applyAlignment="1"/>
    <xf numFmtId="0" fontId="9" fillId="18" borderId="1" xfId="0" applyFont="1" applyFill="1" applyBorder="1" applyAlignment="1"/>
    <xf numFmtId="0" fontId="4" fillId="19" borderId="5" xfId="0" applyFont="1" applyFill="1" applyBorder="1" applyAlignment="1"/>
    <xf numFmtId="0" fontId="9" fillId="20" borderId="1" xfId="0" applyFont="1" applyFill="1" applyBorder="1" applyAlignment="1"/>
    <xf numFmtId="0" fontId="4" fillId="21" borderId="5" xfId="0" applyFont="1" applyFill="1" applyBorder="1" applyAlignment="1"/>
    <xf numFmtId="0" fontId="9" fillId="22" borderId="1" xfId="0" applyFont="1" applyFill="1" applyBorder="1" applyAlignment="1"/>
    <xf numFmtId="0" fontId="1" fillId="23" borderId="9" xfId="0" applyFont="1" applyFill="1" applyBorder="1" applyAlignment="1"/>
    <xf numFmtId="0" fontId="1" fillId="0" borderId="10" xfId="0" applyFont="1" applyBorder="1" applyAlignment="1"/>
    <xf numFmtId="0" fontId="9" fillId="24" borderId="1" xfId="0" applyFont="1" applyFill="1" applyBorder="1" applyAlignment="1"/>
    <xf numFmtId="0" fontId="1" fillId="0" borderId="11" xfId="0" applyFont="1" applyBorder="1" applyAlignment="1"/>
    <xf numFmtId="0" fontId="9" fillId="25" borderId="1" xfId="0" applyFont="1" applyFill="1" applyBorder="1" applyAlignment="1"/>
    <xf numFmtId="0" fontId="1" fillId="26" borderId="2" xfId="0" applyFont="1" applyFill="1" applyBorder="1"/>
    <xf numFmtId="0" fontId="9" fillId="27" borderId="1" xfId="0" applyFont="1" applyFill="1" applyBorder="1" applyAlignment="1"/>
    <xf numFmtId="0" fontId="1" fillId="28" borderId="9" xfId="0" applyFont="1" applyFill="1" applyBorder="1"/>
    <xf numFmtId="0" fontId="9" fillId="29" borderId="1" xfId="0" applyFont="1" applyFill="1" applyBorder="1" applyAlignment="1"/>
    <xf numFmtId="0" fontId="1" fillId="30" borderId="12" xfId="0" applyFont="1" applyFill="1" applyBorder="1"/>
    <xf numFmtId="0" fontId="9" fillId="31" borderId="1" xfId="0" applyFont="1" applyFill="1" applyBorder="1" applyAlignment="1"/>
    <xf numFmtId="0" fontId="1" fillId="23" borderId="13" xfId="0" applyFont="1" applyFill="1" applyBorder="1" applyAlignment="1"/>
    <xf numFmtId="0" fontId="9" fillId="32" borderId="1" xfId="0" applyFont="1" applyFill="1" applyBorder="1" applyAlignment="1"/>
    <xf numFmtId="0" fontId="1" fillId="26" borderId="14" xfId="0" applyFont="1" applyFill="1" applyBorder="1"/>
    <xf numFmtId="0" fontId="9" fillId="33" borderId="1" xfId="0" applyFont="1" applyFill="1" applyBorder="1" applyAlignment="1"/>
    <xf numFmtId="0" fontId="1" fillId="28" borderId="13" xfId="0" applyFont="1" applyFill="1" applyBorder="1"/>
    <xf numFmtId="0" fontId="9" fillId="34" borderId="1" xfId="0" applyFont="1" applyFill="1" applyBorder="1" applyAlignment="1"/>
    <xf numFmtId="0" fontId="1" fillId="30" borderId="15" xfId="0" applyFont="1" applyFill="1" applyBorder="1"/>
    <xf numFmtId="0" fontId="9" fillId="35" borderId="1" xfId="0" applyFont="1" applyFill="1" applyBorder="1" applyAlignment="1"/>
    <xf numFmtId="0" fontId="9" fillId="36" borderId="1" xfId="0" applyFont="1" applyFill="1" applyBorder="1" applyAlignment="1"/>
    <xf numFmtId="0" fontId="9" fillId="37" borderId="1" xfId="0" applyFont="1" applyFill="1" applyBorder="1" applyAlignment="1"/>
    <xf numFmtId="0" fontId="9" fillId="38" borderId="1" xfId="0" applyFont="1" applyFill="1" applyBorder="1" applyAlignment="1"/>
    <xf numFmtId="0" fontId="9" fillId="39" borderId="1" xfId="0" applyFont="1" applyFill="1" applyBorder="1" applyAlignment="1"/>
    <xf numFmtId="0" fontId="9" fillId="40" borderId="1" xfId="0" applyFont="1" applyFill="1" applyBorder="1" applyAlignment="1"/>
    <xf numFmtId="0" fontId="9" fillId="41" borderId="1" xfId="0" applyFont="1" applyFill="1" applyBorder="1" applyAlignment="1"/>
    <xf numFmtId="0" fontId="9" fillId="42" borderId="1" xfId="0" applyFont="1" applyFill="1" applyBorder="1" applyAlignment="1"/>
    <xf numFmtId="0" fontId="1" fillId="0" borderId="11" xfId="0" applyFont="1" applyBorder="1"/>
    <xf numFmtId="0" fontId="9" fillId="43" borderId="1" xfId="0" applyFont="1" applyFill="1" applyBorder="1" applyAlignment="1"/>
    <xf numFmtId="0" fontId="9" fillId="44" borderId="1" xfId="0" applyFont="1" applyFill="1" applyBorder="1" applyAlignment="1"/>
    <xf numFmtId="0" fontId="9" fillId="45" borderId="1" xfId="0" applyFont="1" applyFill="1" applyBorder="1" applyAlignment="1"/>
    <xf numFmtId="0" fontId="13" fillId="26" borderId="7" xfId="0" applyFont="1" applyFill="1" applyBorder="1"/>
    <xf numFmtId="0" fontId="9" fillId="46" borderId="1" xfId="0" applyFont="1" applyFill="1" applyBorder="1" applyAlignment="1"/>
    <xf numFmtId="0" fontId="13" fillId="26" borderId="8" xfId="0" applyFont="1" applyFill="1" applyBorder="1"/>
    <xf numFmtId="0" fontId="9" fillId="47" borderId="1" xfId="0" applyFont="1" applyFill="1" applyBorder="1" applyAlignment="1"/>
    <xf numFmtId="0" fontId="9" fillId="48" borderId="1" xfId="0" applyFont="1" applyFill="1" applyBorder="1" applyAlignment="1"/>
    <xf numFmtId="0" fontId="4" fillId="21" borderId="7" xfId="0" applyFont="1" applyFill="1" applyBorder="1"/>
    <xf numFmtId="0" fontId="9" fillId="49" borderId="1" xfId="0" applyFont="1" applyFill="1" applyBorder="1" applyAlignment="1"/>
    <xf numFmtId="0" fontId="4" fillId="21" borderId="8" xfId="0" applyFont="1" applyFill="1" applyBorder="1"/>
    <xf numFmtId="0" fontId="9" fillId="50" borderId="1" xfId="0" applyFont="1" applyFill="1" applyBorder="1" applyAlignment="1"/>
    <xf numFmtId="0" fontId="9" fillId="51" borderId="1" xfId="0" applyFont="1" applyFill="1" applyBorder="1" applyAlignment="1"/>
    <xf numFmtId="0" fontId="14" fillId="19" borderId="7" xfId="0" applyFont="1" applyFill="1" applyBorder="1"/>
    <xf numFmtId="0" fontId="4" fillId="19" borderId="7" xfId="0" applyFont="1" applyFill="1" applyBorder="1"/>
    <xf numFmtId="0" fontId="9" fillId="52" borderId="1" xfId="0" applyFont="1" applyFill="1" applyBorder="1" applyAlignment="1"/>
    <xf numFmtId="0" fontId="4" fillId="19" borderId="8" xfId="0" applyFont="1" applyFill="1" applyBorder="1"/>
    <xf numFmtId="0" fontId="9" fillId="53" borderId="1" xfId="0" applyFont="1" applyFill="1" applyBorder="1" applyAlignment="1"/>
    <xf numFmtId="0" fontId="1" fillId="55" borderId="6" xfId="0" applyFont="1" applyFill="1" applyBorder="1" applyAlignment="1">
      <alignment horizontal="right"/>
    </xf>
    <xf numFmtId="0" fontId="1" fillId="55" borderId="8" xfId="0" applyFont="1" applyFill="1" applyBorder="1" applyAlignment="1"/>
    <xf numFmtId="0" fontId="9" fillId="56" borderId="1" xfId="0" applyFont="1" applyFill="1" applyBorder="1" applyAlignment="1"/>
    <xf numFmtId="0" fontId="4" fillId="3" borderId="5" xfId="0" applyFont="1" applyFill="1" applyBorder="1" applyAlignment="1"/>
    <xf numFmtId="0" fontId="9" fillId="57" borderId="1" xfId="0" applyFont="1" applyFill="1" applyBorder="1" applyAlignment="1"/>
    <xf numFmtId="0" fontId="9" fillId="58" borderId="1" xfId="0" applyFont="1" applyFill="1" applyBorder="1" applyAlignment="1"/>
    <xf numFmtId="0" fontId="15" fillId="26" borderId="2" xfId="0" applyFont="1" applyFill="1" applyBorder="1" applyAlignment="1">
      <alignment horizontal="center"/>
    </xf>
    <xf numFmtId="0" fontId="9" fillId="59" borderId="1" xfId="0" applyFont="1" applyFill="1" applyBorder="1" applyAlignment="1"/>
    <xf numFmtId="0" fontId="16" fillId="28" borderId="9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7" fillId="30" borderId="12" xfId="0" applyFont="1" applyFill="1" applyBorder="1" applyAlignment="1">
      <alignment horizontal="center"/>
    </xf>
    <xf numFmtId="0" fontId="9" fillId="60" borderId="1" xfId="0" applyFont="1" applyFill="1" applyBorder="1" applyAlignment="1"/>
    <xf numFmtId="0" fontId="9" fillId="61" borderId="1" xfId="0" applyFont="1" applyFill="1" applyBorder="1" applyAlignment="1"/>
    <xf numFmtId="0" fontId="15" fillId="26" borderId="16" xfId="0" applyFont="1" applyFill="1" applyBorder="1" applyAlignment="1">
      <alignment horizontal="center"/>
    </xf>
    <xf numFmtId="0" fontId="9" fillId="62" borderId="1" xfId="0" applyFont="1" applyFill="1" applyBorder="1" applyAlignment="1"/>
    <xf numFmtId="0" fontId="16" fillId="28" borderId="17" xfId="0" applyFont="1" applyFill="1" applyBorder="1" applyAlignment="1">
      <alignment horizontal="center"/>
    </xf>
    <xf numFmtId="0" fontId="9" fillId="63" borderId="1" xfId="0" applyFont="1" applyFill="1" applyBorder="1" applyAlignment="1"/>
    <xf numFmtId="0" fontId="17" fillId="30" borderId="18" xfId="0" applyFont="1" applyFill="1" applyBorder="1" applyAlignment="1">
      <alignment horizontal="center"/>
    </xf>
    <xf numFmtId="0" fontId="9" fillId="64" borderId="1" xfId="0" applyFont="1" applyFill="1" applyBorder="1" applyAlignment="1"/>
    <xf numFmtId="0" fontId="16" fillId="28" borderId="17" xfId="0" applyFont="1" applyFill="1" applyBorder="1" applyAlignment="1">
      <alignment horizontal="center"/>
    </xf>
    <xf numFmtId="0" fontId="9" fillId="65" borderId="1" xfId="0" applyFont="1" applyFill="1" applyBorder="1" applyAlignment="1"/>
    <xf numFmtId="0" fontId="17" fillId="30" borderId="18" xfId="0" applyFont="1" applyFill="1" applyBorder="1" applyAlignment="1">
      <alignment horizontal="center"/>
    </xf>
    <xf numFmtId="0" fontId="9" fillId="66" borderId="1" xfId="0" applyFont="1" applyFill="1" applyBorder="1" applyAlignment="1"/>
    <xf numFmtId="0" fontId="9" fillId="67" borderId="1" xfId="0" applyFont="1" applyFill="1" applyBorder="1" applyAlignment="1"/>
    <xf numFmtId="0" fontId="1" fillId="15" borderId="7" xfId="0" applyFont="1" applyFill="1" applyBorder="1"/>
    <xf numFmtId="0" fontId="9" fillId="68" borderId="1" xfId="0" applyFont="1" applyFill="1" applyBorder="1" applyAlignment="1"/>
    <xf numFmtId="0" fontId="9" fillId="69" borderId="1" xfId="0" applyFont="1" applyFill="1" applyBorder="1" applyAlignment="1"/>
    <xf numFmtId="0" fontId="1" fillId="3" borderId="6" xfId="0" applyFont="1" applyFill="1" applyBorder="1"/>
    <xf numFmtId="0" fontId="4" fillId="3" borderId="7" xfId="0" applyFont="1" applyFill="1" applyBorder="1" applyAlignment="1"/>
    <xf numFmtId="0" fontId="9" fillId="70" borderId="1" xfId="0" applyFont="1" applyFill="1" applyBorder="1" applyAlignment="1"/>
    <xf numFmtId="0" fontId="9" fillId="71" borderId="1" xfId="0" applyFont="1" applyFill="1" applyBorder="1" applyAlignment="1"/>
    <xf numFmtId="0" fontId="15" fillId="26" borderId="19" xfId="0" applyFont="1" applyFill="1" applyBorder="1" applyAlignment="1">
      <alignment horizontal="center"/>
    </xf>
    <xf numFmtId="0" fontId="9" fillId="72" borderId="1" xfId="0" applyFont="1" applyFill="1" applyBorder="1" applyAlignment="1"/>
    <xf numFmtId="0" fontId="16" fillId="28" borderId="4" xfId="0" applyFont="1" applyFill="1" applyBorder="1" applyAlignment="1">
      <alignment horizontal="center"/>
    </xf>
    <xf numFmtId="0" fontId="9" fillId="73" borderId="1" xfId="0" applyFont="1" applyFill="1" applyBorder="1" applyAlignment="1"/>
    <xf numFmtId="0" fontId="17" fillId="30" borderId="20" xfId="0" applyFont="1" applyFill="1" applyBorder="1" applyAlignment="1">
      <alignment horizontal="center"/>
    </xf>
    <xf numFmtId="0" fontId="9" fillId="74" borderId="1" xfId="0" applyFont="1" applyFill="1" applyBorder="1" applyAlignment="1"/>
    <xf numFmtId="0" fontId="9" fillId="75" borderId="1" xfId="0" applyFont="1" applyFill="1" applyBorder="1" applyAlignment="1"/>
    <xf numFmtId="0" fontId="9" fillId="76" borderId="1" xfId="0" applyFont="1" applyFill="1" applyBorder="1" applyAlignment="1"/>
    <xf numFmtId="0" fontId="9" fillId="77" borderId="1" xfId="0" applyFont="1" applyFill="1" applyBorder="1" applyAlignment="1"/>
    <xf numFmtId="0" fontId="9" fillId="78" borderId="1" xfId="0" applyFont="1" applyFill="1" applyBorder="1" applyAlignment="1"/>
    <xf numFmtId="0" fontId="9" fillId="79" borderId="1" xfId="0" applyFont="1" applyFill="1" applyBorder="1" applyAlignment="1"/>
    <xf numFmtId="0" fontId="9" fillId="80" borderId="1" xfId="0" applyFont="1" applyFill="1" applyBorder="1" applyAlignment="1"/>
    <xf numFmtId="0" fontId="9" fillId="81" borderId="1" xfId="0" applyFont="1" applyFill="1" applyBorder="1" applyAlignment="1"/>
    <xf numFmtId="0" fontId="9" fillId="82" borderId="1" xfId="0" applyFont="1" applyFill="1" applyBorder="1" applyAlignment="1"/>
    <xf numFmtId="0" fontId="9" fillId="83" borderId="1" xfId="0" applyFont="1" applyFill="1" applyBorder="1" applyAlignment="1"/>
    <xf numFmtId="0" fontId="9" fillId="84" borderId="1" xfId="0" applyFont="1" applyFill="1" applyBorder="1" applyAlignment="1"/>
    <xf numFmtId="0" fontId="9" fillId="85" borderId="1" xfId="0" applyFont="1" applyFill="1" applyBorder="1" applyAlignment="1"/>
    <xf numFmtId="0" fontId="9" fillId="86" borderId="1" xfId="0" applyFont="1" applyFill="1" applyBorder="1" applyAlignment="1"/>
    <xf numFmtId="0" fontId="9" fillId="87" borderId="1" xfId="0" applyFont="1" applyFill="1" applyBorder="1" applyAlignment="1"/>
    <xf numFmtId="0" fontId="9" fillId="88" borderId="1" xfId="0" applyFont="1" applyFill="1" applyBorder="1" applyAlignment="1"/>
    <xf numFmtId="0" fontId="9" fillId="89" borderId="1" xfId="0" applyFont="1" applyFill="1" applyBorder="1" applyAlignment="1"/>
    <xf numFmtId="0" fontId="9" fillId="90" borderId="1" xfId="0" applyFont="1" applyFill="1" applyBorder="1" applyAlignment="1"/>
    <xf numFmtId="0" fontId="9" fillId="91" borderId="1" xfId="0" applyFont="1" applyFill="1" applyBorder="1" applyAlignment="1"/>
    <xf numFmtId="0" fontId="9" fillId="92" borderId="1" xfId="0" applyFont="1" applyFill="1" applyBorder="1" applyAlignment="1"/>
    <xf numFmtId="0" fontId="9" fillId="93" borderId="1" xfId="0" applyFont="1" applyFill="1" applyBorder="1" applyAlignment="1"/>
    <xf numFmtId="0" fontId="9" fillId="94" borderId="1" xfId="0" applyFont="1" applyFill="1" applyBorder="1" applyAlignment="1"/>
    <xf numFmtId="0" fontId="9" fillId="95" borderId="1" xfId="0" applyFont="1" applyFill="1" applyBorder="1" applyAlignment="1"/>
    <xf numFmtId="0" fontId="9" fillId="96" borderId="1" xfId="0" applyFont="1" applyFill="1" applyBorder="1" applyAlignment="1"/>
    <xf numFmtId="0" fontId="9" fillId="97" borderId="1" xfId="0" applyFont="1" applyFill="1" applyBorder="1" applyAlignment="1"/>
    <xf numFmtId="0" fontId="9" fillId="98" borderId="1" xfId="0" applyFont="1" applyFill="1" applyBorder="1" applyAlignment="1"/>
    <xf numFmtId="0" fontId="9" fillId="99" borderId="1" xfId="0" applyFont="1" applyFill="1" applyBorder="1" applyAlignment="1"/>
    <xf numFmtId="0" fontId="9" fillId="100" borderId="1" xfId="0" applyFont="1" applyFill="1" applyBorder="1" applyAlignment="1"/>
    <xf numFmtId="0" fontId="9" fillId="101" borderId="1" xfId="0" applyFont="1" applyFill="1" applyBorder="1" applyAlignment="1"/>
    <xf numFmtId="0" fontId="9" fillId="102" borderId="1" xfId="0" applyFont="1" applyFill="1" applyBorder="1" applyAlignment="1"/>
    <xf numFmtId="0" fontId="9" fillId="103" borderId="1" xfId="0" applyFont="1" applyFill="1" applyBorder="1" applyAlignment="1"/>
    <xf numFmtId="0" fontId="9" fillId="104" borderId="1" xfId="0" applyFont="1" applyFill="1" applyBorder="1" applyAlignment="1"/>
    <xf numFmtId="0" fontId="9" fillId="105" borderId="1" xfId="0" applyFont="1" applyFill="1" applyBorder="1" applyAlignment="1"/>
    <xf numFmtId="0" fontId="9" fillId="106" borderId="1" xfId="0" applyFont="1" applyFill="1" applyBorder="1" applyAlignment="1"/>
    <xf numFmtId="0" fontId="9" fillId="107" borderId="1" xfId="0" applyFont="1" applyFill="1" applyBorder="1" applyAlignment="1"/>
    <xf numFmtId="0" fontId="9" fillId="108" borderId="1" xfId="0" applyFont="1" applyFill="1" applyBorder="1" applyAlignment="1"/>
    <xf numFmtId="0" fontId="9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2" fillId="13" borderId="6" xfId="0" applyFont="1" applyFill="1" applyBorder="1" applyAlignment="1"/>
    <xf numFmtId="0" fontId="1" fillId="0" borderId="7" xfId="0" applyFont="1" applyBorder="1"/>
    <xf numFmtId="0" fontId="1" fillId="0" borderId="8" xfId="0" applyFont="1" applyBorder="1"/>
    <xf numFmtId="0" fontId="19" fillId="0" borderId="0" xfId="0" applyFont="1"/>
    <xf numFmtId="0" fontId="20" fillId="0" borderId="0" xfId="0" applyFont="1"/>
    <xf numFmtId="0" fontId="21" fillId="13" borderId="6" xfId="0" applyFont="1" applyFill="1" applyBorder="1" applyAlignment="1"/>
    <xf numFmtId="0" fontId="19" fillId="0" borderId="2" xfId="0" applyFont="1" applyBorder="1" applyAlignment="1"/>
    <xf numFmtId="0" fontId="19" fillId="0" borderId="16" xfId="0" applyFont="1" applyBorder="1" applyAlignment="1"/>
    <xf numFmtId="0" fontId="19" fillId="0" borderId="19" xfId="0" applyFont="1" applyBorder="1" applyAlignment="1"/>
    <xf numFmtId="0" fontId="20" fillId="0" borderId="1" xfId="0" applyFont="1" applyBorder="1" applyAlignment="1"/>
    <xf numFmtId="0" fontId="22" fillId="0" borderId="1" xfId="0" applyFont="1" applyBorder="1" applyAlignment="1"/>
    <xf numFmtId="0" fontId="23" fillId="3" borderId="2" xfId="0" applyFont="1" applyFill="1" applyBorder="1" applyAlignment="1"/>
    <xf numFmtId="0" fontId="23" fillId="15" borderId="5" xfId="0" applyFont="1" applyFill="1" applyBorder="1" applyAlignment="1"/>
    <xf numFmtId="0" fontId="23" fillId="15" borderId="6" xfId="0" applyFont="1" applyFill="1" applyBorder="1" applyAlignment="1"/>
    <xf numFmtId="0" fontId="23" fillId="3" borderId="19" xfId="0" applyFont="1" applyFill="1" applyBorder="1" applyAlignment="1"/>
    <xf numFmtId="0" fontId="23" fillId="0" borderId="1" xfId="0" applyFont="1" applyBorder="1" applyAlignment="1"/>
    <xf numFmtId="0" fontId="19" fillId="0" borderId="1" xfId="0" applyFont="1" applyBorder="1" applyAlignment="1"/>
    <xf numFmtId="0" fontId="24" fillId="26" borderId="6" xfId="0" applyFont="1" applyFill="1" applyBorder="1" applyAlignment="1"/>
    <xf numFmtId="0" fontId="23" fillId="21" borderId="16" xfId="0" applyFont="1" applyFill="1" applyBorder="1" applyAlignment="1"/>
    <xf numFmtId="0" fontId="23" fillId="19" borderId="6" xfId="0" applyFont="1" applyFill="1" applyBorder="1" applyAlignment="1"/>
    <xf numFmtId="0" fontId="23" fillId="54" borderId="6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942975</xdr:colOff>
      <xdr:row>49</xdr:row>
      <xdr:rowOff>142875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sts.w3.org/Archives/Public/w3c-wai-gl/2003JulSep/0447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square-enix.com/ffxiv/threads/187772-Chocobo-dyeing-R-D-Thread-Post-your-results-here%21?p=2394924&amp;viewfull=1" TargetMode="External"/><Relationship Id="rId3" Type="http://schemas.openxmlformats.org/officeDocument/2006/relationships/hyperlink" Target="http://forum.square-enix.com/ffxiv/threads/187772-Chocobo-dyeing-R-D-Thread-Post-your-results-here%21?p=2386867" TargetMode="External"/><Relationship Id="rId7" Type="http://schemas.openxmlformats.org/officeDocument/2006/relationships/hyperlink" Target="https://docs.google.com/spreadsheets/d/1-Yf6xv9AcUe8NM5KMrlal_Crp_28jBAmkF_Rlt6u9nI/htmlview?usp=drive_web&amp;sle=true" TargetMode="External"/><Relationship Id="rId2" Type="http://schemas.openxmlformats.org/officeDocument/2006/relationships/hyperlink" Target="http://forum.square-enix.com/ffxiv/threads/189066-Chocobo-Dye-The-Missing-Manual" TargetMode="External"/><Relationship Id="rId1" Type="http://schemas.openxmlformats.org/officeDocument/2006/relationships/hyperlink" Target="https://docs.google.com/spreadsheets/d/1GvpUXFtmBZyosQGv8qVMdkQ5TlUv9BRrZi-5usTDmR4/edit" TargetMode="External"/><Relationship Id="rId6" Type="http://schemas.openxmlformats.org/officeDocument/2006/relationships/hyperlink" Target="https://docs.google.com/file/d/0B3YW1nfWcIkmQlB2V0hEcXR4bFU/edit" TargetMode="External"/><Relationship Id="rId5" Type="http://schemas.openxmlformats.org/officeDocument/2006/relationships/hyperlink" Target="https://imagizer.imageshack.us/v2/1679x883q90/661/Tdbywa.png" TargetMode="External"/><Relationship Id="rId4" Type="http://schemas.openxmlformats.org/officeDocument/2006/relationships/hyperlink" Target="http://ffxiv.consolegameswiki.com/wiki/Chocobo_Colors" TargetMode="External"/><Relationship Id="rId9" Type="http://schemas.openxmlformats.org/officeDocument/2006/relationships/hyperlink" Target="https://docs.google.com/spreadsheets/d/1rM2htFAb9y3tsjdwjXAmtZYItAhg87NYKUmgcVj09Z4/edit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ile/d/0B3YW1nfWcIkmQlB2V0hEcXR4bFU/edit" TargetMode="External"/><Relationship Id="rId1" Type="http://schemas.openxmlformats.org/officeDocument/2006/relationships/hyperlink" Target="https://docs.google.com/spreadsheets/d/1-Yf6xv9AcUe8NM5KMrlal_Crp_28jBAmkF_Rlt6u9nI/htmlview?sle=tru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10" sqref="N10"/>
    </sheetView>
  </sheetViews>
  <sheetFormatPr defaultColWidth="14.42578125" defaultRowHeight="15.75" customHeight="1" x14ac:dyDescent="0.2"/>
  <cols>
    <col min="1" max="1" width="5" customWidth="1"/>
    <col min="2" max="2" width="9" customWidth="1"/>
    <col min="3" max="3" width="6.7109375" customWidth="1"/>
    <col min="4" max="4" width="7.7109375" customWidth="1"/>
    <col min="5" max="5" width="7.85546875" customWidth="1"/>
    <col min="6" max="6" width="7.42578125" customWidth="1"/>
    <col min="8" max="8" width="20.42578125" customWidth="1"/>
    <col min="9" max="9" width="6.28515625" customWidth="1"/>
    <col min="10" max="10" width="6.140625" customWidth="1"/>
    <col min="11" max="11" width="6.28515625" customWidth="1"/>
    <col min="13" max="13" width="5.5703125" customWidth="1"/>
    <col min="14" max="15" width="6" customWidth="1"/>
  </cols>
  <sheetData>
    <row r="1" spans="1:8" ht="15.75" customHeight="1" x14ac:dyDescent="0.2">
      <c r="A1" s="171" t="s">
        <v>246</v>
      </c>
      <c r="B1" s="6"/>
      <c r="C1" s="19"/>
      <c r="D1" s="165" t="s">
        <v>146</v>
      </c>
      <c r="E1" s="161"/>
      <c r="F1" s="162"/>
      <c r="H1" s="170" t="s">
        <v>245</v>
      </c>
    </row>
    <row r="2" spans="1:8" ht="15.75" customHeight="1" x14ac:dyDescent="0.2">
      <c r="A2" s="172" t="s">
        <v>247</v>
      </c>
      <c r="B2" s="172" t="s">
        <v>248</v>
      </c>
      <c r="C2" s="172" t="s">
        <v>249</v>
      </c>
      <c r="D2" s="33">
        <f>VLOOKUP(VLOOKUP($D$1,颜色果实翻译!B:C,2,FALSE),ColourTable,2,FALSE)</f>
        <v>207</v>
      </c>
      <c r="E2" s="35">
        <f>VLOOKUP(VLOOKUP($D$1,颜色果实翻译!B:C,2,FALSE),ColourTable,3,FALSE)</f>
        <v>111</v>
      </c>
      <c r="F2" s="37">
        <f>VLOOKUP(VLOOKUP($D$1,颜色果实翻译!B:C,2,FALSE),ColourTable,4,FALSE)</f>
        <v>95</v>
      </c>
      <c r="H2" s="169" t="s">
        <v>259</v>
      </c>
    </row>
    <row r="3" spans="1:8" ht="15.75" customHeight="1" x14ac:dyDescent="0.2">
      <c r="A3" s="39">
        <f>IF(ISBLANK(B3),"",1)</f>
        <v>1</v>
      </c>
      <c r="B3" s="40" t="s">
        <v>228</v>
      </c>
      <c r="C3" s="42">
        <v>3</v>
      </c>
      <c r="D3" s="44">
        <f t="shared" ref="D3:D28" si="0">IFERROR(MAX(MIN(D2+(VLOOKUP($B3,$H$25:$K$30,2,FALSE)*$C3),255),0),"")</f>
        <v>222</v>
      </c>
      <c r="E3" s="46">
        <f t="shared" ref="E3:E28" si="1">IFERROR(MAX(MIN(E2+(VLOOKUP($B3,$H$25:$K$30,3,FALSE)*$C3),255),0),"")</f>
        <v>96</v>
      </c>
      <c r="F3" s="48">
        <f t="shared" ref="F3:F28" si="2">IFERROR(MAX(MIN(F2+(VLOOKUP($B3,$H$25:$K$30,4,FALSE)*$C3),255),0),"")</f>
        <v>80</v>
      </c>
      <c r="H3" s="169" t="s">
        <v>239</v>
      </c>
    </row>
    <row r="4" spans="1:8" ht="15.75" customHeight="1" x14ac:dyDescent="0.2">
      <c r="A4" s="50">
        <f t="shared" ref="A4:A28" si="3">IF(ISBLANK(B4),"",A3+1)</f>
        <v>2</v>
      </c>
      <c r="B4" s="40" t="s">
        <v>230</v>
      </c>
      <c r="C4" s="42">
        <v>1</v>
      </c>
      <c r="D4" s="52">
        <f t="shared" si="0"/>
        <v>217</v>
      </c>
      <c r="E4" s="54">
        <f t="shared" si="1"/>
        <v>101</v>
      </c>
      <c r="F4" s="56">
        <f t="shared" si="2"/>
        <v>85</v>
      </c>
      <c r="H4" s="169" t="s">
        <v>240</v>
      </c>
    </row>
    <row r="5" spans="1:8" ht="15.75" customHeight="1" x14ac:dyDescent="0.2">
      <c r="A5" s="50">
        <f t="shared" si="3"/>
        <v>3</v>
      </c>
      <c r="B5" s="40" t="s">
        <v>232</v>
      </c>
      <c r="C5" s="42">
        <v>1</v>
      </c>
      <c r="D5" s="52">
        <f t="shared" si="0"/>
        <v>212</v>
      </c>
      <c r="E5" s="54">
        <f t="shared" si="1"/>
        <v>106</v>
      </c>
      <c r="F5" s="56">
        <f t="shared" si="2"/>
        <v>80</v>
      </c>
      <c r="H5" s="169" t="s">
        <v>256</v>
      </c>
    </row>
    <row r="6" spans="1:8" ht="15.75" customHeight="1" x14ac:dyDescent="0.2">
      <c r="A6" s="50">
        <f t="shared" si="3"/>
        <v>4</v>
      </c>
      <c r="B6" s="40" t="s">
        <v>235</v>
      </c>
      <c r="C6" s="42">
        <v>1</v>
      </c>
      <c r="D6" s="52">
        <f t="shared" si="0"/>
        <v>207</v>
      </c>
      <c r="E6" s="54">
        <f t="shared" si="1"/>
        <v>101</v>
      </c>
      <c r="F6" s="56">
        <f t="shared" si="2"/>
        <v>85</v>
      </c>
      <c r="H6" s="169" t="s">
        <v>241</v>
      </c>
    </row>
    <row r="7" spans="1:8" ht="15.75" customHeight="1" x14ac:dyDescent="0.2">
      <c r="A7" s="50">
        <f t="shared" si="3"/>
        <v>5</v>
      </c>
      <c r="B7" s="40" t="s">
        <v>235</v>
      </c>
      <c r="C7" s="42">
        <v>1</v>
      </c>
      <c r="D7" s="52">
        <f t="shared" si="0"/>
        <v>202</v>
      </c>
      <c r="E7" s="54">
        <f t="shared" si="1"/>
        <v>96</v>
      </c>
      <c r="F7" s="56">
        <f t="shared" si="2"/>
        <v>90</v>
      </c>
      <c r="H7" s="169" t="s">
        <v>242</v>
      </c>
    </row>
    <row r="8" spans="1:8" ht="15.75" customHeight="1" x14ac:dyDescent="0.2">
      <c r="A8" s="50">
        <f t="shared" si="3"/>
        <v>6</v>
      </c>
      <c r="B8" s="40" t="s">
        <v>237</v>
      </c>
      <c r="C8" s="42">
        <v>7</v>
      </c>
      <c r="D8" s="52">
        <f t="shared" si="0"/>
        <v>237</v>
      </c>
      <c r="E8" s="54">
        <f t="shared" si="1"/>
        <v>131</v>
      </c>
      <c r="F8" s="56">
        <f t="shared" si="2"/>
        <v>55</v>
      </c>
      <c r="H8" s="169" t="s">
        <v>243</v>
      </c>
    </row>
    <row r="9" spans="1:8" ht="15.75" customHeight="1" x14ac:dyDescent="0.2">
      <c r="A9" s="50">
        <f t="shared" si="3"/>
        <v>7</v>
      </c>
      <c r="B9" s="40" t="s">
        <v>230</v>
      </c>
      <c r="C9" s="42">
        <v>2</v>
      </c>
      <c r="D9" s="52">
        <f t="shared" si="0"/>
        <v>227</v>
      </c>
      <c r="E9" s="54">
        <f t="shared" si="1"/>
        <v>141</v>
      </c>
      <c r="F9" s="56">
        <f t="shared" si="2"/>
        <v>65</v>
      </c>
      <c r="H9" s="169" t="s">
        <v>244</v>
      </c>
    </row>
    <row r="10" spans="1:8" ht="15.75" customHeight="1" x14ac:dyDescent="0.2">
      <c r="A10" s="50">
        <f t="shared" si="3"/>
        <v>8</v>
      </c>
      <c r="B10" s="40" t="s">
        <v>235</v>
      </c>
      <c r="C10" s="42">
        <v>15</v>
      </c>
      <c r="D10" s="52">
        <f t="shared" si="0"/>
        <v>152</v>
      </c>
      <c r="E10" s="54">
        <f t="shared" si="1"/>
        <v>66</v>
      </c>
      <c r="F10" s="56">
        <f t="shared" si="2"/>
        <v>140</v>
      </c>
    </row>
    <row r="11" spans="1:8" ht="15.75" customHeight="1" x14ac:dyDescent="0.2">
      <c r="A11" s="50">
        <f t="shared" si="3"/>
        <v>9</v>
      </c>
      <c r="B11" s="40" t="s">
        <v>232</v>
      </c>
      <c r="C11" s="42">
        <v>19</v>
      </c>
      <c r="D11" s="52">
        <f t="shared" si="0"/>
        <v>57</v>
      </c>
      <c r="E11" s="54">
        <f t="shared" si="1"/>
        <v>161</v>
      </c>
      <c r="F11" s="56">
        <f t="shared" si="2"/>
        <v>45</v>
      </c>
      <c r="H11" s="175" t="s">
        <v>251</v>
      </c>
    </row>
    <row r="12" spans="1:8" ht="15.75" customHeight="1" x14ac:dyDescent="0.2">
      <c r="A12" s="50">
        <f t="shared" si="3"/>
        <v>10</v>
      </c>
      <c r="B12" s="40" t="s">
        <v>232</v>
      </c>
      <c r="C12" s="42">
        <v>5</v>
      </c>
      <c r="D12" s="52">
        <f t="shared" si="0"/>
        <v>32</v>
      </c>
      <c r="E12" s="54">
        <f t="shared" si="1"/>
        <v>186</v>
      </c>
      <c r="F12" s="56">
        <f t="shared" si="2"/>
        <v>20</v>
      </c>
      <c r="H12" s="176" t="s">
        <v>258</v>
      </c>
    </row>
    <row r="13" spans="1:8" ht="15.75" customHeight="1" x14ac:dyDescent="0.2">
      <c r="A13" s="50">
        <f t="shared" si="3"/>
        <v>11</v>
      </c>
      <c r="B13" s="40" t="s">
        <v>230</v>
      </c>
      <c r="C13" s="42">
        <v>5</v>
      </c>
      <c r="D13" s="52">
        <f t="shared" si="0"/>
        <v>7</v>
      </c>
      <c r="E13" s="54">
        <f t="shared" si="1"/>
        <v>211</v>
      </c>
      <c r="F13" s="56">
        <f t="shared" si="2"/>
        <v>45</v>
      </c>
      <c r="H13" s="169" t="s">
        <v>252</v>
      </c>
    </row>
    <row r="14" spans="1:8" ht="15.75" customHeight="1" x14ac:dyDescent="0.2">
      <c r="A14" s="50">
        <f t="shared" si="3"/>
        <v>12</v>
      </c>
      <c r="B14" s="40" t="s">
        <v>235</v>
      </c>
      <c r="C14" s="42">
        <v>5</v>
      </c>
      <c r="D14" s="52">
        <f t="shared" si="0"/>
        <v>0</v>
      </c>
      <c r="E14" s="54">
        <f t="shared" si="1"/>
        <v>186</v>
      </c>
      <c r="F14" s="56">
        <f t="shared" si="2"/>
        <v>70</v>
      </c>
    </row>
    <row r="15" spans="1:8" ht="15.75" customHeight="1" x14ac:dyDescent="0.2">
      <c r="A15" s="50">
        <f t="shared" si="3"/>
        <v>13</v>
      </c>
      <c r="B15" s="40" t="s">
        <v>228</v>
      </c>
      <c r="C15" s="42">
        <v>10</v>
      </c>
      <c r="D15" s="52">
        <f t="shared" si="0"/>
        <v>50</v>
      </c>
      <c r="E15" s="54">
        <f t="shared" si="1"/>
        <v>136</v>
      </c>
      <c r="F15" s="56">
        <f t="shared" si="2"/>
        <v>20</v>
      </c>
      <c r="H15" s="1" t="s">
        <v>121</v>
      </c>
    </row>
    <row r="16" spans="1:8" ht="15.75" customHeight="1" x14ac:dyDescent="0.2">
      <c r="A16" s="50" t="str">
        <f t="shared" si="3"/>
        <v/>
      </c>
      <c r="B16" s="40"/>
      <c r="C16" s="65"/>
      <c r="D16" s="52" t="str">
        <f t="shared" si="0"/>
        <v/>
      </c>
      <c r="E16" s="54" t="str">
        <f t="shared" si="1"/>
        <v/>
      </c>
      <c r="F16" s="56" t="str">
        <f t="shared" si="2"/>
        <v/>
      </c>
      <c r="H16" s="3" t="s">
        <v>122</v>
      </c>
    </row>
    <row r="17" spans="1:11" ht="15.75" customHeight="1" x14ac:dyDescent="0.2">
      <c r="A17" s="50" t="str">
        <f t="shared" si="3"/>
        <v/>
      </c>
      <c r="B17" s="40"/>
      <c r="C17" s="65"/>
      <c r="D17" s="52" t="str">
        <f t="shared" si="0"/>
        <v/>
      </c>
      <c r="E17" s="54" t="str">
        <f t="shared" si="1"/>
        <v/>
      </c>
      <c r="F17" s="56" t="str">
        <f t="shared" si="2"/>
        <v/>
      </c>
    </row>
    <row r="18" spans="1:11" ht="15.75" customHeight="1" x14ac:dyDescent="0.2">
      <c r="A18" s="50" t="str">
        <f t="shared" si="3"/>
        <v/>
      </c>
      <c r="B18" s="40"/>
      <c r="C18" s="65"/>
      <c r="D18" s="52" t="str">
        <f t="shared" si="0"/>
        <v/>
      </c>
      <c r="E18" s="54" t="str">
        <f t="shared" si="1"/>
        <v/>
      </c>
      <c r="F18" s="56" t="str">
        <f t="shared" si="2"/>
        <v/>
      </c>
      <c r="H18" s="177" t="s">
        <v>254</v>
      </c>
      <c r="I18" s="69">
        <f>VLOOKUP(MAX(ProgressSteps),ProgressTable,4)</f>
        <v>50</v>
      </c>
      <c r="J18" s="69">
        <f>VLOOKUP(MAX(ProgressSteps),ProgressTable,5)</f>
        <v>136</v>
      </c>
      <c r="K18" s="71">
        <f>VLOOKUP(MAX(ProgressSteps),ProgressTable,6)</f>
        <v>20</v>
      </c>
    </row>
    <row r="19" spans="1:11" ht="15.75" customHeight="1" x14ac:dyDescent="0.2">
      <c r="A19" s="50" t="str">
        <f t="shared" si="3"/>
        <v/>
      </c>
      <c r="B19" s="40"/>
      <c r="C19" s="65"/>
      <c r="D19" s="52" t="str">
        <f t="shared" si="0"/>
        <v/>
      </c>
      <c r="E19" s="54" t="str">
        <f t="shared" si="1"/>
        <v/>
      </c>
      <c r="F19" s="56" t="str">
        <f t="shared" si="2"/>
        <v/>
      </c>
      <c r="H19" s="178" t="s">
        <v>255</v>
      </c>
      <c r="I19" s="74">
        <f t="shared" ref="I19:K19" si="4">D29-I18</f>
        <v>85</v>
      </c>
      <c r="J19" s="74">
        <f t="shared" si="4"/>
        <v>-1</v>
      </c>
      <c r="K19" s="76">
        <f t="shared" si="4"/>
        <v>115</v>
      </c>
    </row>
    <row r="20" spans="1:11" ht="15.75" customHeight="1" x14ac:dyDescent="0.2">
      <c r="A20" s="50" t="str">
        <f t="shared" si="3"/>
        <v/>
      </c>
      <c r="B20" s="40"/>
      <c r="C20" s="65"/>
      <c r="D20" s="52" t="str">
        <f t="shared" si="0"/>
        <v/>
      </c>
      <c r="E20" s="54" t="str">
        <f t="shared" si="1"/>
        <v/>
      </c>
      <c r="F20" s="56" t="str">
        <f t="shared" si="2"/>
        <v/>
      </c>
      <c r="H20" s="179" t="s">
        <v>253</v>
      </c>
      <c r="I20" s="79" t="str">
        <f>VLOOKUP(MIN(DiffSums),DiffNames,2,FALSE)</f>
        <v>口花绿</v>
      </c>
      <c r="J20" s="80"/>
      <c r="K20" s="82"/>
    </row>
    <row r="21" spans="1:11" ht="15.75" customHeight="1" x14ac:dyDescent="0.2">
      <c r="A21" s="50" t="str">
        <f t="shared" si="3"/>
        <v/>
      </c>
      <c r="B21" s="40"/>
      <c r="C21" s="65"/>
      <c r="D21" s="52" t="str">
        <f t="shared" si="0"/>
        <v/>
      </c>
      <c r="E21" s="54" t="str">
        <f t="shared" si="1"/>
        <v/>
      </c>
      <c r="F21" s="56" t="str">
        <f t="shared" si="2"/>
        <v/>
      </c>
    </row>
    <row r="22" spans="1:11" ht="15.75" customHeight="1" x14ac:dyDescent="0.2">
      <c r="A22" s="50" t="str">
        <f t="shared" si="3"/>
        <v/>
      </c>
      <c r="B22" s="40"/>
      <c r="C22" s="65"/>
      <c r="D22" s="52" t="str">
        <f t="shared" si="0"/>
        <v/>
      </c>
      <c r="E22" s="54" t="str">
        <f t="shared" si="1"/>
        <v/>
      </c>
      <c r="F22" s="56" t="str">
        <f t="shared" si="2"/>
        <v/>
      </c>
      <c r="H22" s="180" t="s">
        <v>257</v>
      </c>
      <c r="I22" s="84" t="s">
        <v>123</v>
      </c>
      <c r="J22" s="85">
        <v>5</v>
      </c>
    </row>
    <row r="23" spans="1:11" ht="15.75" customHeight="1" x14ac:dyDescent="0.2">
      <c r="A23" s="50" t="str">
        <f t="shared" si="3"/>
        <v/>
      </c>
      <c r="B23" s="40"/>
      <c r="C23" s="65"/>
      <c r="D23" s="52" t="str">
        <f t="shared" si="0"/>
        <v/>
      </c>
      <c r="E23" s="54" t="str">
        <f t="shared" si="1"/>
        <v/>
      </c>
      <c r="F23" s="56" t="str">
        <f t="shared" si="2"/>
        <v/>
      </c>
    </row>
    <row r="24" spans="1:11" ht="15.75" customHeight="1" x14ac:dyDescent="0.2">
      <c r="A24" s="50" t="str">
        <f t="shared" si="3"/>
        <v/>
      </c>
      <c r="B24" s="40"/>
      <c r="C24" s="65"/>
      <c r="D24" s="52" t="str">
        <f t="shared" si="0"/>
        <v/>
      </c>
      <c r="E24" s="54" t="str">
        <f t="shared" si="1"/>
        <v/>
      </c>
      <c r="F24" s="56" t="str">
        <f t="shared" si="2"/>
        <v/>
      </c>
      <c r="H24" s="87" t="s">
        <v>124</v>
      </c>
      <c r="I24" s="87" t="s">
        <v>20</v>
      </c>
      <c r="J24" s="87" t="s">
        <v>27</v>
      </c>
      <c r="K24" s="87" t="s">
        <v>28</v>
      </c>
    </row>
    <row r="25" spans="1:11" ht="15.75" customHeight="1" x14ac:dyDescent="0.2">
      <c r="A25" s="50" t="str">
        <f t="shared" si="3"/>
        <v/>
      </c>
      <c r="B25" s="40"/>
      <c r="C25" s="65"/>
      <c r="D25" s="52" t="str">
        <f t="shared" si="0"/>
        <v/>
      </c>
      <c r="E25" s="54" t="str">
        <f t="shared" si="1"/>
        <v/>
      </c>
      <c r="F25" s="56" t="str">
        <f t="shared" si="2"/>
        <v/>
      </c>
      <c r="H25" s="166" t="s">
        <v>229</v>
      </c>
      <c r="I25" s="90">
        <f>+J22</f>
        <v>5</v>
      </c>
      <c r="J25" s="92">
        <f>-J22</f>
        <v>-5</v>
      </c>
      <c r="K25" s="96">
        <f>-J22</f>
        <v>-5</v>
      </c>
    </row>
    <row r="26" spans="1:11" ht="15.75" customHeight="1" x14ac:dyDescent="0.2">
      <c r="A26" s="50" t="str">
        <f t="shared" si="3"/>
        <v/>
      </c>
      <c r="B26" s="40"/>
      <c r="C26" s="65"/>
      <c r="D26" s="52" t="str">
        <f t="shared" si="0"/>
        <v/>
      </c>
      <c r="E26" s="54" t="str">
        <f t="shared" si="1"/>
        <v/>
      </c>
      <c r="F26" s="56" t="str">
        <f t="shared" si="2"/>
        <v/>
      </c>
      <c r="H26" s="167" t="s">
        <v>231</v>
      </c>
      <c r="I26" s="99">
        <f>-J22</f>
        <v>-5</v>
      </c>
      <c r="J26" s="101">
        <f>J22</f>
        <v>5</v>
      </c>
      <c r="K26" s="103">
        <f>J22</f>
        <v>5</v>
      </c>
    </row>
    <row r="27" spans="1:11" ht="15.75" customHeight="1" x14ac:dyDescent="0.2">
      <c r="A27" s="50" t="str">
        <f t="shared" si="3"/>
        <v/>
      </c>
      <c r="B27" s="40"/>
      <c r="C27" s="65"/>
      <c r="D27" s="52" t="str">
        <f t="shared" si="0"/>
        <v/>
      </c>
      <c r="E27" s="54" t="str">
        <f t="shared" si="1"/>
        <v/>
      </c>
      <c r="F27" s="56" t="str">
        <f t="shared" si="2"/>
        <v/>
      </c>
      <c r="H27" s="167" t="s">
        <v>233</v>
      </c>
      <c r="I27" s="99">
        <f>-J22</f>
        <v>-5</v>
      </c>
      <c r="J27" s="105">
        <f>J22</f>
        <v>5</v>
      </c>
      <c r="K27" s="107">
        <f>-J22</f>
        <v>-5</v>
      </c>
    </row>
    <row r="28" spans="1:11" ht="15.75" customHeight="1" x14ac:dyDescent="0.2">
      <c r="A28" s="50" t="str">
        <f t="shared" si="3"/>
        <v/>
      </c>
      <c r="B28" s="40"/>
      <c r="C28" s="65"/>
      <c r="D28" s="52" t="str">
        <f t="shared" si="0"/>
        <v/>
      </c>
      <c r="E28" s="54" t="str">
        <f t="shared" si="1"/>
        <v/>
      </c>
      <c r="F28" s="56" t="str">
        <f t="shared" si="2"/>
        <v/>
      </c>
      <c r="H28" s="167" t="s">
        <v>234</v>
      </c>
      <c r="I28" s="99">
        <f>J22</f>
        <v>5</v>
      </c>
      <c r="J28" s="105">
        <f>-J22</f>
        <v>-5</v>
      </c>
      <c r="K28" s="107">
        <f>J22</f>
        <v>5</v>
      </c>
    </row>
    <row r="29" spans="1:11" ht="15.75" customHeight="1" x14ac:dyDescent="0.2">
      <c r="A29" s="173" t="s">
        <v>250</v>
      </c>
      <c r="B29" s="110"/>
      <c r="C29" s="110"/>
      <c r="D29" s="33">
        <f>VLOOKUP(VLOOKUP($D$30,颜色果实翻译!B:C,2,FALSE),ColourTable,2,FALSE)</f>
        <v>135</v>
      </c>
      <c r="E29" s="35">
        <f>VLOOKUP(VLOOKUP($D$30,颜色果实翻译!B:C,2,FALSE),ColourTable,3,FALSE)</f>
        <v>135</v>
      </c>
      <c r="F29" s="37">
        <f>VLOOKUP(VLOOKUP($D$30,颜色果实翻译!B:C,2,FALSE),ColourTable,4,FALSE)</f>
        <v>135</v>
      </c>
      <c r="H29" s="167" t="s">
        <v>236</v>
      </c>
      <c r="I29" s="99">
        <f>-J22</f>
        <v>-5</v>
      </c>
      <c r="J29" s="105">
        <f>-J22</f>
        <v>-5</v>
      </c>
      <c r="K29" s="107">
        <f>J22</f>
        <v>5</v>
      </c>
    </row>
    <row r="30" spans="1:11" ht="15.75" customHeight="1" x14ac:dyDescent="0.2">
      <c r="A30" s="174" t="s">
        <v>250</v>
      </c>
      <c r="B30" s="113"/>
      <c r="C30" s="114"/>
      <c r="D30" s="160" t="s">
        <v>155</v>
      </c>
      <c r="E30" s="161"/>
      <c r="F30" s="161"/>
      <c r="H30" s="168" t="s">
        <v>238</v>
      </c>
      <c r="I30" s="117">
        <f>J22</f>
        <v>5</v>
      </c>
      <c r="J30" s="119">
        <f>J22</f>
        <v>5</v>
      </c>
      <c r="K30" s="121">
        <f>-J22</f>
        <v>-5</v>
      </c>
    </row>
  </sheetData>
  <mergeCells count="2">
    <mergeCell ref="D1:F1"/>
    <mergeCell ref="D30:F30"/>
  </mergeCells>
  <phoneticPr fontId="18" type="noConversion"/>
  <dataValidations count="2">
    <dataValidation type="list" showInputMessage="1" showErrorMessage="1" prompt="Pick a Starting Colour" sqref="D1:F1 D30:F30">
      <formula1>ColourTableTranslate</formula1>
    </dataValidation>
    <dataValidation type="list" allowBlank="1" showInputMessage="1" showErrorMessage="1" sqref="B3:B28">
      <formula1>$H$25:$H$30</formula1>
    </dataValidation>
  </dataValidations>
  <hyperlinks>
    <hyperlink ref="H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5"/>
  <sheetViews>
    <sheetView workbookViewId="0">
      <selection activeCell="L16" sqref="L16"/>
    </sheetView>
  </sheetViews>
  <sheetFormatPr defaultColWidth="14.42578125" defaultRowHeight="15.75" customHeight="1" x14ac:dyDescent="0.2"/>
  <cols>
    <col min="6" max="8" width="6" customWidth="1"/>
    <col min="9" max="9" width="9.7109375" customWidth="1"/>
  </cols>
  <sheetData>
    <row r="1" spans="1:10" ht="15.75" customHeight="1" x14ac:dyDescent="0.2">
      <c r="A1" s="2" t="s">
        <v>0</v>
      </c>
      <c r="B1" s="13" t="s">
        <v>3</v>
      </c>
      <c r="C1" s="14" t="s">
        <v>30</v>
      </c>
      <c r="D1" s="14" t="s">
        <v>31</v>
      </c>
      <c r="E1" s="14" t="s">
        <v>32</v>
      </c>
      <c r="F1" s="14" t="s">
        <v>33</v>
      </c>
      <c r="G1" s="14" t="s">
        <v>34</v>
      </c>
      <c r="H1" s="14" t="s">
        <v>35</v>
      </c>
      <c r="I1" s="14" t="s">
        <v>36</v>
      </c>
      <c r="J1" s="14" t="s">
        <v>37</v>
      </c>
    </row>
    <row r="2" spans="1:10" ht="15.75" customHeight="1" x14ac:dyDescent="0.2">
      <c r="A2" s="20"/>
      <c r="B2" s="18" t="s">
        <v>29</v>
      </c>
      <c r="C2" s="22">
        <v>223</v>
      </c>
      <c r="D2" s="27">
        <v>223</v>
      </c>
      <c r="E2" s="28">
        <v>215</v>
      </c>
      <c r="F2" s="29">
        <f t="shared" ref="F2:F86" si="0">ABS(C2-$B$91)</f>
        <v>173</v>
      </c>
      <c r="G2" s="29">
        <f t="shared" ref="G2:G86" si="1">ABS(D2-$B$92)</f>
        <v>87</v>
      </c>
      <c r="H2" s="29">
        <f t="shared" ref="H2:H86" si="2">ABS(E2-$B$93)</f>
        <v>195</v>
      </c>
      <c r="I2" s="30">
        <f t="shared" ref="I2:I86" si="3">(F2^2+G2^2+H2^2)^(1/2)</f>
        <v>274.81448287890504</v>
      </c>
      <c r="J2" s="31" t="str">
        <f>VLOOKUP(B2,颜色果实翻译!A:B,2,FALSE)</f>
        <v>素雪白</v>
      </c>
    </row>
    <row r="3" spans="1:10" ht="15.75" customHeight="1" x14ac:dyDescent="0.2">
      <c r="A3" s="32"/>
      <c r="B3" s="18" t="s">
        <v>38</v>
      </c>
      <c r="C3" s="22">
        <v>175</v>
      </c>
      <c r="D3" s="27">
        <v>175</v>
      </c>
      <c r="E3" s="28">
        <v>167</v>
      </c>
      <c r="F3" s="29">
        <f t="shared" si="0"/>
        <v>125</v>
      </c>
      <c r="G3" s="29">
        <f t="shared" si="1"/>
        <v>39</v>
      </c>
      <c r="H3" s="29">
        <f t="shared" si="2"/>
        <v>147</v>
      </c>
      <c r="I3" s="30">
        <f t="shared" si="3"/>
        <v>196.86289645334389</v>
      </c>
      <c r="J3" s="31" t="str">
        <f>VLOOKUP(B3,颜色果实翻译!A:B,2,FALSE)</f>
        <v>苍白灰</v>
      </c>
    </row>
    <row r="4" spans="1:10" ht="15.75" customHeight="1" x14ac:dyDescent="0.2">
      <c r="A4" s="34"/>
      <c r="B4" s="18" t="s">
        <v>39</v>
      </c>
      <c r="C4" s="22">
        <v>135</v>
      </c>
      <c r="D4" s="27">
        <v>135</v>
      </c>
      <c r="E4" s="28">
        <v>135</v>
      </c>
      <c r="F4" s="29">
        <f t="shared" si="0"/>
        <v>85</v>
      </c>
      <c r="G4" s="29">
        <f t="shared" si="1"/>
        <v>1</v>
      </c>
      <c r="H4" s="29">
        <f t="shared" si="2"/>
        <v>115</v>
      </c>
      <c r="I4" s="30">
        <f t="shared" si="3"/>
        <v>143.00699283601483</v>
      </c>
      <c r="J4" s="31" t="str">
        <f>VLOOKUP(B4,颜色果实翻译!A:B,2,FALSE)</f>
        <v>古菩灰</v>
      </c>
    </row>
    <row r="5" spans="1:10" ht="15.75" customHeight="1" x14ac:dyDescent="0.2">
      <c r="A5" s="36"/>
      <c r="B5" s="18" t="s">
        <v>40</v>
      </c>
      <c r="C5" s="22">
        <v>103</v>
      </c>
      <c r="D5" s="27">
        <v>103</v>
      </c>
      <c r="E5" s="28">
        <v>103</v>
      </c>
      <c r="F5" s="29">
        <f t="shared" si="0"/>
        <v>53</v>
      </c>
      <c r="G5" s="29">
        <f t="shared" si="1"/>
        <v>33</v>
      </c>
      <c r="H5" s="29">
        <f t="shared" si="2"/>
        <v>83</v>
      </c>
      <c r="I5" s="30">
        <f t="shared" si="3"/>
        <v>103.860483341837</v>
      </c>
      <c r="J5" s="31" t="str">
        <f>VLOOKUP(B5,颜色果实翻译!A:B,2,FALSE)</f>
        <v>石板灰</v>
      </c>
    </row>
    <row r="6" spans="1:10" ht="15.75" customHeight="1" x14ac:dyDescent="0.2">
      <c r="A6" s="38"/>
      <c r="B6" s="18" t="s">
        <v>41</v>
      </c>
      <c r="C6" s="22">
        <v>71</v>
      </c>
      <c r="D6" s="27">
        <v>71</v>
      </c>
      <c r="E6" s="28">
        <v>71</v>
      </c>
      <c r="F6" s="29">
        <f t="shared" si="0"/>
        <v>21</v>
      </c>
      <c r="G6" s="29">
        <f t="shared" si="1"/>
        <v>65</v>
      </c>
      <c r="H6" s="29">
        <f t="shared" si="2"/>
        <v>51</v>
      </c>
      <c r="I6" s="30">
        <f t="shared" si="3"/>
        <v>85.246700815926005</v>
      </c>
      <c r="J6" s="31" t="str">
        <f>VLOOKUP(B6,颜色果实翻译!A:B,2,FALSE)</f>
        <v>木炭灰</v>
      </c>
    </row>
    <row r="7" spans="1:10" ht="15.75" customHeight="1" x14ac:dyDescent="0.2">
      <c r="A7" s="41"/>
      <c r="B7" s="18" t="s">
        <v>42</v>
      </c>
      <c r="C7" s="22">
        <v>47</v>
      </c>
      <c r="D7" s="27">
        <v>47</v>
      </c>
      <c r="E7" s="28">
        <v>39</v>
      </c>
      <c r="F7" s="29">
        <f t="shared" si="0"/>
        <v>3</v>
      </c>
      <c r="G7" s="29">
        <f t="shared" si="1"/>
        <v>89</v>
      </c>
      <c r="H7" s="29">
        <f t="shared" si="2"/>
        <v>19</v>
      </c>
      <c r="I7" s="30">
        <f t="shared" si="3"/>
        <v>91.054928477265847</v>
      </c>
      <c r="J7" s="31" t="str">
        <f>VLOOKUP(B7,颜色果实翻译!A:B,2,FALSE)</f>
        <v>煤烟黑</v>
      </c>
    </row>
    <row r="8" spans="1:10" ht="15.75" customHeight="1" x14ac:dyDescent="0.2">
      <c r="A8" s="43"/>
      <c r="B8" s="18" t="s">
        <v>43</v>
      </c>
      <c r="C8" s="22">
        <v>231</v>
      </c>
      <c r="D8" s="27">
        <v>167</v>
      </c>
      <c r="E8" s="28">
        <v>151</v>
      </c>
      <c r="F8" s="29">
        <f t="shared" si="0"/>
        <v>181</v>
      </c>
      <c r="G8" s="29">
        <f t="shared" si="1"/>
        <v>31</v>
      </c>
      <c r="H8" s="29">
        <f t="shared" si="2"/>
        <v>131</v>
      </c>
      <c r="I8" s="30">
        <f t="shared" si="3"/>
        <v>225.57260471963346</v>
      </c>
      <c r="J8" s="31" t="str">
        <f>VLOOKUP(B8,颜色果实翻译!A:B,2,FALSE)</f>
        <v>玫瑰粉</v>
      </c>
    </row>
    <row r="9" spans="1:10" ht="15.75" customHeight="1" x14ac:dyDescent="0.2">
      <c r="A9" s="45"/>
      <c r="B9" s="18" t="s">
        <v>44</v>
      </c>
      <c r="C9" s="22">
        <v>135</v>
      </c>
      <c r="D9" s="27">
        <v>111</v>
      </c>
      <c r="E9" s="28">
        <v>111</v>
      </c>
      <c r="F9" s="29">
        <f t="shared" si="0"/>
        <v>85</v>
      </c>
      <c r="G9" s="29">
        <f t="shared" si="1"/>
        <v>25</v>
      </c>
      <c r="H9" s="29">
        <f t="shared" si="2"/>
        <v>91</v>
      </c>
      <c r="I9" s="30">
        <f t="shared" si="3"/>
        <v>127.00787377166819</v>
      </c>
      <c r="J9" s="31" t="str">
        <f>VLOOKUP(B9,颜色果实翻译!A:B,2,FALSE)</f>
        <v>丁香紫</v>
      </c>
    </row>
    <row r="10" spans="1:10" ht="15.75" customHeight="1" x14ac:dyDescent="0.2">
      <c r="A10" s="47"/>
      <c r="B10" s="18" t="s">
        <v>45</v>
      </c>
      <c r="C10" s="22">
        <v>95</v>
      </c>
      <c r="D10" s="27">
        <v>31</v>
      </c>
      <c r="E10" s="28">
        <v>47</v>
      </c>
      <c r="F10" s="29">
        <f t="shared" si="0"/>
        <v>45</v>
      </c>
      <c r="G10" s="29">
        <f t="shared" si="1"/>
        <v>105</v>
      </c>
      <c r="H10" s="29">
        <f t="shared" si="2"/>
        <v>27</v>
      </c>
      <c r="I10" s="30">
        <f t="shared" si="3"/>
        <v>117.38398527908311</v>
      </c>
      <c r="J10" s="31" t="str">
        <f>VLOOKUP(B10,颜色果实翻译!A:B,2,FALSE)</f>
        <v>罗兰莓</v>
      </c>
    </row>
    <row r="11" spans="1:10" ht="15.75" customHeight="1" x14ac:dyDescent="0.2">
      <c r="A11" s="49"/>
      <c r="B11" s="18" t="s">
        <v>46</v>
      </c>
      <c r="C11" s="22">
        <v>127</v>
      </c>
      <c r="D11" s="27">
        <v>31</v>
      </c>
      <c r="E11" s="28">
        <v>31</v>
      </c>
      <c r="F11" s="29">
        <f t="shared" si="0"/>
        <v>77</v>
      </c>
      <c r="G11" s="29">
        <f t="shared" si="1"/>
        <v>105</v>
      </c>
      <c r="H11" s="29">
        <f t="shared" si="2"/>
        <v>11</v>
      </c>
      <c r="I11" s="30">
        <f t="shared" si="3"/>
        <v>130.6713434537198</v>
      </c>
      <c r="J11" s="31" t="str">
        <f>VLOOKUP(B11,颜色果实翻译!A:B,2,FALSE)</f>
        <v>卫月红</v>
      </c>
    </row>
    <row r="12" spans="1:10" ht="15.75" customHeight="1" x14ac:dyDescent="0.2">
      <c r="A12" s="51"/>
      <c r="B12" s="18" t="s">
        <v>47</v>
      </c>
      <c r="C12" s="22">
        <v>103</v>
      </c>
      <c r="D12" s="27">
        <v>39</v>
      </c>
      <c r="E12" s="28">
        <v>7</v>
      </c>
      <c r="F12" s="29">
        <f t="shared" si="0"/>
        <v>53</v>
      </c>
      <c r="G12" s="29">
        <f t="shared" si="1"/>
        <v>97</v>
      </c>
      <c r="H12" s="29">
        <f t="shared" si="2"/>
        <v>13</v>
      </c>
      <c r="I12" s="30">
        <f t="shared" si="3"/>
        <v>111.29690022637648</v>
      </c>
      <c r="J12" s="31" t="str">
        <f>VLOOKUP(B12,颜色果实翻译!A:B,2,FALSE)</f>
        <v>铁锈红</v>
      </c>
    </row>
    <row r="13" spans="1:10" ht="15.75" customHeight="1" x14ac:dyDescent="0.2">
      <c r="A13" s="53"/>
      <c r="B13" s="18" t="s">
        <v>18</v>
      </c>
      <c r="C13" s="22">
        <v>71</v>
      </c>
      <c r="D13" s="27">
        <v>23</v>
      </c>
      <c r="E13" s="28">
        <v>23</v>
      </c>
      <c r="F13" s="29">
        <f t="shared" si="0"/>
        <v>21</v>
      </c>
      <c r="G13" s="29">
        <f t="shared" si="1"/>
        <v>113</v>
      </c>
      <c r="H13" s="29">
        <f t="shared" si="2"/>
        <v>3</v>
      </c>
      <c r="I13" s="30">
        <f t="shared" si="3"/>
        <v>114.97391008398384</v>
      </c>
      <c r="J13" s="31" t="str">
        <f>VLOOKUP(B13,颜色果实翻译!A:B,2,FALSE)</f>
        <v>果酒红</v>
      </c>
    </row>
    <row r="14" spans="1:10" ht="15.75" customHeight="1" x14ac:dyDescent="0.2">
      <c r="A14" s="55"/>
      <c r="B14" s="18" t="s">
        <v>48</v>
      </c>
      <c r="C14" s="22">
        <v>207</v>
      </c>
      <c r="D14" s="27">
        <v>111</v>
      </c>
      <c r="E14" s="28">
        <v>95</v>
      </c>
      <c r="F14" s="29">
        <f t="shared" si="0"/>
        <v>157</v>
      </c>
      <c r="G14" s="29">
        <f t="shared" si="1"/>
        <v>25</v>
      </c>
      <c r="H14" s="29">
        <f t="shared" si="2"/>
        <v>75</v>
      </c>
      <c r="I14" s="30">
        <f t="shared" si="3"/>
        <v>175.78111388883619</v>
      </c>
      <c r="J14" s="31" t="str">
        <f>VLOOKUP(B14,颜色果实翻译!A:B,2,FALSE)</f>
        <v>珊瑚粉</v>
      </c>
    </row>
    <row r="15" spans="1:10" ht="15.75" customHeight="1" x14ac:dyDescent="0.2">
      <c r="A15" s="57"/>
      <c r="B15" s="18" t="s">
        <v>49</v>
      </c>
      <c r="C15" s="22">
        <v>143</v>
      </c>
      <c r="D15" s="27">
        <v>63</v>
      </c>
      <c r="E15" s="28">
        <v>39</v>
      </c>
      <c r="F15" s="29">
        <f t="shared" si="0"/>
        <v>93</v>
      </c>
      <c r="G15" s="29">
        <f t="shared" si="1"/>
        <v>73</v>
      </c>
      <c r="H15" s="29">
        <f t="shared" si="2"/>
        <v>19</v>
      </c>
      <c r="I15" s="30">
        <f t="shared" si="3"/>
        <v>119.74556359214316</v>
      </c>
      <c r="J15" s="31" t="str">
        <f>VLOOKUP(B15,颜色果实翻译!A:B,2,FALSE)</f>
        <v>鲜血红</v>
      </c>
    </row>
    <row r="16" spans="1:10" ht="15.75" customHeight="1" x14ac:dyDescent="0.2">
      <c r="A16" s="58"/>
      <c r="B16" s="18" t="s">
        <v>50</v>
      </c>
      <c r="C16" s="22">
        <v>231</v>
      </c>
      <c r="D16" s="27">
        <v>175</v>
      </c>
      <c r="E16" s="28">
        <v>143</v>
      </c>
      <c r="F16" s="29">
        <f t="shared" si="0"/>
        <v>181</v>
      </c>
      <c r="G16" s="29">
        <f t="shared" si="1"/>
        <v>39</v>
      </c>
      <c r="H16" s="29">
        <f t="shared" si="2"/>
        <v>123</v>
      </c>
      <c r="I16" s="30">
        <f t="shared" si="3"/>
        <v>222.28585200142632</v>
      </c>
      <c r="J16" s="31" t="str">
        <f>VLOOKUP(B16,颜色果实翻译!A:B,2,FALSE)</f>
        <v>鲑鱼粉</v>
      </c>
    </row>
    <row r="17" spans="1:10" ht="15.75" customHeight="1" x14ac:dyDescent="0.2">
      <c r="A17" s="59"/>
      <c r="B17" s="18" t="s">
        <v>51</v>
      </c>
      <c r="C17" s="22">
        <v>183</v>
      </c>
      <c r="D17" s="27">
        <v>95</v>
      </c>
      <c r="E17" s="28">
        <v>55</v>
      </c>
      <c r="F17" s="29">
        <f t="shared" si="0"/>
        <v>133</v>
      </c>
      <c r="G17" s="29">
        <f t="shared" si="1"/>
        <v>41</v>
      </c>
      <c r="H17" s="29">
        <f t="shared" si="2"/>
        <v>35</v>
      </c>
      <c r="I17" s="30">
        <f t="shared" si="3"/>
        <v>143.50958156165044</v>
      </c>
      <c r="J17" s="31" t="str">
        <f>VLOOKUP(B17,颜色果实翻译!A:B,2,FALSE)</f>
        <v>日落橙</v>
      </c>
    </row>
    <row r="18" spans="1:10" ht="15.75" customHeight="1" x14ac:dyDescent="0.2">
      <c r="A18" s="60"/>
      <c r="B18" s="18" t="s">
        <v>52</v>
      </c>
      <c r="C18" s="22">
        <v>127</v>
      </c>
      <c r="D18" s="27">
        <v>63</v>
      </c>
      <c r="E18" s="28">
        <v>7</v>
      </c>
      <c r="F18" s="29">
        <f t="shared" si="0"/>
        <v>77</v>
      </c>
      <c r="G18" s="29">
        <f t="shared" si="1"/>
        <v>73</v>
      </c>
      <c r="H18" s="29">
        <f t="shared" si="2"/>
        <v>13</v>
      </c>
      <c r="I18" s="30">
        <f t="shared" si="3"/>
        <v>106.8971468281544</v>
      </c>
      <c r="J18" s="31" t="str">
        <f>VLOOKUP(B18,颜色果实翻译!A:B,2,FALSE)</f>
        <v>台地红</v>
      </c>
    </row>
    <row r="19" spans="1:10" ht="15.75" customHeight="1" x14ac:dyDescent="0.2">
      <c r="A19" s="61"/>
      <c r="B19" s="18" t="s">
        <v>53</v>
      </c>
      <c r="C19" s="22">
        <v>111</v>
      </c>
      <c r="D19" s="27">
        <v>79</v>
      </c>
      <c r="E19" s="28">
        <v>63</v>
      </c>
      <c r="F19" s="29">
        <f t="shared" si="0"/>
        <v>61</v>
      </c>
      <c r="G19" s="29">
        <f t="shared" si="1"/>
        <v>57</v>
      </c>
      <c r="H19" s="29">
        <f t="shared" si="2"/>
        <v>43</v>
      </c>
      <c r="I19" s="30">
        <f t="shared" si="3"/>
        <v>93.909530932701401</v>
      </c>
      <c r="J19" s="31" t="str">
        <f>VLOOKUP(B19,颜色果实翻译!A:B,2,FALSE)</f>
        <v>树皮棕</v>
      </c>
    </row>
    <row r="20" spans="1:10" ht="15.75" customHeight="1" x14ac:dyDescent="0.2">
      <c r="A20" s="62"/>
      <c r="B20" s="18" t="s">
        <v>54</v>
      </c>
      <c r="C20" s="22">
        <v>111</v>
      </c>
      <c r="D20" s="27">
        <v>63</v>
      </c>
      <c r="E20" s="28">
        <v>39</v>
      </c>
      <c r="F20" s="29">
        <f t="shared" si="0"/>
        <v>61</v>
      </c>
      <c r="G20" s="29">
        <f t="shared" si="1"/>
        <v>73</v>
      </c>
      <c r="H20" s="29">
        <f t="shared" si="2"/>
        <v>19</v>
      </c>
      <c r="I20" s="30">
        <f t="shared" si="3"/>
        <v>97.010308730567388</v>
      </c>
      <c r="J20" s="31" t="str">
        <f>VLOOKUP(B20,颜色果实翻译!A:B,2,FALSE)</f>
        <v>巧克力</v>
      </c>
    </row>
    <row r="21" spans="1:10" ht="15.75" customHeight="1" x14ac:dyDescent="0.2">
      <c r="A21" s="63"/>
      <c r="B21" s="18" t="s">
        <v>55</v>
      </c>
      <c r="C21" s="22">
        <v>79</v>
      </c>
      <c r="D21" s="27">
        <v>47</v>
      </c>
      <c r="E21" s="28">
        <v>31</v>
      </c>
      <c r="F21" s="29">
        <f t="shared" si="0"/>
        <v>29</v>
      </c>
      <c r="G21" s="29">
        <f t="shared" si="1"/>
        <v>89</v>
      </c>
      <c r="H21" s="29">
        <f t="shared" si="2"/>
        <v>11</v>
      </c>
      <c r="I21" s="30">
        <f t="shared" si="3"/>
        <v>94.249668434430049</v>
      </c>
      <c r="J21" s="31" t="str">
        <f>VLOOKUP(B21,颜色果实翻译!A:B,2,FALSE)</f>
        <v>铁锈棕</v>
      </c>
    </row>
    <row r="22" spans="1:10" ht="15.75" customHeight="1" x14ac:dyDescent="0.2">
      <c r="A22" s="64"/>
      <c r="B22" s="18" t="s">
        <v>56</v>
      </c>
      <c r="C22" s="22">
        <v>55</v>
      </c>
      <c r="D22" s="27">
        <v>39</v>
      </c>
      <c r="E22" s="28">
        <v>31</v>
      </c>
      <c r="F22" s="29">
        <f t="shared" si="0"/>
        <v>5</v>
      </c>
      <c r="G22" s="29">
        <f t="shared" si="1"/>
        <v>97</v>
      </c>
      <c r="H22" s="29">
        <f t="shared" si="2"/>
        <v>11</v>
      </c>
      <c r="I22" s="30">
        <f t="shared" si="3"/>
        <v>97.749680306382587</v>
      </c>
      <c r="J22" s="31" t="str">
        <f>VLOOKUP(B22,颜色果实翻译!A:B,2,FALSE)</f>
        <v>钴铁棕</v>
      </c>
    </row>
    <row r="23" spans="1:10" ht="15.75" customHeight="1" x14ac:dyDescent="0.2">
      <c r="A23" s="66"/>
      <c r="B23" s="18" t="s">
        <v>57</v>
      </c>
      <c r="C23" s="22">
        <v>207</v>
      </c>
      <c r="D23" s="27">
        <v>151</v>
      </c>
      <c r="E23" s="28">
        <v>87</v>
      </c>
      <c r="F23" s="29">
        <f t="shared" si="0"/>
        <v>157</v>
      </c>
      <c r="G23" s="29">
        <f t="shared" si="1"/>
        <v>15</v>
      </c>
      <c r="H23" s="29">
        <f t="shared" si="2"/>
        <v>67</v>
      </c>
      <c r="I23" s="30">
        <f t="shared" si="3"/>
        <v>171.35635383609213</v>
      </c>
      <c r="J23" s="31" t="str">
        <f>VLOOKUP(B23,颜色果实翻译!A:B,2,FALSE)</f>
        <v>软木棕</v>
      </c>
    </row>
    <row r="24" spans="1:10" ht="15.75" customHeight="1" x14ac:dyDescent="0.2">
      <c r="A24" s="67"/>
      <c r="B24" s="18" t="s">
        <v>58</v>
      </c>
      <c r="C24" s="22">
        <v>159</v>
      </c>
      <c r="D24" s="27">
        <v>111</v>
      </c>
      <c r="E24" s="28">
        <v>71</v>
      </c>
      <c r="F24" s="29">
        <f t="shared" si="0"/>
        <v>109</v>
      </c>
      <c r="G24" s="29">
        <f t="shared" si="1"/>
        <v>25</v>
      </c>
      <c r="H24" s="29">
        <f t="shared" si="2"/>
        <v>51</v>
      </c>
      <c r="I24" s="30">
        <f t="shared" si="3"/>
        <v>122.91053657030385</v>
      </c>
      <c r="J24" s="31" t="str">
        <f>VLOOKUP(B24,颜色果实翻译!A:B,2,FALSE)</f>
        <v>卢恩棕</v>
      </c>
    </row>
    <row r="25" spans="1:10" ht="15.75" customHeight="1" x14ac:dyDescent="0.2">
      <c r="A25" s="68"/>
      <c r="B25" s="18" t="s">
        <v>59</v>
      </c>
      <c r="C25" s="22">
        <v>127</v>
      </c>
      <c r="D25" s="27">
        <v>95</v>
      </c>
      <c r="E25" s="28">
        <v>47</v>
      </c>
      <c r="F25" s="29">
        <f t="shared" si="0"/>
        <v>77</v>
      </c>
      <c r="G25" s="29">
        <f t="shared" si="1"/>
        <v>41</v>
      </c>
      <c r="H25" s="29">
        <f t="shared" si="2"/>
        <v>27</v>
      </c>
      <c r="I25" s="30">
        <f t="shared" si="3"/>
        <v>91.31812525451889</v>
      </c>
      <c r="J25" s="31" t="str">
        <f>VLOOKUP(B25,颜色果实翻译!A:B,2,FALSE)</f>
        <v>奥猴棕</v>
      </c>
    </row>
    <row r="26" spans="1:10" ht="15.75" customHeight="1" x14ac:dyDescent="0.2">
      <c r="A26" s="70"/>
      <c r="B26" s="18" t="s">
        <v>60</v>
      </c>
      <c r="C26" s="22">
        <v>167</v>
      </c>
      <c r="D26" s="27">
        <v>135</v>
      </c>
      <c r="E26" s="28">
        <v>103</v>
      </c>
      <c r="F26" s="29">
        <f t="shared" si="0"/>
        <v>117</v>
      </c>
      <c r="G26" s="29">
        <f t="shared" si="1"/>
        <v>1</v>
      </c>
      <c r="H26" s="29">
        <f t="shared" si="2"/>
        <v>83</v>
      </c>
      <c r="I26" s="30">
        <f t="shared" si="3"/>
        <v>143.45382532369084</v>
      </c>
      <c r="J26" s="31" t="str">
        <f>VLOOKUP(B26,颜色果实翻译!A:B,2,FALSE)</f>
        <v>山羊棕</v>
      </c>
    </row>
    <row r="27" spans="1:10" ht="15.75" customHeight="1" x14ac:dyDescent="0.2">
      <c r="A27" s="72"/>
      <c r="B27" s="18" t="s">
        <v>61</v>
      </c>
      <c r="C27" s="22">
        <v>199</v>
      </c>
      <c r="D27" s="27">
        <v>119</v>
      </c>
      <c r="E27" s="28">
        <v>39</v>
      </c>
      <c r="F27" s="29">
        <f t="shared" si="0"/>
        <v>149</v>
      </c>
      <c r="G27" s="29">
        <f t="shared" si="1"/>
        <v>17</v>
      </c>
      <c r="H27" s="29">
        <f t="shared" si="2"/>
        <v>19</v>
      </c>
      <c r="I27" s="30">
        <f t="shared" si="3"/>
        <v>151.16547224812948</v>
      </c>
      <c r="J27" s="31" t="str">
        <f>VLOOKUP(B27,颜色果实翻译!A:B,2,FALSE)</f>
        <v>南瓜橙</v>
      </c>
    </row>
    <row r="28" spans="1:10" ht="15.75" customHeight="1" x14ac:dyDescent="0.2">
      <c r="A28" s="73"/>
      <c r="B28" s="18" t="s">
        <v>62</v>
      </c>
      <c r="C28" s="22">
        <v>151</v>
      </c>
      <c r="D28" s="27">
        <v>95</v>
      </c>
      <c r="E28" s="28">
        <v>31</v>
      </c>
      <c r="F28" s="29">
        <f t="shared" si="0"/>
        <v>101</v>
      </c>
      <c r="G28" s="29">
        <f t="shared" si="1"/>
        <v>41</v>
      </c>
      <c r="H28" s="29">
        <f t="shared" si="2"/>
        <v>11</v>
      </c>
      <c r="I28" s="30">
        <f t="shared" si="3"/>
        <v>109.55820370926132</v>
      </c>
      <c r="J28" s="31" t="str">
        <f>VLOOKUP(B28,颜色果实翻译!A:B,2,FALSE)</f>
        <v>橡果棕</v>
      </c>
    </row>
    <row r="29" spans="1:10" ht="15.75" customHeight="1" x14ac:dyDescent="0.2">
      <c r="A29" s="75"/>
      <c r="B29" s="18" t="s">
        <v>63</v>
      </c>
      <c r="C29" s="22">
        <v>103</v>
      </c>
      <c r="D29" s="27">
        <v>71</v>
      </c>
      <c r="E29" s="28">
        <v>23</v>
      </c>
      <c r="F29" s="29">
        <f t="shared" si="0"/>
        <v>53</v>
      </c>
      <c r="G29" s="29">
        <f t="shared" si="1"/>
        <v>65</v>
      </c>
      <c r="H29" s="29">
        <f t="shared" si="2"/>
        <v>3</v>
      </c>
      <c r="I29" s="30">
        <f t="shared" si="3"/>
        <v>83.922583373011108</v>
      </c>
      <c r="J29" s="31" t="str">
        <f>VLOOKUP(B29,颜色果实翻译!A:B,2,FALSE)</f>
        <v>果园棕</v>
      </c>
    </row>
    <row r="30" spans="1:10" ht="15.75" customHeight="1" x14ac:dyDescent="0.2">
      <c r="A30" s="77"/>
      <c r="B30" s="18" t="s">
        <v>65</v>
      </c>
      <c r="C30" s="22">
        <v>63</v>
      </c>
      <c r="D30" s="27">
        <v>47</v>
      </c>
      <c r="E30" s="28">
        <v>15</v>
      </c>
      <c r="F30" s="29">
        <f t="shared" si="0"/>
        <v>13</v>
      </c>
      <c r="G30" s="29">
        <f t="shared" si="1"/>
        <v>89</v>
      </c>
      <c r="H30" s="29">
        <f t="shared" si="2"/>
        <v>5</v>
      </c>
      <c r="I30" s="30">
        <f t="shared" si="3"/>
        <v>90.083294788767574</v>
      </c>
      <c r="J30" s="31" t="str">
        <f>VLOOKUP(B30,颜色果实翻译!A:B,2,FALSE)</f>
        <v>山栗棕</v>
      </c>
    </row>
    <row r="31" spans="1:10" ht="15.75" customHeight="1" x14ac:dyDescent="0.2">
      <c r="A31" s="78"/>
      <c r="B31" s="18" t="s">
        <v>66</v>
      </c>
      <c r="C31" s="22">
        <v>191</v>
      </c>
      <c r="D31" s="27">
        <v>167</v>
      </c>
      <c r="E31" s="28">
        <v>135</v>
      </c>
      <c r="F31" s="29">
        <f t="shared" si="0"/>
        <v>141</v>
      </c>
      <c r="G31" s="29">
        <f t="shared" si="1"/>
        <v>31</v>
      </c>
      <c r="H31" s="29">
        <f t="shared" si="2"/>
        <v>115</v>
      </c>
      <c r="I31" s="30">
        <f t="shared" si="3"/>
        <v>184.57247898860763</v>
      </c>
      <c r="J31" s="31" t="str">
        <f>VLOOKUP(B31,颜色果实翻译!A:B,2,FALSE)</f>
        <v>哥布林</v>
      </c>
    </row>
    <row r="32" spans="1:10" ht="15.75" customHeight="1" x14ac:dyDescent="0.2">
      <c r="A32" s="81"/>
      <c r="B32" s="18" t="s">
        <v>67</v>
      </c>
      <c r="C32" s="22">
        <v>151</v>
      </c>
      <c r="D32" s="27">
        <v>135</v>
      </c>
      <c r="E32" s="28">
        <v>111</v>
      </c>
      <c r="F32" s="29">
        <f t="shared" si="0"/>
        <v>101</v>
      </c>
      <c r="G32" s="29">
        <f t="shared" si="1"/>
        <v>1</v>
      </c>
      <c r="H32" s="29">
        <f t="shared" si="2"/>
        <v>91</v>
      </c>
      <c r="I32" s="30">
        <f t="shared" si="3"/>
        <v>135.95219748132061</v>
      </c>
      <c r="J32" s="31" t="str">
        <f>VLOOKUP(B32,颜色果实翻译!A:B,2,FALSE)</f>
        <v>页岩棕</v>
      </c>
    </row>
    <row r="33" spans="1:10" ht="15.75" customHeight="1" x14ac:dyDescent="0.2">
      <c r="A33" s="83"/>
      <c r="B33" s="18" t="s">
        <v>68</v>
      </c>
      <c r="C33" s="22">
        <v>103</v>
      </c>
      <c r="D33" s="27">
        <v>87</v>
      </c>
      <c r="E33" s="28">
        <v>71</v>
      </c>
      <c r="F33" s="29">
        <f t="shared" si="0"/>
        <v>53</v>
      </c>
      <c r="G33" s="29">
        <f t="shared" si="1"/>
        <v>49</v>
      </c>
      <c r="H33" s="29">
        <f t="shared" si="2"/>
        <v>51</v>
      </c>
      <c r="I33" s="30">
        <f t="shared" si="3"/>
        <v>88.379861959611588</v>
      </c>
      <c r="J33" s="31" t="str">
        <f>VLOOKUP(B33,颜色果实翻译!A:B,2,FALSE)</f>
        <v>鼹鼠棕</v>
      </c>
    </row>
    <row r="34" spans="1:10" ht="15.75" customHeight="1" x14ac:dyDescent="0.2">
      <c r="A34" s="86"/>
      <c r="B34" s="18" t="s">
        <v>69</v>
      </c>
      <c r="C34" s="22">
        <v>63</v>
      </c>
      <c r="D34" s="27">
        <v>55</v>
      </c>
      <c r="E34" s="28">
        <v>47</v>
      </c>
      <c r="F34" s="29">
        <f t="shared" si="0"/>
        <v>13</v>
      </c>
      <c r="G34" s="29">
        <f t="shared" si="1"/>
        <v>81</v>
      </c>
      <c r="H34" s="29">
        <f t="shared" si="2"/>
        <v>27</v>
      </c>
      <c r="I34" s="30">
        <f t="shared" si="3"/>
        <v>86.365502372185617</v>
      </c>
      <c r="J34" s="31" t="str">
        <f>VLOOKUP(B34,颜色果实翻译!A:B,2,FALSE)</f>
        <v>沃土棕</v>
      </c>
    </row>
    <row r="35" spans="1:10" ht="15.75" customHeight="1" x14ac:dyDescent="0.2">
      <c r="A35" s="88"/>
      <c r="B35" s="18" t="s">
        <v>70</v>
      </c>
      <c r="C35" s="22">
        <v>239</v>
      </c>
      <c r="D35" s="27">
        <v>215</v>
      </c>
      <c r="E35" s="28">
        <v>167</v>
      </c>
      <c r="F35" s="29">
        <f t="shared" si="0"/>
        <v>189</v>
      </c>
      <c r="G35" s="29">
        <f t="shared" si="1"/>
        <v>79</v>
      </c>
      <c r="H35" s="29">
        <f t="shared" si="2"/>
        <v>147</v>
      </c>
      <c r="I35" s="30">
        <f t="shared" si="3"/>
        <v>252.13290146270083</v>
      </c>
      <c r="J35" s="31" t="str">
        <f>VLOOKUP(B35,颜色果实翻译!A:B,2,FALSE)</f>
        <v>骸骨白</v>
      </c>
    </row>
    <row r="36" spans="1:10" ht="15.75" customHeight="1" x14ac:dyDescent="0.2">
      <c r="A36" s="89"/>
      <c r="B36" s="18" t="s">
        <v>71</v>
      </c>
      <c r="C36" s="22">
        <v>183</v>
      </c>
      <c r="D36" s="27">
        <v>167</v>
      </c>
      <c r="E36" s="28">
        <v>119</v>
      </c>
      <c r="F36" s="29">
        <f t="shared" si="0"/>
        <v>133</v>
      </c>
      <c r="G36" s="29">
        <f t="shared" si="1"/>
        <v>31</v>
      </c>
      <c r="H36" s="29">
        <f t="shared" si="2"/>
        <v>99</v>
      </c>
      <c r="I36" s="30">
        <f t="shared" si="3"/>
        <v>168.67424225411537</v>
      </c>
      <c r="J36" s="31" t="str">
        <f>VLOOKUP(B36,颜色果实翻译!A:B,2,FALSE)</f>
        <v>黄沙棕</v>
      </c>
    </row>
    <row r="37" spans="1:10" ht="15.75" customHeight="1" x14ac:dyDescent="0.2">
      <c r="A37" s="91"/>
      <c r="B37" s="26" t="s">
        <v>64</v>
      </c>
      <c r="C37" s="93">
        <v>223</v>
      </c>
      <c r="D37" s="94">
        <v>183</v>
      </c>
      <c r="E37" s="95">
        <v>87</v>
      </c>
      <c r="F37" s="29">
        <f t="shared" si="0"/>
        <v>173</v>
      </c>
      <c r="G37" s="29">
        <f t="shared" si="1"/>
        <v>47</v>
      </c>
      <c r="H37" s="29">
        <f t="shared" si="2"/>
        <v>67</v>
      </c>
      <c r="I37" s="30">
        <f t="shared" si="3"/>
        <v>191.3818173181559</v>
      </c>
      <c r="J37" s="31" t="str">
        <f>VLOOKUP(B37,颜色果实翻译!A:B,2,FALSE)</f>
        <v>沙漠黄</v>
      </c>
    </row>
    <row r="38" spans="1:10" ht="15.75" customHeight="1" x14ac:dyDescent="0.2">
      <c r="A38" s="97"/>
      <c r="B38" s="18" t="s">
        <v>72</v>
      </c>
      <c r="C38" s="22">
        <v>255</v>
      </c>
      <c r="D38" s="27">
        <v>199</v>
      </c>
      <c r="E38" s="28">
        <v>39</v>
      </c>
      <c r="F38" s="29">
        <f t="shared" si="0"/>
        <v>205</v>
      </c>
      <c r="G38" s="29">
        <f t="shared" si="1"/>
        <v>63</v>
      </c>
      <c r="H38" s="29">
        <f t="shared" si="2"/>
        <v>19</v>
      </c>
      <c r="I38" s="30">
        <f t="shared" si="3"/>
        <v>215.30211331986501</v>
      </c>
      <c r="J38" s="31" t="str">
        <f>VLOOKUP(B38,颜色果实翻译!A:B,2,FALSE)</f>
        <v>蜂蜜黄</v>
      </c>
    </row>
    <row r="39" spans="1:10" ht="12.75" x14ac:dyDescent="0.2">
      <c r="A39" s="98"/>
      <c r="B39" s="18" t="s">
        <v>73</v>
      </c>
      <c r="C39" s="22">
        <v>231</v>
      </c>
      <c r="D39" s="27">
        <v>159</v>
      </c>
      <c r="E39" s="28">
        <v>55</v>
      </c>
      <c r="F39" s="29">
        <f t="shared" si="0"/>
        <v>181</v>
      </c>
      <c r="G39" s="29">
        <f t="shared" si="1"/>
        <v>23</v>
      </c>
      <c r="H39" s="29">
        <f t="shared" si="2"/>
        <v>35</v>
      </c>
      <c r="I39" s="30">
        <f t="shared" si="3"/>
        <v>185.78213046469244</v>
      </c>
      <c r="J39" s="31" t="str">
        <f>VLOOKUP(B39,颜色果实翻译!A:B,2,FALSE)</f>
        <v>玉米黄</v>
      </c>
    </row>
    <row r="40" spans="1:10" ht="12.75" x14ac:dyDescent="0.2">
      <c r="A40" s="100"/>
      <c r="B40" s="18" t="s">
        <v>74</v>
      </c>
      <c r="C40" s="22">
        <v>191</v>
      </c>
      <c r="D40" s="27">
        <v>143</v>
      </c>
      <c r="E40" s="28">
        <v>7</v>
      </c>
      <c r="F40" s="29">
        <f t="shared" si="0"/>
        <v>141</v>
      </c>
      <c r="G40" s="29">
        <f t="shared" si="1"/>
        <v>7</v>
      </c>
      <c r="H40" s="29">
        <f t="shared" si="2"/>
        <v>13</v>
      </c>
      <c r="I40" s="30">
        <f t="shared" si="3"/>
        <v>141.7709420156331</v>
      </c>
      <c r="J40" s="31" t="str">
        <f>VLOOKUP(B40,颜色果实翻译!A:B,2,FALSE)</f>
        <v>猛豹黄</v>
      </c>
    </row>
    <row r="41" spans="1:10" ht="12.75" x14ac:dyDescent="0.2">
      <c r="A41" s="102"/>
      <c r="B41" s="18" t="s">
        <v>75</v>
      </c>
      <c r="C41" s="22">
        <v>247</v>
      </c>
      <c r="D41" s="27">
        <v>215</v>
      </c>
      <c r="E41" s="28">
        <v>119</v>
      </c>
      <c r="F41" s="29">
        <f t="shared" si="0"/>
        <v>197</v>
      </c>
      <c r="G41" s="29">
        <f t="shared" si="1"/>
        <v>79</v>
      </c>
      <c r="H41" s="29">
        <f t="shared" si="2"/>
        <v>99</v>
      </c>
      <c r="I41" s="30">
        <f t="shared" si="3"/>
        <v>234.20290348328305</v>
      </c>
      <c r="J41" s="31" t="str">
        <f>VLOOKUP(B41,颜色果实翻译!A:B,2,FALSE)</f>
        <v>奶油黄</v>
      </c>
    </row>
    <row r="42" spans="1:10" ht="12.75" x14ac:dyDescent="0.2">
      <c r="A42" s="104"/>
      <c r="B42" s="18" t="s">
        <v>76</v>
      </c>
      <c r="C42" s="22">
        <v>167</v>
      </c>
      <c r="D42" s="27">
        <v>135</v>
      </c>
      <c r="E42" s="28">
        <v>55</v>
      </c>
      <c r="F42" s="29">
        <f t="shared" si="0"/>
        <v>117</v>
      </c>
      <c r="G42" s="29">
        <f t="shared" si="1"/>
        <v>1</v>
      </c>
      <c r="H42" s="29">
        <f t="shared" si="2"/>
        <v>35</v>
      </c>
      <c r="I42" s="30">
        <f t="shared" si="3"/>
        <v>122.12698309546502</v>
      </c>
      <c r="J42" s="31" t="str">
        <f>VLOOKUP(B42,颜色果实翻译!A:B,2,FALSE)</f>
        <v>日影黄</v>
      </c>
    </row>
    <row r="43" spans="1:10" ht="12.75" x14ac:dyDescent="0.2">
      <c r="A43" s="106"/>
      <c r="B43" s="18" t="s">
        <v>77</v>
      </c>
      <c r="C43" s="22">
        <v>71</v>
      </c>
      <c r="D43" s="27">
        <v>55</v>
      </c>
      <c r="E43" s="28">
        <v>23</v>
      </c>
      <c r="F43" s="29">
        <f t="shared" si="0"/>
        <v>21</v>
      </c>
      <c r="G43" s="29">
        <f t="shared" si="1"/>
        <v>81</v>
      </c>
      <c r="H43" s="29">
        <f t="shared" si="2"/>
        <v>3</v>
      </c>
      <c r="I43" s="30">
        <f t="shared" si="3"/>
        <v>83.731714421717172</v>
      </c>
      <c r="J43" s="31" t="str">
        <f>VLOOKUP(B43,颜色果实翻译!A:B,2,FALSE)</f>
        <v>萄干棕</v>
      </c>
    </row>
    <row r="44" spans="1:10" ht="12.75" x14ac:dyDescent="0.2">
      <c r="A44" s="108"/>
      <c r="B44" s="18" t="s">
        <v>78</v>
      </c>
      <c r="C44" s="22">
        <v>95</v>
      </c>
      <c r="D44" s="27">
        <v>87</v>
      </c>
      <c r="E44" s="28">
        <v>55</v>
      </c>
      <c r="F44" s="29">
        <f t="shared" si="0"/>
        <v>45</v>
      </c>
      <c r="G44" s="29">
        <f t="shared" si="1"/>
        <v>49</v>
      </c>
      <c r="H44" s="29">
        <f t="shared" si="2"/>
        <v>35</v>
      </c>
      <c r="I44" s="30">
        <f t="shared" si="3"/>
        <v>75.173133498611051</v>
      </c>
      <c r="J44" s="31" t="str">
        <f>VLOOKUP(B44,颜色果实翻译!A:B,2,FALSE)</f>
        <v>泥沼绿</v>
      </c>
    </row>
    <row r="45" spans="1:10" ht="12.75" x14ac:dyDescent="0.2">
      <c r="A45" s="109"/>
      <c r="B45" s="18" t="s">
        <v>79</v>
      </c>
      <c r="C45" s="22">
        <v>191</v>
      </c>
      <c r="D45" s="27">
        <v>191</v>
      </c>
      <c r="E45" s="28">
        <v>143</v>
      </c>
      <c r="F45" s="29">
        <f t="shared" si="0"/>
        <v>141</v>
      </c>
      <c r="G45" s="29">
        <f t="shared" si="1"/>
        <v>55</v>
      </c>
      <c r="H45" s="29">
        <f t="shared" si="2"/>
        <v>123</v>
      </c>
      <c r="I45" s="30">
        <f t="shared" si="3"/>
        <v>195.02563934006216</v>
      </c>
      <c r="J45" s="31" t="str">
        <f>VLOOKUP(B45,颜色果实翻译!A:B,2,FALSE)</f>
        <v>妖精绿</v>
      </c>
    </row>
    <row r="46" spans="1:10" ht="12.75" x14ac:dyDescent="0.2">
      <c r="A46" s="111"/>
      <c r="B46" s="18" t="s">
        <v>80</v>
      </c>
      <c r="C46" s="22">
        <v>175</v>
      </c>
      <c r="D46" s="27">
        <v>175</v>
      </c>
      <c r="E46" s="28">
        <v>87</v>
      </c>
      <c r="F46" s="29">
        <f t="shared" si="0"/>
        <v>125</v>
      </c>
      <c r="G46" s="29">
        <f t="shared" si="1"/>
        <v>39</v>
      </c>
      <c r="H46" s="29">
        <f t="shared" si="2"/>
        <v>67</v>
      </c>
      <c r="I46" s="30">
        <f t="shared" si="3"/>
        <v>147.08840878872815</v>
      </c>
      <c r="J46" s="31" t="str">
        <f>VLOOKUP(B46,颜色果实翻译!A:B,2,FALSE)</f>
        <v>青柠绿</v>
      </c>
    </row>
    <row r="47" spans="1:10" ht="12.75" x14ac:dyDescent="0.2">
      <c r="A47" s="112"/>
      <c r="B47" s="18" t="s">
        <v>81</v>
      </c>
      <c r="C47" s="22">
        <v>119</v>
      </c>
      <c r="D47" s="27">
        <v>119</v>
      </c>
      <c r="E47" s="28">
        <v>39</v>
      </c>
      <c r="F47" s="29">
        <f t="shared" si="0"/>
        <v>69</v>
      </c>
      <c r="G47" s="29">
        <f t="shared" si="1"/>
        <v>17</v>
      </c>
      <c r="H47" s="29">
        <f t="shared" si="2"/>
        <v>19</v>
      </c>
      <c r="I47" s="30">
        <f t="shared" si="3"/>
        <v>73.559499726411957</v>
      </c>
      <c r="J47" s="31" t="str">
        <f>VLOOKUP(B47,颜色果实翻译!A:B,2,FALSE)</f>
        <v>苔藓绿</v>
      </c>
    </row>
    <row r="48" spans="1:10" ht="12.75" x14ac:dyDescent="0.2">
      <c r="A48" s="115"/>
      <c r="B48" s="18" t="s">
        <v>82</v>
      </c>
      <c r="C48" s="22">
        <v>143</v>
      </c>
      <c r="D48" s="27">
        <v>159</v>
      </c>
      <c r="E48" s="28">
        <v>103</v>
      </c>
      <c r="F48" s="29">
        <f t="shared" si="0"/>
        <v>93</v>
      </c>
      <c r="G48" s="29">
        <f t="shared" si="1"/>
        <v>23</v>
      </c>
      <c r="H48" s="29">
        <f t="shared" si="2"/>
        <v>83</v>
      </c>
      <c r="I48" s="30">
        <f t="shared" si="3"/>
        <v>126.75567048459804</v>
      </c>
      <c r="J48" s="31" t="str">
        <f>VLOOKUP(B48,颜色果实翻译!A:B,2,FALSE)</f>
        <v>牧草绿</v>
      </c>
    </row>
    <row r="49" spans="1:10" ht="12.75" x14ac:dyDescent="0.2">
      <c r="A49" s="116"/>
      <c r="B49" s="18" t="s">
        <v>83</v>
      </c>
      <c r="C49" s="22">
        <v>79</v>
      </c>
      <c r="D49" s="27">
        <v>87</v>
      </c>
      <c r="E49" s="28">
        <v>55</v>
      </c>
      <c r="F49" s="29">
        <f t="shared" si="0"/>
        <v>29</v>
      </c>
      <c r="G49" s="29">
        <f t="shared" si="1"/>
        <v>49</v>
      </c>
      <c r="H49" s="29">
        <f t="shared" si="2"/>
        <v>35</v>
      </c>
      <c r="I49" s="30">
        <f t="shared" si="3"/>
        <v>66.83561924602779</v>
      </c>
      <c r="J49" s="31" t="str">
        <f>VLOOKUP(B49,颜色果实翻译!A:B,2,FALSE)</f>
        <v>橄榄绿</v>
      </c>
    </row>
    <row r="50" spans="1:10" ht="12.75" x14ac:dyDescent="0.2">
      <c r="A50" s="118"/>
      <c r="B50" s="18" t="s">
        <v>84</v>
      </c>
      <c r="C50" s="22">
        <v>55</v>
      </c>
      <c r="D50" s="27">
        <v>63</v>
      </c>
      <c r="E50" s="28">
        <v>39</v>
      </c>
      <c r="F50" s="29">
        <f t="shared" si="0"/>
        <v>5</v>
      </c>
      <c r="G50" s="29">
        <f t="shared" si="1"/>
        <v>73</v>
      </c>
      <c r="H50" s="29">
        <f t="shared" si="2"/>
        <v>19</v>
      </c>
      <c r="I50" s="30">
        <f t="shared" si="3"/>
        <v>75.597619010124916</v>
      </c>
      <c r="J50" s="31" t="str">
        <f>VLOOKUP(B50,颜色果实翻译!A:B,2,FALSE)</f>
        <v>沼泽绿</v>
      </c>
    </row>
    <row r="51" spans="1:10" ht="12.75" x14ac:dyDescent="0.2">
      <c r="A51" s="120"/>
      <c r="B51" s="18" t="s">
        <v>85</v>
      </c>
      <c r="C51" s="22">
        <v>159</v>
      </c>
      <c r="D51" s="27">
        <v>183</v>
      </c>
      <c r="E51" s="28">
        <v>103</v>
      </c>
      <c r="F51" s="29">
        <f t="shared" si="0"/>
        <v>109</v>
      </c>
      <c r="G51" s="29">
        <f t="shared" si="1"/>
        <v>47</v>
      </c>
      <c r="H51" s="29">
        <f t="shared" si="2"/>
        <v>83</v>
      </c>
      <c r="I51" s="30">
        <f t="shared" si="3"/>
        <v>144.84129245487972</v>
      </c>
      <c r="J51" s="31" t="str">
        <f>VLOOKUP(B51,颜色果实翻译!A:B,2,FALSE)</f>
        <v>苹果绿</v>
      </c>
    </row>
    <row r="52" spans="1:10" ht="12.75" x14ac:dyDescent="0.2">
      <c r="A52" s="122"/>
      <c r="B52" s="18" t="s">
        <v>86</v>
      </c>
      <c r="C52" s="22">
        <v>103</v>
      </c>
      <c r="D52" s="27">
        <v>135</v>
      </c>
      <c r="E52" s="28">
        <v>71</v>
      </c>
      <c r="F52" s="29">
        <f t="shared" si="0"/>
        <v>53</v>
      </c>
      <c r="G52" s="29">
        <f t="shared" si="1"/>
        <v>1</v>
      </c>
      <c r="H52" s="29">
        <f t="shared" si="2"/>
        <v>51</v>
      </c>
      <c r="I52" s="30">
        <f t="shared" si="3"/>
        <v>73.559499726411957</v>
      </c>
      <c r="J52" s="31" t="str">
        <f>VLOOKUP(B52,颜色果实翻译!A:B,2,FALSE)</f>
        <v>仙人掌</v>
      </c>
    </row>
    <row r="53" spans="1:10" ht="12.75" x14ac:dyDescent="0.2">
      <c r="A53" s="123"/>
      <c r="B53" s="18" t="s">
        <v>87</v>
      </c>
      <c r="C53" s="22">
        <v>47</v>
      </c>
      <c r="D53" s="27">
        <v>79</v>
      </c>
      <c r="E53" s="28">
        <v>47</v>
      </c>
      <c r="F53" s="29">
        <f t="shared" si="0"/>
        <v>3</v>
      </c>
      <c r="G53" s="29">
        <f t="shared" si="1"/>
        <v>57</v>
      </c>
      <c r="H53" s="29">
        <f t="shared" si="2"/>
        <v>27</v>
      </c>
      <c r="I53" s="30">
        <f t="shared" si="3"/>
        <v>63.142695539547567</v>
      </c>
      <c r="J53" s="31" t="str">
        <f>VLOOKUP(B53,颜色果实翻译!A:B,2,FALSE)</f>
        <v>猎人绿</v>
      </c>
    </row>
    <row r="54" spans="1:10" ht="12.75" x14ac:dyDescent="0.2">
      <c r="A54" s="124"/>
      <c r="B54" s="18" t="s">
        <v>88</v>
      </c>
      <c r="C54" s="22">
        <v>71</v>
      </c>
      <c r="D54" s="27">
        <v>103</v>
      </c>
      <c r="E54" s="28">
        <v>63</v>
      </c>
      <c r="F54" s="29">
        <f t="shared" si="0"/>
        <v>21</v>
      </c>
      <c r="G54" s="29">
        <f t="shared" si="1"/>
        <v>33</v>
      </c>
      <c r="H54" s="29">
        <f t="shared" si="2"/>
        <v>43</v>
      </c>
      <c r="I54" s="30">
        <f t="shared" si="3"/>
        <v>58.129166517334482</v>
      </c>
      <c r="J54" s="31" t="str">
        <f>VLOOKUP(B54,颜色果实翻译!A:B,2,FALSE)</f>
        <v>口花绿</v>
      </c>
    </row>
    <row r="55" spans="1:10" ht="12.75" x14ac:dyDescent="0.2">
      <c r="A55" s="125"/>
      <c r="B55" s="18" t="s">
        <v>89</v>
      </c>
      <c r="C55" s="22">
        <v>103</v>
      </c>
      <c r="D55" s="27">
        <v>119</v>
      </c>
      <c r="E55" s="28">
        <v>95</v>
      </c>
      <c r="F55" s="29">
        <f t="shared" si="0"/>
        <v>53</v>
      </c>
      <c r="G55" s="29">
        <f t="shared" si="1"/>
        <v>17</v>
      </c>
      <c r="H55" s="29">
        <f t="shared" si="2"/>
        <v>75</v>
      </c>
      <c r="I55" s="30">
        <f t="shared" si="3"/>
        <v>93.397002093214965</v>
      </c>
      <c r="J55" s="31" t="str">
        <f>VLOOKUP(B55,颜色果实翻译!A:B,2,FALSE)</f>
        <v>金龟绿</v>
      </c>
    </row>
    <row r="56" spans="1:10" ht="12.75" x14ac:dyDescent="0.2">
      <c r="A56" s="126"/>
      <c r="B56" s="18" t="s">
        <v>90</v>
      </c>
      <c r="C56" s="22">
        <v>63</v>
      </c>
      <c r="D56" s="27">
        <v>79</v>
      </c>
      <c r="E56" s="28">
        <v>63</v>
      </c>
      <c r="F56" s="29">
        <f t="shared" si="0"/>
        <v>13</v>
      </c>
      <c r="G56" s="29">
        <f t="shared" si="1"/>
        <v>57</v>
      </c>
      <c r="H56" s="29">
        <f t="shared" si="2"/>
        <v>43</v>
      </c>
      <c r="I56" s="30">
        <f t="shared" si="3"/>
        <v>72.574100063314603</v>
      </c>
      <c r="J56" s="31" t="str">
        <f>VLOOKUP(B56,颜色果实翻译!A:B,2,FALSE)</f>
        <v>地神绿</v>
      </c>
    </row>
    <row r="57" spans="1:10" ht="12.75" x14ac:dyDescent="0.2">
      <c r="A57" s="127"/>
      <c r="B57" s="18" t="s">
        <v>91</v>
      </c>
      <c r="C57" s="22">
        <v>31</v>
      </c>
      <c r="D57" s="27">
        <v>47</v>
      </c>
      <c r="E57" s="28">
        <v>39</v>
      </c>
      <c r="F57" s="29">
        <f t="shared" si="0"/>
        <v>19</v>
      </c>
      <c r="G57" s="29">
        <f t="shared" si="1"/>
        <v>89</v>
      </c>
      <c r="H57" s="29">
        <f t="shared" si="2"/>
        <v>19</v>
      </c>
      <c r="I57" s="30">
        <f t="shared" si="3"/>
        <v>92.967736339011722</v>
      </c>
      <c r="J57" s="31" t="str">
        <f>VLOOKUP(B57,颜色果实翻译!A:B,2,FALSE)</f>
        <v>深林绿</v>
      </c>
    </row>
    <row r="58" spans="1:10" ht="12.75" x14ac:dyDescent="0.2">
      <c r="A58" s="128"/>
      <c r="B58" s="18" t="s">
        <v>92</v>
      </c>
      <c r="C58" s="22">
        <v>151</v>
      </c>
      <c r="D58" s="27">
        <v>191</v>
      </c>
      <c r="E58" s="28">
        <v>191</v>
      </c>
      <c r="F58" s="29">
        <f t="shared" si="0"/>
        <v>101</v>
      </c>
      <c r="G58" s="29">
        <f t="shared" si="1"/>
        <v>55</v>
      </c>
      <c r="H58" s="29">
        <f t="shared" si="2"/>
        <v>171</v>
      </c>
      <c r="I58" s="30">
        <f t="shared" si="3"/>
        <v>206.07522898203948</v>
      </c>
      <c r="J58" s="31" t="str">
        <f>VLOOKUP(B58,颜色果实翻译!A:B,2,FALSE)</f>
        <v>天上蓝</v>
      </c>
    </row>
    <row r="59" spans="1:10" ht="12.75" x14ac:dyDescent="0.2">
      <c r="A59" s="129"/>
      <c r="B59" s="18" t="s">
        <v>93</v>
      </c>
      <c r="C59" s="22">
        <v>71</v>
      </c>
      <c r="D59" s="27">
        <v>119</v>
      </c>
      <c r="E59" s="28">
        <v>119</v>
      </c>
      <c r="F59" s="29">
        <f t="shared" si="0"/>
        <v>21</v>
      </c>
      <c r="G59" s="29">
        <f t="shared" si="1"/>
        <v>17</v>
      </c>
      <c r="H59" s="29">
        <f t="shared" si="2"/>
        <v>99</v>
      </c>
      <c r="I59" s="30">
        <f t="shared" si="3"/>
        <v>102.62066068779717</v>
      </c>
      <c r="J59" s="31" t="str">
        <f>VLOOKUP(B59,颜色果实翻译!A:B,2,FALSE)</f>
        <v>绿松蓝</v>
      </c>
    </row>
    <row r="60" spans="1:10" ht="12.75" x14ac:dyDescent="0.2">
      <c r="A60" s="130"/>
      <c r="B60" s="18" t="s">
        <v>94</v>
      </c>
      <c r="C60" s="22">
        <v>31</v>
      </c>
      <c r="D60" s="27">
        <v>71</v>
      </c>
      <c r="E60" s="28">
        <v>71</v>
      </c>
      <c r="F60" s="29">
        <f t="shared" si="0"/>
        <v>19</v>
      </c>
      <c r="G60" s="29">
        <f t="shared" si="1"/>
        <v>65</v>
      </c>
      <c r="H60" s="29">
        <f t="shared" si="2"/>
        <v>51</v>
      </c>
      <c r="I60" s="30">
        <f t="shared" si="3"/>
        <v>84.776175898656817</v>
      </c>
      <c r="J60" s="31" t="str">
        <f>VLOOKUP(B60,颜色果实翻译!A:B,2,FALSE)</f>
        <v>魔花绿</v>
      </c>
    </row>
    <row r="61" spans="1:10" ht="12.75" x14ac:dyDescent="0.2">
      <c r="A61" s="131"/>
      <c r="B61" s="18" t="s">
        <v>95</v>
      </c>
      <c r="C61" s="22">
        <v>183</v>
      </c>
      <c r="D61" s="27">
        <v>199</v>
      </c>
      <c r="E61" s="28">
        <v>207</v>
      </c>
      <c r="F61" s="29">
        <f t="shared" si="0"/>
        <v>133</v>
      </c>
      <c r="G61" s="29">
        <f t="shared" si="1"/>
        <v>63</v>
      </c>
      <c r="H61" s="29">
        <f t="shared" si="2"/>
        <v>187</v>
      </c>
      <c r="I61" s="30">
        <f t="shared" si="3"/>
        <v>237.96428303424025</v>
      </c>
      <c r="J61" s="31" t="str">
        <f>VLOOKUP(B61,颜色果实翻译!A:B,2,FALSE)</f>
        <v>寒冰蓝</v>
      </c>
    </row>
    <row r="62" spans="1:10" ht="12.75" x14ac:dyDescent="0.2">
      <c r="A62" s="132"/>
      <c r="B62" s="18" t="s">
        <v>96</v>
      </c>
      <c r="C62" s="22">
        <v>135</v>
      </c>
      <c r="D62" s="27">
        <v>183</v>
      </c>
      <c r="E62" s="28">
        <v>215</v>
      </c>
      <c r="F62" s="29">
        <f t="shared" si="0"/>
        <v>85</v>
      </c>
      <c r="G62" s="29">
        <f t="shared" si="1"/>
        <v>47</v>
      </c>
      <c r="H62" s="29">
        <f t="shared" si="2"/>
        <v>195</v>
      </c>
      <c r="I62" s="30">
        <f t="shared" si="3"/>
        <v>217.85086642012695</v>
      </c>
      <c r="J62" s="31" t="str">
        <f>VLOOKUP(B62,颜色果实翻译!A:B,2,FALSE)</f>
        <v>天空蓝</v>
      </c>
    </row>
    <row r="63" spans="1:10" ht="12.75" x14ac:dyDescent="0.2">
      <c r="A63" s="133"/>
      <c r="B63" s="18" t="s">
        <v>97</v>
      </c>
      <c r="C63" s="22">
        <v>103</v>
      </c>
      <c r="D63" s="27">
        <v>135</v>
      </c>
      <c r="E63" s="28">
        <v>167</v>
      </c>
      <c r="F63" s="29">
        <f t="shared" si="0"/>
        <v>53</v>
      </c>
      <c r="G63" s="29">
        <f t="shared" si="1"/>
        <v>1</v>
      </c>
      <c r="H63" s="29">
        <f t="shared" si="2"/>
        <v>147</v>
      </c>
      <c r="I63" s="30">
        <f t="shared" si="3"/>
        <v>156.26579920123277</v>
      </c>
      <c r="J63" s="31" t="str">
        <f>VLOOKUP(B63,颜色果实翻译!A:B,2,FALSE)</f>
        <v>海雾蓝</v>
      </c>
    </row>
    <row r="64" spans="1:10" ht="12.75" x14ac:dyDescent="0.2">
      <c r="A64" s="134"/>
      <c r="B64" s="18" t="s">
        <v>98</v>
      </c>
      <c r="C64" s="22">
        <v>63</v>
      </c>
      <c r="D64" s="27">
        <v>111</v>
      </c>
      <c r="E64" s="28">
        <v>143</v>
      </c>
      <c r="F64" s="29">
        <f t="shared" si="0"/>
        <v>13</v>
      </c>
      <c r="G64" s="29">
        <f t="shared" si="1"/>
        <v>25</v>
      </c>
      <c r="H64" s="29">
        <f t="shared" si="2"/>
        <v>123</v>
      </c>
      <c r="I64" s="30">
        <f t="shared" si="3"/>
        <v>126.18637010390623</v>
      </c>
      <c r="J64" s="31" t="str">
        <f>VLOOKUP(B64,颜色果实翻译!A:B,2,FALSE)</f>
        <v>孔雀蓝</v>
      </c>
    </row>
    <row r="65" spans="1:10" ht="12.75" x14ac:dyDescent="0.2">
      <c r="A65" s="135"/>
      <c r="B65" s="18" t="s">
        <v>99</v>
      </c>
      <c r="C65" s="22">
        <v>31</v>
      </c>
      <c r="D65" s="27">
        <v>63</v>
      </c>
      <c r="E65" s="28">
        <v>87</v>
      </c>
      <c r="F65" s="29">
        <f t="shared" si="0"/>
        <v>19</v>
      </c>
      <c r="G65" s="29">
        <f t="shared" si="1"/>
        <v>73</v>
      </c>
      <c r="H65" s="29">
        <f t="shared" si="2"/>
        <v>67</v>
      </c>
      <c r="I65" s="30">
        <f t="shared" si="3"/>
        <v>100.89103032480142</v>
      </c>
      <c r="J65" s="31" t="str">
        <f>VLOOKUP(B65,颜色果实翻译!A:B,2,FALSE)</f>
        <v>罗海蓝</v>
      </c>
    </row>
    <row r="66" spans="1:10" ht="12.75" x14ac:dyDescent="0.2">
      <c r="A66" s="136"/>
      <c r="B66" s="18" t="s">
        <v>100</v>
      </c>
      <c r="C66" s="22">
        <v>151</v>
      </c>
      <c r="D66" s="27">
        <v>159</v>
      </c>
      <c r="E66" s="28">
        <v>175</v>
      </c>
      <c r="F66" s="29">
        <f t="shared" si="0"/>
        <v>101</v>
      </c>
      <c r="G66" s="29">
        <f t="shared" si="1"/>
        <v>23</v>
      </c>
      <c r="H66" s="29">
        <f t="shared" si="2"/>
        <v>155</v>
      </c>
      <c r="I66" s="30">
        <f t="shared" si="3"/>
        <v>186.42692938521517</v>
      </c>
      <c r="J66" s="31" t="str">
        <f>VLOOKUP(B66,颜色果实翻译!A:B,2,FALSE)</f>
        <v>腐尸蓝</v>
      </c>
    </row>
    <row r="67" spans="1:10" ht="12.75" x14ac:dyDescent="0.2">
      <c r="A67" s="137"/>
      <c r="B67" s="18" t="s">
        <v>101</v>
      </c>
      <c r="C67" s="22">
        <v>79</v>
      </c>
      <c r="D67" s="27">
        <v>87</v>
      </c>
      <c r="E67" s="28">
        <v>103</v>
      </c>
      <c r="F67" s="29">
        <f t="shared" si="0"/>
        <v>29</v>
      </c>
      <c r="G67" s="29">
        <f t="shared" si="1"/>
        <v>49</v>
      </c>
      <c r="H67" s="29">
        <f t="shared" si="2"/>
        <v>83</v>
      </c>
      <c r="I67" s="30">
        <f t="shared" si="3"/>
        <v>100.65286881157436</v>
      </c>
      <c r="J67" s="31" t="str">
        <f>VLOOKUP(B67,颜色果实翻译!A:B,2,FALSE)</f>
        <v>青磷蓝</v>
      </c>
    </row>
    <row r="68" spans="1:10" ht="12.75" x14ac:dyDescent="0.2">
      <c r="A68" s="138"/>
      <c r="B68" s="18" t="s">
        <v>102</v>
      </c>
      <c r="C68" s="22">
        <v>47</v>
      </c>
      <c r="D68" s="27">
        <v>63</v>
      </c>
      <c r="E68" s="28">
        <v>87</v>
      </c>
      <c r="F68" s="29">
        <f t="shared" si="0"/>
        <v>3</v>
      </c>
      <c r="G68" s="29">
        <f t="shared" si="1"/>
        <v>73</v>
      </c>
      <c r="H68" s="29">
        <f t="shared" si="2"/>
        <v>67</v>
      </c>
      <c r="I68" s="30">
        <f t="shared" si="3"/>
        <v>99.131226160075315</v>
      </c>
      <c r="J68" s="31" t="str">
        <f>VLOOKUP(B68,颜色果实翻译!A:B,2,FALSE)</f>
        <v>靛青蓝</v>
      </c>
    </row>
    <row r="69" spans="1:10" ht="12.75" x14ac:dyDescent="0.2">
      <c r="A69" s="139"/>
      <c r="B69" s="18" t="s">
        <v>103</v>
      </c>
      <c r="C69" s="22">
        <v>31</v>
      </c>
      <c r="D69" s="27">
        <v>39</v>
      </c>
      <c r="E69" s="28">
        <v>47</v>
      </c>
      <c r="F69" s="29">
        <f t="shared" si="0"/>
        <v>19</v>
      </c>
      <c r="G69" s="29">
        <f t="shared" si="1"/>
        <v>97</v>
      </c>
      <c r="H69" s="29">
        <f t="shared" si="2"/>
        <v>27</v>
      </c>
      <c r="I69" s="30">
        <f t="shared" si="3"/>
        <v>102.46462804304713</v>
      </c>
      <c r="J69" s="31" t="str">
        <f>VLOOKUP(B69,颜色果实翻译!A:B,2,FALSE)</f>
        <v>油墨蓝</v>
      </c>
    </row>
    <row r="70" spans="1:10" ht="12.75" x14ac:dyDescent="0.2">
      <c r="A70" s="140"/>
      <c r="B70" s="18" t="s">
        <v>104</v>
      </c>
      <c r="C70" s="22">
        <v>95</v>
      </c>
      <c r="D70" s="27">
        <v>135</v>
      </c>
      <c r="E70" s="28">
        <v>199</v>
      </c>
      <c r="F70" s="29">
        <f t="shared" si="0"/>
        <v>45</v>
      </c>
      <c r="G70" s="29">
        <f t="shared" si="1"/>
        <v>1</v>
      </c>
      <c r="H70" s="29">
        <f t="shared" si="2"/>
        <v>179</v>
      </c>
      <c r="I70" s="30">
        <f t="shared" si="3"/>
        <v>184.57247898860763</v>
      </c>
      <c r="J70" s="31" t="str">
        <f>VLOOKUP(B70,颜色果实翻译!A:B,2,FALSE)</f>
        <v>盗龙蓝</v>
      </c>
    </row>
    <row r="71" spans="1:10" ht="12.75" x14ac:dyDescent="0.2">
      <c r="A71" s="141"/>
      <c r="B71" s="18" t="s">
        <v>105</v>
      </c>
      <c r="C71" s="22">
        <v>55</v>
      </c>
      <c r="D71" s="27">
        <v>95</v>
      </c>
      <c r="E71" s="28">
        <v>143</v>
      </c>
      <c r="F71" s="29">
        <f t="shared" si="0"/>
        <v>5</v>
      </c>
      <c r="G71" s="29">
        <f t="shared" si="1"/>
        <v>41</v>
      </c>
      <c r="H71" s="29">
        <f t="shared" si="2"/>
        <v>123</v>
      </c>
      <c r="I71" s="30">
        <f t="shared" si="3"/>
        <v>129.74975915199227</v>
      </c>
      <c r="J71" s="31" t="str">
        <f>VLOOKUP(B71,颜色果实翻译!A:B,2,FALSE)</f>
        <v>东洲蓝</v>
      </c>
    </row>
    <row r="72" spans="1:10" ht="12.75" x14ac:dyDescent="0.2">
      <c r="A72" s="142"/>
      <c r="B72" s="18" t="s">
        <v>106</v>
      </c>
      <c r="C72" s="22">
        <v>39</v>
      </c>
      <c r="D72" s="27">
        <v>71</v>
      </c>
      <c r="E72" s="28">
        <v>119</v>
      </c>
      <c r="F72" s="29">
        <f t="shared" si="0"/>
        <v>11</v>
      </c>
      <c r="G72" s="29">
        <f t="shared" si="1"/>
        <v>65</v>
      </c>
      <c r="H72" s="29">
        <f t="shared" si="2"/>
        <v>99</v>
      </c>
      <c r="I72" s="30">
        <f t="shared" si="3"/>
        <v>118.94116192470965</v>
      </c>
      <c r="J72" s="31" t="str">
        <f>VLOOKUP(B72,颜色果实翻译!A:B,2,FALSE)</f>
        <v>风暴蓝</v>
      </c>
    </row>
    <row r="73" spans="1:10" ht="12.75" x14ac:dyDescent="0.2">
      <c r="A73" s="143"/>
      <c r="B73" s="18" t="s">
        <v>107</v>
      </c>
      <c r="C73" s="22">
        <v>23</v>
      </c>
      <c r="D73" s="27">
        <v>46</v>
      </c>
      <c r="E73" s="28">
        <v>71</v>
      </c>
      <c r="F73" s="29">
        <f t="shared" si="0"/>
        <v>27</v>
      </c>
      <c r="G73" s="29">
        <f t="shared" si="1"/>
        <v>90</v>
      </c>
      <c r="H73" s="29">
        <f t="shared" si="2"/>
        <v>51</v>
      </c>
      <c r="I73" s="30">
        <f t="shared" si="3"/>
        <v>106.91117808723277</v>
      </c>
      <c r="J73" s="31" t="str">
        <f>VLOOKUP(B73,颜色果实翻译!A:B,2,FALSE)</f>
        <v>虚空蓝</v>
      </c>
    </row>
    <row r="74" spans="1:10" ht="12.75" x14ac:dyDescent="0.2">
      <c r="A74" s="144"/>
      <c r="B74" s="18" t="s">
        <v>108</v>
      </c>
      <c r="C74" s="22">
        <v>39</v>
      </c>
      <c r="D74" s="27">
        <v>47</v>
      </c>
      <c r="E74" s="28">
        <v>103</v>
      </c>
      <c r="F74" s="29">
        <f t="shared" si="0"/>
        <v>11</v>
      </c>
      <c r="G74" s="29">
        <f t="shared" si="1"/>
        <v>89</v>
      </c>
      <c r="H74" s="29">
        <f t="shared" si="2"/>
        <v>83</v>
      </c>
      <c r="I74" s="30">
        <f t="shared" si="3"/>
        <v>122.19247112649781</v>
      </c>
      <c r="J74" s="31" t="str">
        <f>VLOOKUP(B74,颜色果实翻译!A:B,2,FALSE)</f>
        <v>皇室蓝</v>
      </c>
    </row>
    <row r="75" spans="1:10" ht="12.75" x14ac:dyDescent="0.2">
      <c r="A75" s="145"/>
      <c r="B75" s="18" t="s">
        <v>109</v>
      </c>
      <c r="C75" s="22">
        <v>31</v>
      </c>
      <c r="D75" s="27">
        <v>31</v>
      </c>
      <c r="E75" s="28">
        <v>63</v>
      </c>
      <c r="F75" s="29">
        <f t="shared" si="0"/>
        <v>19</v>
      </c>
      <c r="G75" s="29">
        <f t="shared" si="1"/>
        <v>105</v>
      </c>
      <c r="H75" s="29">
        <f t="shared" si="2"/>
        <v>43</v>
      </c>
      <c r="I75" s="30">
        <f t="shared" si="3"/>
        <v>115.04347004502254</v>
      </c>
      <c r="J75" s="31" t="str">
        <f>VLOOKUP(B75,颜色果实翻译!A:B,2,FALSE)</f>
        <v>午夜蓝</v>
      </c>
    </row>
    <row r="76" spans="1:10" ht="12.75" x14ac:dyDescent="0.2">
      <c r="A76" s="146"/>
      <c r="B76" s="18" t="s">
        <v>110</v>
      </c>
      <c r="C76" s="22">
        <v>63</v>
      </c>
      <c r="D76" s="27">
        <v>55</v>
      </c>
      <c r="E76" s="28">
        <v>71</v>
      </c>
      <c r="F76" s="29">
        <f t="shared" si="0"/>
        <v>13</v>
      </c>
      <c r="G76" s="29">
        <f t="shared" si="1"/>
        <v>81</v>
      </c>
      <c r="H76" s="29">
        <f t="shared" si="2"/>
        <v>51</v>
      </c>
      <c r="I76" s="30">
        <f t="shared" si="3"/>
        <v>96.597101405787541</v>
      </c>
      <c r="J76" s="31" t="str">
        <f>VLOOKUP(B76,颜色果实翻译!A:B,2,FALSE)</f>
        <v>阴影蓝</v>
      </c>
    </row>
    <row r="77" spans="1:10" ht="12.75" x14ac:dyDescent="0.2">
      <c r="A77" s="147"/>
      <c r="B77" s="18" t="s">
        <v>111</v>
      </c>
      <c r="C77" s="22">
        <v>55</v>
      </c>
      <c r="D77" s="27">
        <v>47</v>
      </c>
      <c r="E77" s="28">
        <v>87</v>
      </c>
      <c r="F77" s="29">
        <f t="shared" si="0"/>
        <v>5</v>
      </c>
      <c r="G77" s="29">
        <f t="shared" si="1"/>
        <v>89</v>
      </c>
      <c r="H77" s="29">
        <f t="shared" si="2"/>
        <v>67</v>
      </c>
      <c r="I77" s="30">
        <f t="shared" si="3"/>
        <v>111.51233115669316</v>
      </c>
      <c r="J77" s="31" t="str">
        <f>VLOOKUP(B77,颜色果实翻译!A:B,2,FALSE)</f>
        <v>深渊蓝</v>
      </c>
    </row>
    <row r="78" spans="1:10" ht="12.75" x14ac:dyDescent="0.2">
      <c r="A78" s="148"/>
      <c r="B78" s="18" t="s">
        <v>112</v>
      </c>
      <c r="C78" s="22">
        <v>143</v>
      </c>
      <c r="D78" s="27">
        <v>135</v>
      </c>
      <c r="E78" s="28">
        <v>175</v>
      </c>
      <c r="F78" s="29">
        <f t="shared" si="0"/>
        <v>93</v>
      </c>
      <c r="G78" s="29">
        <f t="shared" si="1"/>
        <v>1</v>
      </c>
      <c r="H78" s="29">
        <f t="shared" si="2"/>
        <v>155</v>
      </c>
      <c r="I78" s="30">
        <f t="shared" si="3"/>
        <v>180.76227482525218</v>
      </c>
      <c r="J78" s="31" t="str">
        <f>VLOOKUP(B78,颜色果实翻译!A:B,2,FALSE)</f>
        <v>薰衣草</v>
      </c>
    </row>
    <row r="79" spans="1:10" ht="12.75" x14ac:dyDescent="0.2">
      <c r="A79" s="149"/>
      <c r="B79" s="18" t="s">
        <v>113</v>
      </c>
      <c r="C79" s="22">
        <v>79</v>
      </c>
      <c r="D79" s="27">
        <v>71</v>
      </c>
      <c r="E79" s="28">
        <v>103</v>
      </c>
      <c r="F79" s="29">
        <f t="shared" si="0"/>
        <v>29</v>
      </c>
      <c r="G79" s="29">
        <f t="shared" si="1"/>
        <v>65</v>
      </c>
      <c r="H79" s="29">
        <f t="shared" si="2"/>
        <v>83</v>
      </c>
      <c r="I79" s="30">
        <f t="shared" si="3"/>
        <v>109.33892262136115</v>
      </c>
      <c r="J79" s="31" t="str">
        <f>VLOOKUP(B79,颜色果实翻译!A:B,2,FALSE)</f>
        <v>忧郁紫</v>
      </c>
    </row>
    <row r="80" spans="1:10" ht="12.75" x14ac:dyDescent="0.2">
      <c r="A80" s="150"/>
      <c r="B80" s="18" t="s">
        <v>114</v>
      </c>
      <c r="C80" s="22">
        <v>55</v>
      </c>
      <c r="D80" s="27">
        <v>47</v>
      </c>
      <c r="E80" s="28">
        <v>63</v>
      </c>
      <c r="F80" s="29">
        <f t="shared" si="0"/>
        <v>5</v>
      </c>
      <c r="G80" s="29">
        <f t="shared" si="1"/>
        <v>89</v>
      </c>
      <c r="H80" s="29">
        <f t="shared" si="2"/>
        <v>43</v>
      </c>
      <c r="I80" s="30">
        <f t="shared" si="3"/>
        <v>98.969692330531174</v>
      </c>
      <c r="J80" s="31" t="str">
        <f>VLOOKUP(B80,颜色果实翻译!A:B,2,FALSE)</f>
        <v>醋栗紫</v>
      </c>
    </row>
    <row r="81" spans="1:10" ht="12.75" x14ac:dyDescent="0.2">
      <c r="A81" s="151"/>
      <c r="B81" s="18" t="s">
        <v>115</v>
      </c>
      <c r="C81" s="22">
        <v>191</v>
      </c>
      <c r="D81" s="27">
        <v>159</v>
      </c>
      <c r="E81" s="28">
        <v>191</v>
      </c>
      <c r="F81" s="29">
        <f t="shared" si="0"/>
        <v>141</v>
      </c>
      <c r="G81" s="29">
        <f t="shared" si="1"/>
        <v>23</v>
      </c>
      <c r="H81" s="29">
        <f t="shared" si="2"/>
        <v>171</v>
      </c>
      <c r="I81" s="30">
        <f t="shared" si="3"/>
        <v>222.82504347581758</v>
      </c>
      <c r="J81" s="31" t="str">
        <f>VLOOKUP(B81,颜色果实翻译!A:B,2,FALSE)</f>
        <v>虹膜紫</v>
      </c>
    </row>
    <row r="82" spans="1:10" ht="12.75" x14ac:dyDescent="0.2">
      <c r="A82" s="152"/>
      <c r="B82" s="18" t="s">
        <v>116</v>
      </c>
      <c r="C82" s="22">
        <v>63</v>
      </c>
      <c r="D82" s="27">
        <v>47</v>
      </c>
      <c r="E82" s="28">
        <v>63</v>
      </c>
      <c r="F82" s="29">
        <f t="shared" si="0"/>
        <v>13</v>
      </c>
      <c r="G82" s="29">
        <f t="shared" si="1"/>
        <v>89</v>
      </c>
      <c r="H82" s="29">
        <f t="shared" si="2"/>
        <v>43</v>
      </c>
      <c r="I82" s="30">
        <f t="shared" si="3"/>
        <v>99.694533450937016</v>
      </c>
      <c r="J82" s="31" t="str">
        <f>VLOOKUP(B82,颜色果实翻译!A:B,2,FALSE)</f>
        <v>葡萄紫</v>
      </c>
    </row>
    <row r="83" spans="1:10" ht="12.75" x14ac:dyDescent="0.2">
      <c r="A83" s="153"/>
      <c r="B83" s="18" t="s">
        <v>117</v>
      </c>
      <c r="C83" s="22">
        <v>255</v>
      </c>
      <c r="D83" s="27">
        <v>207</v>
      </c>
      <c r="E83" s="28">
        <v>247</v>
      </c>
      <c r="F83" s="29">
        <f t="shared" si="0"/>
        <v>205</v>
      </c>
      <c r="G83" s="29">
        <f t="shared" si="1"/>
        <v>71</v>
      </c>
      <c r="H83" s="29">
        <f t="shared" si="2"/>
        <v>227</v>
      </c>
      <c r="I83" s="30">
        <f t="shared" si="3"/>
        <v>313.99840763927449</v>
      </c>
      <c r="J83" s="31" t="str">
        <f>VLOOKUP(B83,颜色果实翻译!A:B,2,FALSE)</f>
        <v>莲花粉</v>
      </c>
    </row>
    <row r="84" spans="1:10" ht="12.75" x14ac:dyDescent="0.2">
      <c r="A84" s="154"/>
      <c r="B84" s="18" t="s">
        <v>118</v>
      </c>
      <c r="C84" s="22">
        <v>223</v>
      </c>
      <c r="D84" s="27">
        <v>159</v>
      </c>
      <c r="E84" s="28">
        <v>207</v>
      </c>
      <c r="F84" s="29">
        <f t="shared" si="0"/>
        <v>173</v>
      </c>
      <c r="G84" s="29">
        <f t="shared" si="1"/>
        <v>23</v>
      </c>
      <c r="H84" s="29">
        <f t="shared" si="2"/>
        <v>187</v>
      </c>
      <c r="I84" s="30">
        <f t="shared" si="3"/>
        <v>255.78702078096143</v>
      </c>
      <c r="J84" s="31" t="str">
        <f>VLOOKUP(B84,颜色果实翻译!A:B,2,FALSE)</f>
        <v>蜂鸟粉</v>
      </c>
    </row>
    <row r="85" spans="1:10" ht="12.75" x14ac:dyDescent="0.2">
      <c r="A85" s="155"/>
      <c r="B85" s="18" t="s">
        <v>119</v>
      </c>
      <c r="C85" s="22">
        <v>127</v>
      </c>
      <c r="D85" s="27">
        <v>87</v>
      </c>
      <c r="E85" s="28">
        <v>111</v>
      </c>
      <c r="F85" s="29">
        <f t="shared" si="0"/>
        <v>77</v>
      </c>
      <c r="G85" s="29">
        <f t="shared" si="1"/>
        <v>49</v>
      </c>
      <c r="H85" s="29">
        <f t="shared" si="2"/>
        <v>91</v>
      </c>
      <c r="I85" s="30">
        <f t="shared" si="3"/>
        <v>128.88366847665378</v>
      </c>
      <c r="J85" s="31" t="str">
        <f>VLOOKUP(B85,颜色果实翻译!A:B,2,FALSE)</f>
        <v>仙子梅</v>
      </c>
    </row>
    <row r="86" spans="1:10" ht="12.75" x14ac:dyDescent="0.2">
      <c r="A86" s="156"/>
      <c r="B86" s="18" t="s">
        <v>120</v>
      </c>
      <c r="C86" s="22">
        <v>103</v>
      </c>
      <c r="D86" s="27">
        <v>55</v>
      </c>
      <c r="E86" s="28">
        <v>87</v>
      </c>
      <c r="F86" s="29">
        <f t="shared" si="0"/>
        <v>53</v>
      </c>
      <c r="G86" s="29">
        <f t="shared" si="1"/>
        <v>81</v>
      </c>
      <c r="H86" s="29">
        <f t="shared" si="2"/>
        <v>67</v>
      </c>
      <c r="I86" s="30">
        <f t="shared" si="3"/>
        <v>117.72425408555367</v>
      </c>
      <c r="J86" s="31" t="str">
        <f>VLOOKUP(B86,颜色果实翻译!A:B,2,FALSE)</f>
        <v>帝王紫</v>
      </c>
    </row>
    <row r="90" spans="1:10" ht="12.75" x14ac:dyDescent="0.2">
      <c r="A90" s="4" t="s">
        <v>125</v>
      </c>
      <c r="B90" s="4" t="s">
        <v>126</v>
      </c>
      <c r="C90" s="4"/>
    </row>
    <row r="91" spans="1:10" ht="12.75" x14ac:dyDescent="0.2">
      <c r="A91" s="18" t="s">
        <v>111</v>
      </c>
      <c r="B91" s="157">
        <f>VLOOKUP(MAX(ProgressSteps),ProgressTable,4)</f>
        <v>50</v>
      </c>
      <c r="C91" s="1"/>
    </row>
    <row r="92" spans="1:10" ht="12.75" x14ac:dyDescent="0.2">
      <c r="A92" s="18" t="s">
        <v>62</v>
      </c>
      <c r="B92" s="158">
        <f>VLOOKUP(MAX(ProgressSteps),ProgressTable,5)</f>
        <v>136</v>
      </c>
    </row>
    <row r="93" spans="1:10" ht="12.75" x14ac:dyDescent="0.2">
      <c r="A93" s="18" t="s">
        <v>89</v>
      </c>
      <c r="B93" s="159">
        <f>VLOOKUP(MAX(ProgressSteps),ProgressTable,6)</f>
        <v>20</v>
      </c>
    </row>
    <row r="94" spans="1:10" ht="12.75" x14ac:dyDescent="0.2">
      <c r="A94" s="18" t="s">
        <v>60</v>
      </c>
    </row>
    <row r="95" spans="1:10" ht="12.75" x14ac:dyDescent="0.2">
      <c r="A95" s="18" t="s">
        <v>85</v>
      </c>
    </row>
    <row r="96" spans="1:10" ht="12.75" x14ac:dyDescent="0.2">
      <c r="A96" s="18" t="s">
        <v>38</v>
      </c>
    </row>
    <row r="97" spans="1:1" ht="12.75" x14ac:dyDescent="0.2">
      <c r="A97" s="18" t="s">
        <v>53</v>
      </c>
    </row>
    <row r="98" spans="1:1" ht="12.75" x14ac:dyDescent="0.2">
      <c r="A98" s="18" t="s">
        <v>49</v>
      </c>
    </row>
    <row r="99" spans="1:1" ht="12.75" x14ac:dyDescent="0.2">
      <c r="A99" s="18" t="s">
        <v>70</v>
      </c>
    </row>
    <row r="100" spans="1:1" ht="12.75" x14ac:dyDescent="0.2">
      <c r="A100" s="18" t="s">
        <v>86</v>
      </c>
    </row>
    <row r="101" spans="1:1" ht="12.75" x14ac:dyDescent="0.2">
      <c r="A101" s="18" t="s">
        <v>92</v>
      </c>
    </row>
    <row r="102" spans="1:1" ht="12.75" x14ac:dyDescent="0.2">
      <c r="A102" s="18" t="s">
        <v>101</v>
      </c>
    </row>
    <row r="103" spans="1:1" ht="12.75" x14ac:dyDescent="0.2">
      <c r="A103" s="18" t="s">
        <v>41</v>
      </c>
    </row>
    <row r="104" spans="1:1" ht="12.75" x14ac:dyDescent="0.2">
      <c r="A104" s="18" t="s">
        <v>65</v>
      </c>
    </row>
    <row r="105" spans="1:1" ht="12.75" x14ac:dyDescent="0.2">
      <c r="A105" s="18" t="s">
        <v>54</v>
      </c>
    </row>
    <row r="106" spans="1:1" ht="12.75" x14ac:dyDescent="0.2">
      <c r="A106" s="18" t="s">
        <v>74</v>
      </c>
    </row>
    <row r="107" spans="1:1" ht="12.75" x14ac:dyDescent="0.2">
      <c r="A107" s="18" t="s">
        <v>118</v>
      </c>
    </row>
    <row r="108" spans="1:1" ht="12.75" x14ac:dyDescent="0.2">
      <c r="A108" s="18" t="s">
        <v>48</v>
      </c>
    </row>
    <row r="109" spans="1:1" ht="12.75" x14ac:dyDescent="0.2">
      <c r="A109" s="18" t="s">
        <v>57</v>
      </c>
    </row>
    <row r="110" spans="1:1" ht="12.75" x14ac:dyDescent="0.2">
      <c r="A110" s="18" t="s">
        <v>100</v>
      </c>
    </row>
    <row r="111" spans="1:1" ht="12.75" x14ac:dyDescent="0.2">
      <c r="A111" s="18" t="s">
        <v>75</v>
      </c>
    </row>
    <row r="112" spans="1:1" ht="12.75" x14ac:dyDescent="0.2">
      <c r="A112" s="18" t="s">
        <v>114</v>
      </c>
    </row>
    <row r="113" spans="1:1" ht="12.75" x14ac:dyDescent="0.2">
      <c r="A113" s="18" t="s">
        <v>46</v>
      </c>
    </row>
    <row r="114" spans="1:1" ht="12.75" x14ac:dyDescent="0.2">
      <c r="A114" s="18" t="s">
        <v>91</v>
      </c>
    </row>
    <row r="115" spans="1:1" ht="12.75" x14ac:dyDescent="0.2">
      <c r="A115" s="26" t="s">
        <v>64</v>
      </c>
    </row>
    <row r="116" spans="1:1" ht="12.75" x14ac:dyDescent="0.2">
      <c r="A116" s="18" t="s">
        <v>113</v>
      </c>
    </row>
    <row r="117" spans="1:1" ht="12.75" x14ac:dyDescent="0.2">
      <c r="A117" s="18" t="s">
        <v>66</v>
      </c>
    </row>
    <row r="118" spans="1:1" ht="12.75" x14ac:dyDescent="0.2">
      <c r="A118" s="18" t="s">
        <v>39</v>
      </c>
    </row>
    <row r="119" spans="1:1" ht="12.75" x14ac:dyDescent="0.2">
      <c r="A119" s="18" t="s">
        <v>116</v>
      </c>
    </row>
    <row r="120" spans="1:1" ht="12.75" x14ac:dyDescent="0.2">
      <c r="A120" s="18" t="s">
        <v>76</v>
      </c>
    </row>
    <row r="121" spans="1:1" ht="12.75" x14ac:dyDescent="0.2">
      <c r="A121" s="18" t="s">
        <v>72</v>
      </c>
    </row>
    <row r="122" spans="1:1" ht="12.75" x14ac:dyDescent="0.2">
      <c r="A122" s="18" t="s">
        <v>87</v>
      </c>
    </row>
    <row r="123" spans="1:1" ht="12.75" x14ac:dyDescent="0.2">
      <c r="A123" s="18" t="s">
        <v>95</v>
      </c>
    </row>
    <row r="124" spans="1:1" ht="12.75" x14ac:dyDescent="0.2">
      <c r="A124" s="18" t="s">
        <v>103</v>
      </c>
    </row>
    <row r="125" spans="1:1" ht="12.75" x14ac:dyDescent="0.2">
      <c r="A125" s="18" t="s">
        <v>115</v>
      </c>
    </row>
    <row r="126" spans="1:1" ht="12.75" x14ac:dyDescent="0.2">
      <c r="A126" s="18" t="s">
        <v>56</v>
      </c>
    </row>
    <row r="127" spans="1:1" ht="12.75" x14ac:dyDescent="0.2">
      <c r="A127" s="18" t="s">
        <v>112</v>
      </c>
    </row>
    <row r="128" spans="1:1" ht="12.75" x14ac:dyDescent="0.2">
      <c r="A128" s="18" t="s">
        <v>44</v>
      </c>
    </row>
    <row r="129" spans="1:1" ht="12.75" x14ac:dyDescent="0.2">
      <c r="A129" s="18" t="s">
        <v>80</v>
      </c>
    </row>
    <row r="130" spans="1:1" ht="12.75" x14ac:dyDescent="0.2">
      <c r="A130" s="18" t="s">
        <v>69</v>
      </c>
    </row>
    <row r="131" spans="1:1" ht="12.75" x14ac:dyDescent="0.2">
      <c r="A131" s="18" t="s">
        <v>117</v>
      </c>
    </row>
    <row r="132" spans="1:1" ht="12.75" x14ac:dyDescent="0.2">
      <c r="A132" s="18" t="s">
        <v>84</v>
      </c>
    </row>
    <row r="133" spans="1:1" ht="12.75" x14ac:dyDescent="0.2">
      <c r="A133" s="18" t="s">
        <v>82</v>
      </c>
    </row>
    <row r="134" spans="1:1" ht="12.75" x14ac:dyDescent="0.2">
      <c r="A134" s="18" t="s">
        <v>52</v>
      </c>
    </row>
    <row r="135" spans="1:1" ht="12.75" x14ac:dyDescent="0.2">
      <c r="A135" s="18" t="s">
        <v>109</v>
      </c>
    </row>
    <row r="136" spans="1:1" ht="12.75" x14ac:dyDescent="0.2">
      <c r="A136" s="18" t="s">
        <v>73</v>
      </c>
    </row>
    <row r="137" spans="1:1" ht="12.75" x14ac:dyDescent="0.2">
      <c r="A137" s="18" t="s">
        <v>68</v>
      </c>
    </row>
    <row r="138" spans="1:1" ht="12.75" x14ac:dyDescent="0.2">
      <c r="A138" s="18" t="s">
        <v>94</v>
      </c>
    </row>
    <row r="139" spans="1:1" ht="12.75" x14ac:dyDescent="0.2">
      <c r="A139" s="18" t="s">
        <v>81</v>
      </c>
    </row>
    <row r="140" spans="1:1" ht="12.75" x14ac:dyDescent="0.2">
      <c r="A140" s="18" t="s">
        <v>78</v>
      </c>
    </row>
    <row r="141" spans="1:1" ht="12.75" x14ac:dyDescent="0.2">
      <c r="A141" s="18" t="s">
        <v>90</v>
      </c>
    </row>
    <row r="142" spans="1:1" ht="12.75" x14ac:dyDescent="0.2">
      <c r="A142" s="18" t="s">
        <v>88</v>
      </c>
    </row>
    <row r="143" spans="1:1" ht="12.75" x14ac:dyDescent="0.2">
      <c r="A143" s="18" t="s">
        <v>83</v>
      </c>
    </row>
    <row r="144" spans="1:1" ht="12.75" x14ac:dyDescent="0.2">
      <c r="A144" s="18" t="s">
        <v>59</v>
      </c>
    </row>
    <row r="145" spans="1:1" ht="12.75" x14ac:dyDescent="0.2">
      <c r="A145" s="18" t="s">
        <v>63</v>
      </c>
    </row>
    <row r="146" spans="1:1" ht="12.75" x14ac:dyDescent="0.2">
      <c r="A146" s="18" t="s">
        <v>105</v>
      </c>
    </row>
    <row r="147" spans="1:1" ht="12.75" x14ac:dyDescent="0.2">
      <c r="A147" s="18" t="s">
        <v>98</v>
      </c>
    </row>
    <row r="148" spans="1:1" ht="12.75" x14ac:dyDescent="0.2">
      <c r="A148" s="18" t="s">
        <v>119</v>
      </c>
    </row>
    <row r="149" spans="1:1" ht="12.75" x14ac:dyDescent="0.2">
      <c r="A149" s="18" t="s">
        <v>61</v>
      </c>
    </row>
    <row r="150" spans="1:1" ht="12.75" x14ac:dyDescent="0.2">
      <c r="A150" s="18" t="s">
        <v>58</v>
      </c>
    </row>
    <row r="151" spans="1:1" ht="12.75" x14ac:dyDescent="0.2">
      <c r="A151" s="18" t="s">
        <v>77</v>
      </c>
    </row>
    <row r="152" spans="1:1" ht="12.75" x14ac:dyDescent="0.2">
      <c r="A152" s="18" t="s">
        <v>104</v>
      </c>
    </row>
    <row r="153" spans="1:1" ht="12.75" x14ac:dyDescent="0.2">
      <c r="A153" s="18" t="s">
        <v>120</v>
      </c>
    </row>
    <row r="154" spans="1:1" ht="12.75" x14ac:dyDescent="0.2">
      <c r="A154" s="18" t="s">
        <v>99</v>
      </c>
    </row>
    <row r="155" spans="1:1" ht="12.75" x14ac:dyDescent="0.2">
      <c r="A155" s="18" t="s">
        <v>45</v>
      </c>
    </row>
    <row r="156" spans="1:1" ht="12.75" x14ac:dyDescent="0.2">
      <c r="A156" s="18" t="s">
        <v>43</v>
      </c>
    </row>
    <row r="157" spans="1:1" ht="12.75" x14ac:dyDescent="0.2">
      <c r="A157" s="18" t="s">
        <v>108</v>
      </c>
    </row>
    <row r="158" spans="1:1" ht="12.75" x14ac:dyDescent="0.2">
      <c r="A158" s="18" t="s">
        <v>55</v>
      </c>
    </row>
    <row r="159" spans="1:1" ht="12.75" x14ac:dyDescent="0.2">
      <c r="A159" s="18" t="s">
        <v>47</v>
      </c>
    </row>
    <row r="160" spans="1:1" ht="12.75" x14ac:dyDescent="0.2">
      <c r="A160" s="18" t="s">
        <v>50</v>
      </c>
    </row>
    <row r="161" spans="1:1" ht="12.75" x14ac:dyDescent="0.2">
      <c r="A161" s="18" t="s">
        <v>97</v>
      </c>
    </row>
    <row r="162" spans="1:1" ht="12.75" x14ac:dyDescent="0.2">
      <c r="A162" s="18" t="s">
        <v>110</v>
      </c>
    </row>
    <row r="163" spans="1:1" ht="12.75" x14ac:dyDescent="0.2">
      <c r="A163" s="18" t="s">
        <v>67</v>
      </c>
    </row>
    <row r="164" spans="1:1" ht="12.75" x14ac:dyDescent="0.2">
      <c r="A164" s="18" t="s">
        <v>96</v>
      </c>
    </row>
    <row r="165" spans="1:1" ht="12.75" x14ac:dyDescent="0.2">
      <c r="A165" s="18" t="s">
        <v>40</v>
      </c>
    </row>
    <row r="166" spans="1:1" ht="12.75" x14ac:dyDescent="0.2">
      <c r="A166" s="18" t="s">
        <v>29</v>
      </c>
    </row>
    <row r="167" spans="1:1" ht="12.75" x14ac:dyDescent="0.2">
      <c r="A167" s="18" t="s">
        <v>42</v>
      </c>
    </row>
    <row r="168" spans="1:1" ht="12.75" x14ac:dyDescent="0.2">
      <c r="A168" s="18" t="s">
        <v>106</v>
      </c>
    </row>
    <row r="169" spans="1:1" ht="12.75" x14ac:dyDescent="0.2">
      <c r="A169" s="18" t="s">
        <v>51</v>
      </c>
    </row>
    <row r="170" spans="1:1" ht="12.75" x14ac:dyDescent="0.2">
      <c r="A170" s="18" t="s">
        <v>79</v>
      </c>
    </row>
    <row r="171" spans="1:1" ht="12.75" x14ac:dyDescent="0.2">
      <c r="A171" s="18" t="s">
        <v>93</v>
      </c>
    </row>
    <row r="172" spans="1:1" ht="12.75" x14ac:dyDescent="0.2">
      <c r="A172" s="18" t="s">
        <v>71</v>
      </c>
    </row>
    <row r="173" spans="1:1" ht="12.75" x14ac:dyDescent="0.2">
      <c r="A173" s="18" t="s">
        <v>107</v>
      </c>
    </row>
    <row r="174" spans="1:1" ht="12.75" x14ac:dyDescent="0.2">
      <c r="A174" s="18" t="s">
        <v>18</v>
      </c>
    </row>
    <row r="175" spans="1:1" ht="12.75" x14ac:dyDescent="0.2">
      <c r="A175" s="18" t="s">
        <v>102</v>
      </c>
    </row>
  </sheetData>
  <phoneticPr fontId="1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defaultColWidth="14.42578125" defaultRowHeight="15.75" customHeight="1" x14ac:dyDescent="0.2"/>
  <cols>
    <col min="1" max="1" width="19.42578125" customWidth="1"/>
  </cols>
  <sheetData>
    <row r="1" spans="1:2" ht="15.75" customHeight="1" x14ac:dyDescent="0.2">
      <c r="A1" s="4" t="s">
        <v>1</v>
      </c>
      <c r="B1" s="3" t="s">
        <v>4</v>
      </c>
    </row>
    <row r="2" spans="1:2" ht="15.75" customHeight="1" x14ac:dyDescent="0.2">
      <c r="A2" s="4" t="s">
        <v>5</v>
      </c>
      <c r="B2" s="3" t="s">
        <v>6</v>
      </c>
    </row>
    <row r="3" spans="1:2" ht="15.75" customHeight="1" x14ac:dyDescent="0.2">
      <c r="A3" s="4" t="s">
        <v>8</v>
      </c>
      <c r="B3" s="3" t="s">
        <v>9</v>
      </c>
    </row>
    <row r="4" spans="1:2" ht="15.75" customHeight="1" x14ac:dyDescent="0.2">
      <c r="A4" s="4" t="s">
        <v>11</v>
      </c>
      <c r="B4" s="3" t="s">
        <v>12</v>
      </c>
    </row>
    <row r="5" spans="1:2" ht="15.75" customHeight="1" x14ac:dyDescent="0.2">
      <c r="A5" s="4" t="s">
        <v>13</v>
      </c>
      <c r="B5" s="3" t="s">
        <v>14</v>
      </c>
    </row>
    <row r="6" spans="1:2" ht="15.75" customHeight="1" x14ac:dyDescent="0.2">
      <c r="A6" s="4" t="s">
        <v>15</v>
      </c>
      <c r="B6" s="3" t="s">
        <v>10</v>
      </c>
    </row>
    <row r="7" spans="1:2" ht="15.75" customHeight="1" x14ac:dyDescent="0.2">
      <c r="A7" s="4" t="s">
        <v>16</v>
      </c>
      <c r="B7" s="3" t="s">
        <v>17</v>
      </c>
    </row>
    <row r="8" spans="1:2" ht="15.75" customHeight="1" x14ac:dyDescent="0.2">
      <c r="A8" s="1"/>
      <c r="B8" s="1"/>
    </row>
    <row r="9" spans="1:2" ht="15.75" customHeight="1" x14ac:dyDescent="0.2">
      <c r="A9" s="4" t="s">
        <v>18</v>
      </c>
      <c r="B9" s="3" t="s">
        <v>19</v>
      </c>
    </row>
    <row r="10" spans="1:2" ht="15.75" customHeight="1" x14ac:dyDescent="0.2">
      <c r="B10" s="8"/>
    </row>
    <row r="14" spans="1:2" ht="15.75" customHeight="1" x14ac:dyDescent="0.2">
      <c r="A14" s="4" t="s">
        <v>21</v>
      </c>
      <c r="B14" s="3" t="s">
        <v>22</v>
      </c>
    </row>
    <row r="18" spans="1:1" ht="15.75" customHeight="1" x14ac:dyDescent="0.2">
      <c r="A18" s="4" t="s">
        <v>23</v>
      </c>
    </row>
    <row r="19" spans="1:1" ht="15.75" customHeight="1" x14ac:dyDescent="0.2">
      <c r="A19" s="1" t="s">
        <v>24</v>
      </c>
    </row>
    <row r="20" spans="1:1" ht="15.75" customHeight="1" x14ac:dyDescent="0.2">
      <c r="A20" s="1" t="s">
        <v>25</v>
      </c>
    </row>
    <row r="21" spans="1:1" ht="15.75" customHeight="1" x14ac:dyDescent="0.2">
      <c r="A21" s="1" t="s">
        <v>26</v>
      </c>
    </row>
    <row r="23" spans="1:1" ht="15.75" customHeight="1" x14ac:dyDescent="0.2">
      <c r="A23" s="169" t="s">
        <v>260</v>
      </c>
    </row>
  </sheetData>
  <phoneticPr fontId="18" type="noConversion"/>
  <hyperlinks>
    <hyperlink ref="B1" r:id="rId1" location="gid=482904799"/>
    <hyperlink ref="B2" r:id="rId2"/>
    <hyperlink ref="B3" r:id="rId3" location="post2386867"/>
    <hyperlink ref="B4" r:id="rId4"/>
    <hyperlink ref="B5" r:id="rId5"/>
    <hyperlink ref="B6" r:id="rId6"/>
    <hyperlink ref="B7" r:id="rId7"/>
    <hyperlink ref="B9" r:id="rId8" location="post2394924"/>
    <hyperlink ref="B14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defaultColWidth="14.42578125" defaultRowHeight="15.75" customHeight="1" x14ac:dyDescent="0.2"/>
  <sheetData>
    <row r="1" spans="1:9" ht="15.75" customHeight="1" x14ac:dyDescent="0.35">
      <c r="A1" s="1"/>
      <c r="B1" s="3" t="s">
        <v>2</v>
      </c>
      <c r="C1" s="5"/>
      <c r="D1" s="5"/>
      <c r="E1" s="1" t="s">
        <v>7</v>
      </c>
      <c r="F1" s="3" t="s">
        <v>10</v>
      </c>
      <c r="I1" s="1" t="s">
        <v>7</v>
      </c>
    </row>
    <row r="2" spans="1:9" ht="15.75" customHeight="1" x14ac:dyDescent="0.2">
      <c r="A2" s="7" t="s">
        <v>3</v>
      </c>
      <c r="B2" s="9" t="s">
        <v>20</v>
      </c>
      <c r="C2" s="10" t="s">
        <v>27</v>
      </c>
      <c r="D2" s="11" t="s">
        <v>28</v>
      </c>
      <c r="F2" s="9" t="s">
        <v>20</v>
      </c>
      <c r="G2" s="10" t="s">
        <v>27</v>
      </c>
      <c r="H2" s="11" t="s">
        <v>28</v>
      </c>
    </row>
    <row r="3" spans="1:9" ht="15.75" customHeight="1" x14ac:dyDescent="0.2">
      <c r="A3" s="12" t="s">
        <v>29</v>
      </c>
      <c r="B3" s="15">
        <v>226</v>
      </c>
      <c r="C3" s="16">
        <v>221</v>
      </c>
      <c r="D3" s="17">
        <v>205</v>
      </c>
      <c r="E3" s="18"/>
      <c r="F3" s="15">
        <v>223</v>
      </c>
      <c r="G3" s="16">
        <v>223</v>
      </c>
      <c r="H3" s="17">
        <v>215</v>
      </c>
    </row>
    <row r="4" spans="1:9" ht="15.75" customHeight="1" x14ac:dyDescent="0.2">
      <c r="A4" s="12" t="s">
        <v>38</v>
      </c>
      <c r="B4" s="15">
        <v>167</v>
      </c>
      <c r="C4" s="16">
        <v>162</v>
      </c>
      <c r="D4" s="17">
        <v>156</v>
      </c>
      <c r="E4" s="18"/>
      <c r="F4" s="15">
        <v>175</v>
      </c>
      <c r="G4" s="16">
        <v>175</v>
      </c>
      <c r="H4" s="17">
        <v>167</v>
      </c>
    </row>
    <row r="5" spans="1:9" ht="15.75" customHeight="1" x14ac:dyDescent="0.2">
      <c r="A5" s="12" t="s">
        <v>39</v>
      </c>
      <c r="B5" s="15">
        <v>130</v>
      </c>
      <c r="C5" s="16">
        <v>128</v>
      </c>
      <c r="D5" s="17">
        <v>125</v>
      </c>
      <c r="E5" s="18"/>
      <c r="F5" s="15">
        <v>135</v>
      </c>
      <c r="G5" s="16">
        <v>135</v>
      </c>
      <c r="H5" s="17">
        <v>135</v>
      </c>
    </row>
    <row r="6" spans="1:9" ht="15.75" customHeight="1" x14ac:dyDescent="0.2">
      <c r="A6" s="12" t="s">
        <v>40</v>
      </c>
      <c r="B6" s="15">
        <v>94</v>
      </c>
      <c r="C6" s="16">
        <v>94</v>
      </c>
      <c r="D6" s="17">
        <v>94</v>
      </c>
      <c r="E6" s="18"/>
      <c r="F6" s="15">
        <v>103</v>
      </c>
      <c r="G6" s="16">
        <v>103</v>
      </c>
      <c r="H6" s="17">
        <v>103</v>
      </c>
    </row>
    <row r="7" spans="1:9" ht="15.75" customHeight="1" x14ac:dyDescent="0.2">
      <c r="A7" s="12" t="s">
        <v>41</v>
      </c>
      <c r="B7" s="15">
        <v>65</v>
      </c>
      <c r="C7" s="16">
        <v>64</v>
      </c>
      <c r="D7" s="17">
        <v>59</v>
      </c>
      <c r="E7" s="18"/>
      <c r="F7" s="15">
        <v>71</v>
      </c>
      <c r="G7" s="16">
        <v>71</v>
      </c>
      <c r="H7" s="17">
        <v>71</v>
      </c>
    </row>
    <row r="8" spans="1:9" ht="15.75" customHeight="1" x14ac:dyDescent="0.2">
      <c r="A8" s="12" t="s">
        <v>42</v>
      </c>
      <c r="B8" s="15">
        <v>37</v>
      </c>
      <c r="C8" s="16">
        <v>35</v>
      </c>
      <c r="D8" s="17">
        <v>30</v>
      </c>
      <c r="E8" s="18"/>
      <c r="F8" s="15">
        <v>47</v>
      </c>
      <c r="G8" s="16">
        <v>47</v>
      </c>
      <c r="H8" s="17">
        <v>39</v>
      </c>
    </row>
    <row r="9" spans="1:9" ht="15.75" customHeight="1" x14ac:dyDescent="0.2">
      <c r="A9" s="12" t="s">
        <v>43</v>
      </c>
      <c r="B9" s="15">
        <v>228</v>
      </c>
      <c r="C9" s="16">
        <v>153</v>
      </c>
      <c r="D9" s="17">
        <v>144</v>
      </c>
      <c r="E9" s="18"/>
      <c r="F9" s="15">
        <v>231</v>
      </c>
      <c r="G9" s="16">
        <v>167</v>
      </c>
      <c r="H9" s="17">
        <v>151</v>
      </c>
    </row>
    <row r="10" spans="1:9" ht="15.75" customHeight="1" x14ac:dyDescent="0.2">
      <c r="A10" s="12" t="s">
        <v>44</v>
      </c>
      <c r="B10" s="15">
        <v>124</v>
      </c>
      <c r="C10" s="16">
        <v>98</v>
      </c>
      <c r="D10" s="17">
        <v>98</v>
      </c>
      <c r="E10" s="18"/>
      <c r="F10" s="15">
        <v>135</v>
      </c>
      <c r="G10" s="16">
        <v>111</v>
      </c>
      <c r="H10" s="17">
        <v>111</v>
      </c>
    </row>
    <row r="11" spans="1:9" ht="15.75" customHeight="1" x14ac:dyDescent="0.2">
      <c r="A11" s="12" t="s">
        <v>45</v>
      </c>
      <c r="B11" s="15">
        <v>84</v>
      </c>
      <c r="C11" s="16">
        <v>19</v>
      </c>
      <c r="D11" s="17">
        <v>35</v>
      </c>
      <c r="E11" s="18"/>
      <c r="F11" s="15">
        <v>95</v>
      </c>
      <c r="G11" s="16">
        <v>31</v>
      </c>
      <c r="H11" s="17">
        <v>47</v>
      </c>
    </row>
    <row r="12" spans="1:9" ht="15.75" customHeight="1" x14ac:dyDescent="0.2">
      <c r="A12" s="12" t="s">
        <v>46</v>
      </c>
      <c r="B12" s="15">
        <v>113</v>
      </c>
      <c r="C12" s="16">
        <v>22</v>
      </c>
      <c r="D12" s="17">
        <v>22</v>
      </c>
      <c r="E12" s="18"/>
      <c r="F12" s="15">
        <v>127</v>
      </c>
      <c r="G12" s="16">
        <v>31</v>
      </c>
      <c r="H12" s="17">
        <v>31</v>
      </c>
    </row>
    <row r="13" spans="1:9" ht="15.75" customHeight="1" x14ac:dyDescent="0.2">
      <c r="A13" s="12" t="s">
        <v>47</v>
      </c>
      <c r="B13" s="15">
        <v>91</v>
      </c>
      <c r="C13" s="16">
        <v>29</v>
      </c>
      <c r="D13" s="17">
        <v>5</v>
      </c>
      <c r="E13" s="18"/>
      <c r="F13" s="15">
        <v>103</v>
      </c>
      <c r="G13" s="16">
        <v>39</v>
      </c>
      <c r="H13" s="17">
        <v>7</v>
      </c>
    </row>
    <row r="14" spans="1:9" ht="15.75" customHeight="1" x14ac:dyDescent="0.2">
      <c r="A14" s="12" t="s">
        <v>18</v>
      </c>
      <c r="B14" s="15">
        <v>62</v>
      </c>
      <c r="C14" s="16">
        <v>17</v>
      </c>
      <c r="D14" s="17">
        <v>14</v>
      </c>
      <c r="E14" s="18"/>
      <c r="F14" s="15">
        <v>71</v>
      </c>
      <c r="G14" s="16">
        <v>23</v>
      </c>
      <c r="H14" s="17">
        <v>23</v>
      </c>
    </row>
    <row r="15" spans="1:9" ht="15.75" customHeight="1" x14ac:dyDescent="0.2">
      <c r="A15" s="12" t="s">
        <v>48</v>
      </c>
      <c r="B15" s="15">
        <v>200</v>
      </c>
      <c r="C15" s="16">
        <v>101</v>
      </c>
      <c r="D15" s="17">
        <v>87</v>
      </c>
      <c r="E15" s="18"/>
      <c r="F15" s="15">
        <v>207</v>
      </c>
      <c r="G15" s="16">
        <v>111</v>
      </c>
      <c r="H15" s="17">
        <v>95</v>
      </c>
    </row>
    <row r="16" spans="1:9" ht="15.75" customHeight="1" x14ac:dyDescent="0.2">
      <c r="A16" s="12" t="s">
        <v>49</v>
      </c>
      <c r="B16" s="15">
        <v>139</v>
      </c>
      <c r="C16" s="16">
        <v>52</v>
      </c>
      <c r="D16" s="17">
        <v>34</v>
      </c>
      <c r="E16" s="18"/>
      <c r="F16" s="15">
        <v>143</v>
      </c>
      <c r="G16" s="16">
        <v>63</v>
      </c>
      <c r="H16" s="17">
        <v>39</v>
      </c>
    </row>
    <row r="17" spans="1:8" ht="15.75" customHeight="1" x14ac:dyDescent="0.2">
      <c r="A17" s="12" t="s">
        <v>50</v>
      </c>
      <c r="B17" s="15">
        <v>226</v>
      </c>
      <c r="C17" s="16">
        <v>165</v>
      </c>
      <c r="D17" s="17">
        <v>131</v>
      </c>
      <c r="E17" s="18"/>
      <c r="F17" s="15">
        <v>231</v>
      </c>
      <c r="G17" s="16">
        <v>175</v>
      </c>
      <c r="H17" s="17">
        <v>143</v>
      </c>
    </row>
    <row r="18" spans="1:8" ht="15.75" customHeight="1" x14ac:dyDescent="0.2">
      <c r="A18" s="12" t="s">
        <v>51</v>
      </c>
      <c r="B18" s="15">
        <v>178</v>
      </c>
      <c r="C18" s="16">
        <v>85</v>
      </c>
      <c r="D18" s="17">
        <v>39</v>
      </c>
      <c r="E18" s="18"/>
      <c r="F18" s="15">
        <v>183</v>
      </c>
      <c r="G18" s="16">
        <v>95</v>
      </c>
      <c r="H18" s="17">
        <v>55</v>
      </c>
    </row>
    <row r="19" spans="1:8" ht="15.75" customHeight="1" x14ac:dyDescent="0.2">
      <c r="A19" s="12" t="s">
        <v>52</v>
      </c>
      <c r="B19" s="15">
        <v>118</v>
      </c>
      <c r="C19" s="16">
        <v>51</v>
      </c>
      <c r="D19" s="17">
        <v>4</v>
      </c>
      <c r="E19" s="18"/>
      <c r="F19" s="15">
        <v>127</v>
      </c>
      <c r="G19" s="16">
        <v>63</v>
      </c>
      <c r="H19" s="17">
        <v>7</v>
      </c>
    </row>
    <row r="20" spans="1:8" ht="15.75" customHeight="1" x14ac:dyDescent="0.2">
      <c r="A20" s="12" t="s">
        <v>53</v>
      </c>
      <c r="B20" s="15">
        <v>99</v>
      </c>
      <c r="C20" s="16">
        <v>68</v>
      </c>
      <c r="D20" s="17">
        <v>49</v>
      </c>
      <c r="E20" s="18"/>
      <c r="F20" s="15">
        <v>111</v>
      </c>
      <c r="G20" s="16">
        <v>79</v>
      </c>
      <c r="H20" s="17">
        <v>63</v>
      </c>
    </row>
    <row r="21" spans="1:8" ht="15.75" customHeight="1" x14ac:dyDescent="0.2">
      <c r="A21" s="12" t="s">
        <v>54</v>
      </c>
      <c r="B21" s="15">
        <v>103</v>
      </c>
      <c r="C21" s="16">
        <v>54</v>
      </c>
      <c r="D21" s="17">
        <v>31</v>
      </c>
      <c r="E21" s="18"/>
      <c r="F21" s="15">
        <v>111</v>
      </c>
      <c r="G21" s="16">
        <v>63</v>
      </c>
      <c r="H21" s="17">
        <v>39</v>
      </c>
    </row>
    <row r="22" spans="1:8" ht="15.75" customHeight="1" x14ac:dyDescent="0.2">
      <c r="A22" s="12" t="s">
        <v>55</v>
      </c>
      <c r="B22" s="15">
        <v>72</v>
      </c>
      <c r="C22" s="16">
        <v>39</v>
      </c>
      <c r="D22" s="17">
        <v>26</v>
      </c>
      <c r="E22" s="18"/>
      <c r="F22" s="15">
        <v>79</v>
      </c>
      <c r="G22" s="16">
        <v>47</v>
      </c>
      <c r="H22" s="17">
        <v>31</v>
      </c>
    </row>
    <row r="23" spans="1:8" ht="15.75" customHeight="1" x14ac:dyDescent="0.2">
      <c r="A23" s="12" t="s">
        <v>56</v>
      </c>
      <c r="B23" s="15">
        <v>42</v>
      </c>
      <c r="C23" s="16">
        <v>28</v>
      </c>
      <c r="D23" s="17">
        <v>23</v>
      </c>
      <c r="E23" s="18"/>
      <c r="F23" s="15">
        <v>55</v>
      </c>
      <c r="G23" s="16">
        <v>39</v>
      </c>
      <c r="H23" s="17">
        <v>31</v>
      </c>
    </row>
    <row r="24" spans="1:8" ht="15.75" customHeight="1" x14ac:dyDescent="0.2">
      <c r="A24" s="12" t="s">
        <v>57</v>
      </c>
      <c r="B24" s="15">
        <v>197</v>
      </c>
      <c r="C24" s="16">
        <v>139</v>
      </c>
      <c r="D24" s="17">
        <v>79</v>
      </c>
      <c r="E24" s="18"/>
      <c r="F24" s="15">
        <v>207</v>
      </c>
      <c r="G24" s="16">
        <v>151</v>
      </c>
      <c r="H24" s="17">
        <v>87</v>
      </c>
    </row>
    <row r="25" spans="1:8" ht="15.75" customHeight="1" x14ac:dyDescent="0.2">
      <c r="A25" s="12" t="s">
        <v>58</v>
      </c>
      <c r="B25" s="15">
        <v>147</v>
      </c>
      <c r="C25" s="16">
        <v>103</v>
      </c>
      <c r="D25" s="17">
        <v>56</v>
      </c>
      <c r="E25" s="18"/>
      <c r="F25" s="15">
        <v>159</v>
      </c>
      <c r="G25" s="16">
        <v>111</v>
      </c>
      <c r="H25" s="17">
        <v>71</v>
      </c>
    </row>
    <row r="26" spans="1:8" ht="15.75" customHeight="1" x14ac:dyDescent="0.2">
      <c r="A26" s="12" t="s">
        <v>59</v>
      </c>
      <c r="B26" s="15">
        <v>116</v>
      </c>
      <c r="C26" s="16">
        <v>85</v>
      </c>
      <c r="D26" s="17">
        <v>39</v>
      </c>
      <c r="E26" s="18"/>
      <c r="F26" s="15">
        <v>127</v>
      </c>
      <c r="G26" s="16">
        <v>95</v>
      </c>
      <c r="H26" s="17">
        <v>47</v>
      </c>
    </row>
    <row r="27" spans="1:8" ht="15.75" customHeight="1" x14ac:dyDescent="0.2">
      <c r="A27" s="12" t="s">
        <v>60</v>
      </c>
      <c r="B27" s="15">
        <v>156</v>
      </c>
      <c r="C27" s="16">
        <v>128</v>
      </c>
      <c r="D27" s="17">
        <v>85</v>
      </c>
      <c r="E27" s="18"/>
      <c r="F27" s="15">
        <v>167</v>
      </c>
      <c r="G27" s="16">
        <v>135</v>
      </c>
      <c r="H27" s="17">
        <v>103</v>
      </c>
    </row>
    <row r="28" spans="1:8" ht="15.75" customHeight="1" x14ac:dyDescent="0.2">
      <c r="A28" s="12" t="s">
        <v>61</v>
      </c>
      <c r="B28" s="15">
        <v>193</v>
      </c>
      <c r="C28" s="16">
        <v>109</v>
      </c>
      <c r="D28" s="17">
        <v>31</v>
      </c>
      <c r="E28" s="18"/>
      <c r="F28" s="15">
        <v>199</v>
      </c>
      <c r="G28" s="16">
        <v>119</v>
      </c>
      <c r="H28" s="17">
        <v>39</v>
      </c>
    </row>
    <row r="29" spans="1:8" ht="15.75" customHeight="1" x14ac:dyDescent="0.2">
      <c r="A29" s="12" t="s">
        <v>62</v>
      </c>
      <c r="B29" s="15">
        <v>135</v>
      </c>
      <c r="C29" s="16">
        <v>81</v>
      </c>
      <c r="D29" s="17">
        <v>23</v>
      </c>
      <c r="E29" s="18"/>
      <c r="F29" s="15">
        <v>151</v>
      </c>
      <c r="G29" s="16">
        <v>95</v>
      </c>
      <c r="H29" s="17">
        <v>31</v>
      </c>
    </row>
    <row r="30" spans="1:8" ht="15.75" customHeight="1" x14ac:dyDescent="0.2">
      <c r="A30" s="12" t="s">
        <v>63</v>
      </c>
      <c r="B30" s="15">
        <v>93</v>
      </c>
      <c r="C30" s="16">
        <v>59</v>
      </c>
      <c r="D30" s="17">
        <v>18</v>
      </c>
      <c r="E30" s="18"/>
      <c r="F30" s="15">
        <v>103</v>
      </c>
      <c r="G30" s="16">
        <v>71</v>
      </c>
      <c r="H30" s="17">
        <v>23</v>
      </c>
    </row>
    <row r="31" spans="1:8" ht="15.75" customHeight="1" x14ac:dyDescent="0.2">
      <c r="A31" s="12" t="s">
        <v>65</v>
      </c>
      <c r="B31" s="15">
        <v>54</v>
      </c>
      <c r="C31" s="16">
        <v>35</v>
      </c>
      <c r="D31" s="17">
        <v>10</v>
      </c>
      <c r="E31" s="18"/>
      <c r="F31" s="15">
        <v>63</v>
      </c>
      <c r="G31" s="16">
        <v>47</v>
      </c>
      <c r="H31" s="17">
        <v>15</v>
      </c>
    </row>
    <row r="32" spans="1:8" ht="15.75" customHeight="1" x14ac:dyDescent="0.2">
      <c r="A32" s="12" t="s">
        <v>66</v>
      </c>
      <c r="B32" s="15">
        <v>180</v>
      </c>
      <c r="C32" s="16">
        <v>158</v>
      </c>
      <c r="D32" s="17">
        <v>130</v>
      </c>
      <c r="E32" s="18"/>
      <c r="F32" s="15">
        <v>191</v>
      </c>
      <c r="G32" s="16">
        <v>167</v>
      </c>
      <c r="H32" s="17">
        <v>135</v>
      </c>
    </row>
    <row r="33" spans="1:8" ht="15.75" customHeight="1" x14ac:dyDescent="0.2">
      <c r="A33" s="12" t="s">
        <v>67</v>
      </c>
      <c r="B33" s="15">
        <v>140</v>
      </c>
      <c r="C33" s="16">
        <v>122</v>
      </c>
      <c r="D33" s="17">
        <v>101</v>
      </c>
      <c r="E33" s="18"/>
      <c r="F33" s="15">
        <v>151</v>
      </c>
      <c r="G33" s="16">
        <v>135</v>
      </c>
      <c r="H33" s="17">
        <v>111</v>
      </c>
    </row>
    <row r="34" spans="1:8" ht="15.75" customHeight="1" x14ac:dyDescent="0.2">
      <c r="A34" s="12" t="s">
        <v>68</v>
      </c>
      <c r="B34" s="15">
        <v>90</v>
      </c>
      <c r="C34" s="16">
        <v>75</v>
      </c>
      <c r="D34" s="17">
        <v>62</v>
      </c>
      <c r="E34" s="18"/>
      <c r="F34" s="15">
        <v>103</v>
      </c>
      <c r="G34" s="16">
        <v>87</v>
      </c>
      <c r="H34" s="17">
        <v>71</v>
      </c>
    </row>
    <row r="35" spans="1:8" ht="15.75" customHeight="1" x14ac:dyDescent="0.2">
      <c r="A35" s="12" t="s">
        <v>69</v>
      </c>
      <c r="B35" s="15">
        <v>56</v>
      </c>
      <c r="C35" s="16">
        <v>45</v>
      </c>
      <c r="D35" s="17">
        <v>35</v>
      </c>
      <c r="E35" s="18"/>
      <c r="F35" s="15">
        <v>63</v>
      </c>
      <c r="G35" s="16">
        <v>55</v>
      </c>
      <c r="H35" s="17">
        <v>47</v>
      </c>
    </row>
    <row r="36" spans="1:8" ht="15.75" customHeight="1" x14ac:dyDescent="0.2">
      <c r="A36" s="12" t="s">
        <v>70</v>
      </c>
      <c r="B36" s="15">
        <v>233</v>
      </c>
      <c r="C36" s="16">
        <v>208</v>
      </c>
      <c r="D36" s="17">
        <v>154</v>
      </c>
      <c r="E36" s="18"/>
      <c r="F36" s="15">
        <v>239</v>
      </c>
      <c r="G36" s="16">
        <v>215</v>
      </c>
      <c r="H36" s="17">
        <v>167</v>
      </c>
    </row>
    <row r="37" spans="1:8" ht="15.75" customHeight="1" x14ac:dyDescent="0.2">
      <c r="A37" s="12" t="s">
        <v>71</v>
      </c>
      <c r="B37" s="15">
        <v>178</v>
      </c>
      <c r="C37" s="16">
        <v>157</v>
      </c>
      <c r="D37" s="17">
        <v>105</v>
      </c>
      <c r="E37" s="18"/>
      <c r="F37" s="15">
        <v>183</v>
      </c>
      <c r="G37" s="16">
        <v>167</v>
      </c>
      <c r="H37" s="17">
        <v>119</v>
      </c>
    </row>
    <row r="38" spans="1:8" ht="15.75" customHeight="1" x14ac:dyDescent="0.2">
      <c r="A38" s="21" t="s">
        <v>64</v>
      </c>
      <c r="B38" s="23">
        <v>216</v>
      </c>
      <c r="C38" s="24">
        <v>175</v>
      </c>
      <c r="D38" s="25">
        <v>80</v>
      </c>
      <c r="E38" s="26"/>
      <c r="F38" s="23">
        <v>223</v>
      </c>
      <c r="G38" s="24">
        <v>183</v>
      </c>
      <c r="H38" s="25">
        <v>87</v>
      </c>
    </row>
    <row r="39" spans="1:8" ht="12.75" x14ac:dyDescent="0.2">
      <c r="A39" s="12" t="s">
        <v>72</v>
      </c>
      <c r="B39" s="15">
        <v>250</v>
      </c>
      <c r="C39" s="16">
        <v>194</v>
      </c>
      <c r="D39" s="17">
        <v>37</v>
      </c>
      <c r="E39" s="18"/>
      <c r="F39" s="15">
        <v>255</v>
      </c>
      <c r="G39" s="16">
        <v>199</v>
      </c>
      <c r="H39" s="17">
        <v>39</v>
      </c>
    </row>
    <row r="40" spans="1:8" ht="12.75" x14ac:dyDescent="0.2">
      <c r="A40" s="12" t="s">
        <v>73</v>
      </c>
      <c r="B40" s="15">
        <v>226</v>
      </c>
      <c r="C40" s="16">
        <v>152</v>
      </c>
      <c r="D40" s="17">
        <v>46</v>
      </c>
      <c r="E40" s="18"/>
      <c r="F40" s="15">
        <v>231</v>
      </c>
      <c r="G40" s="16">
        <v>159</v>
      </c>
      <c r="H40" s="17">
        <v>55</v>
      </c>
    </row>
    <row r="41" spans="1:8" ht="12.75" x14ac:dyDescent="0.2">
      <c r="A41" s="12" t="s">
        <v>74</v>
      </c>
      <c r="B41" s="15">
        <v>182</v>
      </c>
      <c r="C41" s="16">
        <v>129</v>
      </c>
      <c r="D41" s="17">
        <v>3</v>
      </c>
      <c r="E41" s="18"/>
      <c r="F41" s="15">
        <v>191</v>
      </c>
      <c r="G41" s="16">
        <v>143</v>
      </c>
      <c r="H41" s="17">
        <v>7</v>
      </c>
    </row>
    <row r="42" spans="1:8" ht="12.75" x14ac:dyDescent="0.2">
      <c r="A42" s="12" t="s">
        <v>75</v>
      </c>
      <c r="B42" s="15">
        <v>241</v>
      </c>
      <c r="C42" s="16">
        <v>212</v>
      </c>
      <c r="D42" s="17">
        <v>105</v>
      </c>
      <c r="E42" s="18"/>
      <c r="F42" s="15">
        <v>247</v>
      </c>
      <c r="G42" s="16">
        <v>215</v>
      </c>
      <c r="H42" s="17">
        <v>119</v>
      </c>
    </row>
    <row r="43" spans="1:8" ht="12.75" x14ac:dyDescent="0.2">
      <c r="A43" s="12" t="s">
        <v>76</v>
      </c>
      <c r="B43" s="15">
        <v>159</v>
      </c>
      <c r="C43" s="16">
        <v>125</v>
      </c>
      <c r="D43" s="17">
        <v>42</v>
      </c>
      <c r="E43" s="18"/>
      <c r="F43" s="15">
        <v>167</v>
      </c>
      <c r="G43" s="16">
        <v>135</v>
      </c>
      <c r="H43" s="17">
        <v>55</v>
      </c>
    </row>
    <row r="44" spans="1:8" ht="12.75" x14ac:dyDescent="0.2">
      <c r="A44" s="12" t="s">
        <v>77</v>
      </c>
      <c r="B44" s="15">
        <v>57</v>
      </c>
      <c r="C44" s="16">
        <v>45</v>
      </c>
      <c r="D44" s="17">
        <v>14</v>
      </c>
      <c r="E44" s="18"/>
      <c r="F44" s="15">
        <v>71</v>
      </c>
      <c r="G44" s="16">
        <v>55</v>
      </c>
      <c r="H44" s="17">
        <v>23</v>
      </c>
    </row>
    <row r="45" spans="1:8" ht="12.75" x14ac:dyDescent="0.2">
      <c r="A45" s="12" t="s">
        <v>78</v>
      </c>
      <c r="B45" s="15">
        <v>81</v>
      </c>
      <c r="C45" s="16">
        <v>75</v>
      </c>
      <c r="D45" s="17">
        <v>42</v>
      </c>
      <c r="E45" s="18"/>
      <c r="F45" s="15">
        <v>95</v>
      </c>
      <c r="G45" s="16">
        <v>87</v>
      </c>
      <c r="H45" s="17">
        <v>55</v>
      </c>
    </row>
    <row r="46" spans="1:8" ht="12.75" x14ac:dyDescent="0.2">
      <c r="A46" s="12" t="s">
        <v>79</v>
      </c>
      <c r="B46" s="15">
        <v>182</v>
      </c>
      <c r="C46" s="16">
        <v>182</v>
      </c>
      <c r="D46" s="17">
        <v>131</v>
      </c>
      <c r="E46" s="18"/>
      <c r="F46" s="15">
        <v>191</v>
      </c>
      <c r="G46" s="16">
        <v>191</v>
      </c>
      <c r="H46" s="17">
        <v>143</v>
      </c>
    </row>
    <row r="47" spans="1:8" ht="12.75" x14ac:dyDescent="0.2">
      <c r="A47" s="12" t="s">
        <v>80</v>
      </c>
      <c r="B47" s="15">
        <v>166</v>
      </c>
      <c r="C47" s="16">
        <v>171</v>
      </c>
      <c r="D47" s="17">
        <v>77</v>
      </c>
      <c r="E47" s="18"/>
      <c r="F47" s="15">
        <v>175</v>
      </c>
      <c r="G47" s="16">
        <v>175</v>
      </c>
      <c r="H47" s="17">
        <v>87</v>
      </c>
    </row>
    <row r="48" spans="1:8" ht="12.75" x14ac:dyDescent="0.2">
      <c r="A48" s="12" t="s">
        <v>81</v>
      </c>
      <c r="B48" s="15">
        <v>105</v>
      </c>
      <c r="C48" s="16">
        <v>108</v>
      </c>
      <c r="D48" s="17">
        <v>33</v>
      </c>
      <c r="E48" s="18"/>
      <c r="F48" s="15">
        <v>119</v>
      </c>
      <c r="G48" s="16">
        <v>119</v>
      </c>
      <c r="H48" s="17">
        <v>39</v>
      </c>
    </row>
    <row r="49" spans="1:8" ht="12.75" x14ac:dyDescent="0.2">
      <c r="A49" s="12" t="s">
        <v>82</v>
      </c>
      <c r="B49" s="15">
        <v>132</v>
      </c>
      <c r="C49" s="16">
        <v>150</v>
      </c>
      <c r="D49" s="17">
        <v>92</v>
      </c>
      <c r="E49" s="18"/>
      <c r="F49" s="15">
        <v>143</v>
      </c>
      <c r="G49" s="16">
        <v>159</v>
      </c>
      <c r="H49" s="17">
        <v>103</v>
      </c>
    </row>
    <row r="50" spans="1:8" ht="12.75" x14ac:dyDescent="0.2">
      <c r="A50" s="12" t="s">
        <v>83</v>
      </c>
      <c r="B50" s="15">
        <v>68</v>
      </c>
      <c r="C50" s="16">
        <v>75</v>
      </c>
      <c r="D50" s="17">
        <v>44</v>
      </c>
      <c r="E50" s="18"/>
      <c r="F50" s="15">
        <v>79</v>
      </c>
      <c r="G50" s="16">
        <v>87</v>
      </c>
      <c r="H50" s="17">
        <v>55</v>
      </c>
    </row>
    <row r="51" spans="1:8" ht="12.75" x14ac:dyDescent="0.2">
      <c r="A51" s="12" t="s">
        <v>84</v>
      </c>
      <c r="B51" s="15">
        <v>44</v>
      </c>
      <c r="C51" s="16">
        <v>48</v>
      </c>
      <c r="D51" s="17">
        <v>28</v>
      </c>
      <c r="E51" s="18"/>
      <c r="F51" s="15">
        <v>55</v>
      </c>
      <c r="G51" s="16">
        <v>63</v>
      </c>
      <c r="H51" s="17">
        <v>39</v>
      </c>
    </row>
    <row r="52" spans="1:8" ht="12.75" x14ac:dyDescent="0.2">
      <c r="A52" s="12" t="s">
        <v>85</v>
      </c>
      <c r="B52" s="15">
        <v>149</v>
      </c>
      <c r="C52" s="16">
        <v>174</v>
      </c>
      <c r="D52" s="17">
        <v>92</v>
      </c>
      <c r="E52" s="18"/>
      <c r="F52" s="15">
        <v>159</v>
      </c>
      <c r="G52" s="16">
        <v>183</v>
      </c>
      <c r="H52" s="17">
        <v>103</v>
      </c>
    </row>
    <row r="53" spans="1:8" ht="12.75" x14ac:dyDescent="0.2">
      <c r="A53" s="12" t="s">
        <v>86</v>
      </c>
      <c r="B53" s="15">
        <v>94</v>
      </c>
      <c r="C53" s="16">
        <v>123</v>
      </c>
      <c r="D53" s="17">
        <v>58</v>
      </c>
      <c r="E53" s="18"/>
      <c r="F53" s="15">
        <v>103</v>
      </c>
      <c r="G53" s="16">
        <v>135</v>
      </c>
      <c r="H53" s="17">
        <v>71</v>
      </c>
    </row>
    <row r="54" spans="1:8" ht="12.75" x14ac:dyDescent="0.2">
      <c r="A54" s="12" t="s">
        <v>87</v>
      </c>
      <c r="B54" s="15">
        <v>34</v>
      </c>
      <c r="C54" s="16">
        <v>68</v>
      </c>
      <c r="D54" s="17">
        <v>38</v>
      </c>
      <c r="E54" s="18"/>
      <c r="F54" s="15">
        <v>47</v>
      </c>
      <c r="G54" s="16">
        <v>79</v>
      </c>
      <c r="H54" s="17">
        <v>47</v>
      </c>
    </row>
    <row r="55" spans="1:8" ht="12.75" x14ac:dyDescent="0.2">
      <c r="A55" s="12" t="s">
        <v>88</v>
      </c>
      <c r="B55" s="15">
        <v>57</v>
      </c>
      <c r="C55" s="16">
        <v>92</v>
      </c>
      <c r="D55" s="17">
        <v>51</v>
      </c>
      <c r="E55" s="18"/>
      <c r="F55" s="15">
        <v>71</v>
      </c>
      <c r="G55" s="16">
        <v>103</v>
      </c>
      <c r="H55" s="17">
        <v>63</v>
      </c>
    </row>
    <row r="56" spans="1:8" ht="12.75" x14ac:dyDescent="0.2">
      <c r="A56" s="12" t="s">
        <v>89</v>
      </c>
      <c r="B56" s="15">
        <v>88</v>
      </c>
      <c r="C56" s="16">
        <v>110</v>
      </c>
      <c r="D56" s="17">
        <v>81</v>
      </c>
      <c r="E56" s="18"/>
      <c r="F56" s="15">
        <v>103</v>
      </c>
      <c r="G56" s="16">
        <v>119</v>
      </c>
      <c r="H56" s="17">
        <v>95</v>
      </c>
    </row>
    <row r="57" spans="1:8" ht="12.75" x14ac:dyDescent="0.2">
      <c r="A57" s="12" t="s">
        <v>90</v>
      </c>
      <c r="B57" s="15">
        <v>52</v>
      </c>
      <c r="C57" s="16">
        <v>70</v>
      </c>
      <c r="D57" s="17">
        <v>53</v>
      </c>
      <c r="E57" s="18"/>
      <c r="F57" s="15">
        <v>63</v>
      </c>
      <c r="G57" s="16">
        <v>79</v>
      </c>
      <c r="H57" s="17">
        <v>63</v>
      </c>
    </row>
    <row r="58" spans="1:8" ht="12.75" x14ac:dyDescent="0.2">
      <c r="A58" s="12" t="s">
        <v>91</v>
      </c>
      <c r="B58" s="15">
        <v>25</v>
      </c>
      <c r="C58" s="16">
        <v>36</v>
      </c>
      <c r="D58" s="17">
        <v>28</v>
      </c>
      <c r="E58" s="18"/>
      <c r="F58" s="15">
        <v>31</v>
      </c>
      <c r="G58" s="16">
        <v>47</v>
      </c>
      <c r="H58" s="17">
        <v>39</v>
      </c>
    </row>
    <row r="59" spans="1:8" ht="12.75" x14ac:dyDescent="0.2">
      <c r="A59" s="12" t="s">
        <v>92</v>
      </c>
      <c r="B59" s="15">
        <v>144</v>
      </c>
      <c r="C59" s="16">
        <v>184</v>
      </c>
      <c r="D59" s="17">
        <v>180</v>
      </c>
      <c r="E59" s="18"/>
      <c r="F59" s="15">
        <v>151</v>
      </c>
      <c r="G59" s="16">
        <v>191</v>
      </c>
      <c r="H59" s="17">
        <v>191</v>
      </c>
    </row>
    <row r="60" spans="1:8" ht="12.75" x14ac:dyDescent="0.2">
      <c r="A60" s="12" t="s">
        <v>93</v>
      </c>
      <c r="B60" s="15">
        <v>60</v>
      </c>
      <c r="C60" s="16">
        <v>107</v>
      </c>
      <c r="D60" s="17">
        <v>107</v>
      </c>
      <c r="E60" s="18"/>
      <c r="F60" s="15">
        <v>71</v>
      </c>
      <c r="G60" s="16">
        <v>119</v>
      </c>
      <c r="H60" s="17">
        <v>119</v>
      </c>
    </row>
    <row r="61" spans="1:8" ht="12.75" x14ac:dyDescent="0.2">
      <c r="A61" s="12" t="s">
        <v>94</v>
      </c>
      <c r="B61" s="15">
        <v>26</v>
      </c>
      <c r="C61" s="16">
        <v>63</v>
      </c>
      <c r="D61" s="17">
        <v>63</v>
      </c>
      <c r="E61" s="18"/>
      <c r="F61" s="15">
        <v>31</v>
      </c>
      <c r="G61" s="16">
        <v>71</v>
      </c>
      <c r="H61" s="17">
        <v>71</v>
      </c>
    </row>
    <row r="62" spans="1:8" ht="12.75" x14ac:dyDescent="0.2">
      <c r="A62" s="12" t="s">
        <v>95</v>
      </c>
      <c r="B62" s="15">
        <v>173</v>
      </c>
      <c r="C62" s="16">
        <v>192</v>
      </c>
      <c r="D62" s="17">
        <v>202</v>
      </c>
      <c r="E62" s="18"/>
      <c r="F62" s="15">
        <v>183</v>
      </c>
      <c r="G62" s="16">
        <v>199</v>
      </c>
      <c r="H62" s="17">
        <v>207</v>
      </c>
    </row>
    <row r="63" spans="1:8" ht="12.75" x14ac:dyDescent="0.2">
      <c r="A63" s="12" t="s">
        <v>96</v>
      </c>
      <c r="B63" s="15">
        <v>124</v>
      </c>
      <c r="C63" s="16">
        <v>171</v>
      </c>
      <c r="D63" s="17">
        <v>207</v>
      </c>
      <c r="E63" s="18"/>
      <c r="F63" s="15">
        <v>135</v>
      </c>
      <c r="G63" s="16">
        <v>183</v>
      </c>
      <c r="H63" s="17">
        <v>215</v>
      </c>
    </row>
    <row r="64" spans="1:8" ht="12.75" x14ac:dyDescent="0.2">
      <c r="A64" s="12" t="s">
        <v>97</v>
      </c>
      <c r="B64" s="15">
        <v>93</v>
      </c>
      <c r="C64" s="16">
        <v>122</v>
      </c>
      <c r="D64" s="17">
        <v>154</v>
      </c>
      <c r="E64" s="18"/>
      <c r="F64" s="15">
        <v>103</v>
      </c>
      <c r="G64" s="16">
        <v>135</v>
      </c>
      <c r="H64" s="17">
        <v>167</v>
      </c>
    </row>
    <row r="65" spans="1:8" ht="12.75" x14ac:dyDescent="0.2">
      <c r="A65" s="12" t="s">
        <v>98</v>
      </c>
      <c r="B65" s="15">
        <v>52</v>
      </c>
      <c r="C65" s="16">
        <v>97</v>
      </c>
      <c r="D65" s="17">
        <v>127</v>
      </c>
      <c r="E65" s="18"/>
      <c r="F65" s="15">
        <v>63</v>
      </c>
      <c r="G65" s="16">
        <v>111</v>
      </c>
      <c r="H65" s="17">
        <v>143</v>
      </c>
    </row>
    <row r="66" spans="1:8" ht="12.75" x14ac:dyDescent="0.2">
      <c r="A66" s="12" t="s">
        <v>99</v>
      </c>
      <c r="B66" s="15">
        <v>23</v>
      </c>
      <c r="C66" s="16">
        <v>54</v>
      </c>
      <c r="D66" s="17">
        <v>77</v>
      </c>
      <c r="E66" s="18"/>
      <c r="F66" s="15">
        <v>31</v>
      </c>
      <c r="G66" s="16">
        <v>63</v>
      </c>
      <c r="H66" s="17">
        <v>87</v>
      </c>
    </row>
    <row r="67" spans="1:8" ht="12.75" x14ac:dyDescent="0.2">
      <c r="A67" s="12" t="s">
        <v>100</v>
      </c>
      <c r="B67" s="15">
        <v>135</v>
      </c>
      <c r="C67" s="16">
        <v>149</v>
      </c>
      <c r="D67" s="17">
        <v>167</v>
      </c>
      <c r="E67" s="18"/>
      <c r="F67" s="15">
        <v>151</v>
      </c>
      <c r="G67" s="16">
        <v>159</v>
      </c>
      <c r="H67" s="17">
        <v>175</v>
      </c>
    </row>
    <row r="68" spans="1:8" ht="12.75" x14ac:dyDescent="0.2">
      <c r="A68" s="12" t="s">
        <v>101</v>
      </c>
      <c r="B68" s="15">
        <v>72</v>
      </c>
      <c r="C68" s="16">
        <v>80</v>
      </c>
      <c r="D68" s="17">
        <v>95</v>
      </c>
      <c r="E68" s="18"/>
      <c r="F68" s="15">
        <v>79</v>
      </c>
      <c r="G68" s="16">
        <v>87</v>
      </c>
      <c r="H68" s="17">
        <v>103</v>
      </c>
    </row>
    <row r="69" spans="1:8" ht="12.75" x14ac:dyDescent="0.2">
      <c r="A69" s="12" t="s">
        <v>102</v>
      </c>
      <c r="B69" s="15">
        <v>41</v>
      </c>
      <c r="C69" s="16">
        <v>50</v>
      </c>
      <c r="D69" s="17">
        <v>74</v>
      </c>
      <c r="E69" s="18"/>
      <c r="F69" s="15">
        <v>47</v>
      </c>
      <c r="G69" s="16">
        <v>63</v>
      </c>
      <c r="H69" s="17">
        <v>87</v>
      </c>
    </row>
    <row r="70" spans="1:8" ht="12.75" x14ac:dyDescent="0.2">
      <c r="A70" s="12" t="s">
        <v>103</v>
      </c>
      <c r="B70" s="15">
        <v>22</v>
      </c>
      <c r="C70" s="16">
        <v>26</v>
      </c>
      <c r="D70" s="17">
        <v>34</v>
      </c>
      <c r="E70" s="18"/>
      <c r="F70" s="15">
        <v>31</v>
      </c>
      <c r="G70" s="16">
        <v>39</v>
      </c>
      <c r="H70" s="17">
        <v>47</v>
      </c>
    </row>
    <row r="71" spans="1:8" ht="12.75" x14ac:dyDescent="0.2">
      <c r="A71" s="12" t="s">
        <v>104</v>
      </c>
      <c r="B71" s="15">
        <v>84</v>
      </c>
      <c r="C71" s="16">
        <v>120</v>
      </c>
      <c r="D71" s="17">
        <v>188</v>
      </c>
      <c r="E71" s="18"/>
      <c r="F71" s="15">
        <v>95</v>
      </c>
      <c r="G71" s="16">
        <v>135</v>
      </c>
      <c r="H71" s="17">
        <v>199</v>
      </c>
    </row>
    <row r="72" spans="1:8" ht="12.75" x14ac:dyDescent="0.2">
      <c r="A72" s="12" t="s">
        <v>105</v>
      </c>
      <c r="B72" s="15">
        <v>41</v>
      </c>
      <c r="C72" s="16">
        <v>81</v>
      </c>
      <c r="D72" s="17">
        <v>130</v>
      </c>
      <c r="E72" s="18"/>
      <c r="F72" s="15">
        <v>55</v>
      </c>
      <c r="G72" s="16">
        <v>95</v>
      </c>
      <c r="H72" s="17">
        <v>143</v>
      </c>
    </row>
    <row r="73" spans="1:8" ht="12.75" x14ac:dyDescent="0.2">
      <c r="A73" s="12" t="s">
        <v>106</v>
      </c>
      <c r="B73" s="15">
        <v>30</v>
      </c>
      <c r="C73" s="16">
        <v>58</v>
      </c>
      <c r="D73" s="17">
        <v>107</v>
      </c>
      <c r="E73" s="18"/>
      <c r="F73" s="15">
        <v>39</v>
      </c>
      <c r="G73" s="16">
        <v>71</v>
      </c>
      <c r="H73" s="17">
        <v>119</v>
      </c>
    </row>
    <row r="74" spans="1:8" ht="12.75" x14ac:dyDescent="0.2">
      <c r="A74" s="12" t="s">
        <v>107</v>
      </c>
      <c r="B74" s="15">
        <v>14</v>
      </c>
      <c r="C74" s="16">
        <v>35</v>
      </c>
      <c r="D74" s="17">
        <v>61</v>
      </c>
      <c r="E74" s="18"/>
      <c r="F74" s="15">
        <v>23</v>
      </c>
      <c r="G74" s="16">
        <v>46</v>
      </c>
      <c r="H74" s="17">
        <v>71</v>
      </c>
    </row>
    <row r="75" spans="1:8" ht="12.75" x14ac:dyDescent="0.2">
      <c r="A75" s="12" t="s">
        <v>108</v>
      </c>
      <c r="B75" s="15">
        <v>34</v>
      </c>
      <c r="C75" s="16">
        <v>42</v>
      </c>
      <c r="D75" s="17">
        <v>96</v>
      </c>
      <c r="E75" s="18"/>
      <c r="F75" s="15">
        <v>39</v>
      </c>
      <c r="G75" s="16">
        <v>47</v>
      </c>
      <c r="H75" s="17">
        <v>103</v>
      </c>
    </row>
    <row r="76" spans="1:8" ht="12.75" x14ac:dyDescent="0.2">
      <c r="A76" s="12" t="s">
        <v>109</v>
      </c>
      <c r="B76" s="15">
        <v>20</v>
      </c>
      <c r="C76" s="16">
        <v>21</v>
      </c>
      <c r="D76" s="17">
        <v>49</v>
      </c>
      <c r="E76" s="18"/>
      <c r="F76" s="15">
        <v>31</v>
      </c>
      <c r="G76" s="16">
        <v>31</v>
      </c>
      <c r="H76" s="17">
        <v>63</v>
      </c>
    </row>
    <row r="77" spans="1:8" ht="12.75" x14ac:dyDescent="0.2">
      <c r="A77" s="12" t="s">
        <v>110</v>
      </c>
      <c r="B77" s="15">
        <v>49</v>
      </c>
      <c r="C77" s="16">
        <v>49</v>
      </c>
      <c r="D77" s="17">
        <v>64</v>
      </c>
      <c r="E77" s="18"/>
      <c r="F77" s="15">
        <v>63</v>
      </c>
      <c r="G77" s="16">
        <v>55</v>
      </c>
      <c r="H77" s="17">
        <v>71</v>
      </c>
    </row>
    <row r="78" spans="1:8" ht="12.75" x14ac:dyDescent="0.2">
      <c r="A78" s="12" t="s">
        <v>111</v>
      </c>
      <c r="B78" s="15">
        <v>43</v>
      </c>
      <c r="C78" s="16">
        <v>39</v>
      </c>
      <c r="D78" s="17">
        <v>80</v>
      </c>
      <c r="E78" s="18"/>
      <c r="F78" s="15">
        <v>55</v>
      </c>
      <c r="G78" s="16">
        <v>47</v>
      </c>
      <c r="H78" s="17">
        <v>87</v>
      </c>
    </row>
    <row r="79" spans="1:8" ht="12.75" x14ac:dyDescent="0.2">
      <c r="A79" s="12" t="s">
        <v>112</v>
      </c>
      <c r="B79" s="15">
        <v>128</v>
      </c>
      <c r="C79" s="16">
        <v>120</v>
      </c>
      <c r="D79" s="17">
        <v>169</v>
      </c>
      <c r="E79" s="18"/>
      <c r="F79" s="15">
        <v>143</v>
      </c>
      <c r="G79" s="16">
        <v>135</v>
      </c>
      <c r="H79" s="17">
        <v>175</v>
      </c>
    </row>
    <row r="80" spans="1:8" ht="12.75" x14ac:dyDescent="0.2">
      <c r="A80" s="12" t="s">
        <v>113</v>
      </c>
      <c r="B80" s="15">
        <v>74</v>
      </c>
      <c r="C80" s="16">
        <v>62</v>
      </c>
      <c r="D80" s="17">
        <v>89</v>
      </c>
      <c r="E80" s="18"/>
      <c r="F80" s="15">
        <v>79</v>
      </c>
      <c r="G80" s="16">
        <v>71</v>
      </c>
      <c r="H80" s="17">
        <v>103</v>
      </c>
    </row>
    <row r="81" spans="1:8" ht="12.75" x14ac:dyDescent="0.2">
      <c r="A81" s="12" t="s">
        <v>114</v>
      </c>
      <c r="B81" s="15">
        <v>44</v>
      </c>
      <c r="C81" s="16">
        <v>38</v>
      </c>
      <c r="D81" s="17">
        <v>52</v>
      </c>
      <c r="E81" s="18"/>
      <c r="F81" s="15">
        <v>55</v>
      </c>
      <c r="G81" s="16">
        <v>47</v>
      </c>
      <c r="H81" s="17">
        <v>63</v>
      </c>
    </row>
    <row r="82" spans="1:8" ht="12.75" x14ac:dyDescent="0.2">
      <c r="A82" s="12" t="s">
        <v>115</v>
      </c>
      <c r="B82" s="15">
        <v>178</v>
      </c>
      <c r="C82" s="16">
        <v>152</v>
      </c>
      <c r="D82" s="17">
        <v>183</v>
      </c>
      <c r="E82" s="18"/>
      <c r="F82" s="15">
        <v>191</v>
      </c>
      <c r="G82" s="16">
        <v>159</v>
      </c>
      <c r="H82" s="17">
        <v>191</v>
      </c>
    </row>
    <row r="83" spans="1:8" ht="12.75" x14ac:dyDescent="0.2">
      <c r="A83" s="12" t="s">
        <v>116</v>
      </c>
      <c r="B83" s="15">
        <v>52</v>
      </c>
      <c r="C83" s="16">
        <v>36</v>
      </c>
      <c r="D83" s="17">
        <v>54</v>
      </c>
      <c r="E83" s="18"/>
      <c r="F83" s="15">
        <v>63</v>
      </c>
      <c r="G83" s="16">
        <v>47</v>
      </c>
      <c r="H83" s="17">
        <v>63</v>
      </c>
    </row>
    <row r="84" spans="1:8" ht="12.75" x14ac:dyDescent="0.2">
      <c r="A84" s="12" t="s">
        <v>117</v>
      </c>
      <c r="B84" s="15">
        <v>254</v>
      </c>
      <c r="C84" s="16">
        <v>202</v>
      </c>
      <c r="D84" s="17">
        <v>244</v>
      </c>
      <c r="E84" s="18"/>
      <c r="F84" s="15">
        <v>255</v>
      </c>
      <c r="G84" s="16">
        <v>207</v>
      </c>
      <c r="H84" s="17">
        <v>247</v>
      </c>
    </row>
    <row r="85" spans="1:8" ht="12.75" x14ac:dyDescent="0.2">
      <c r="A85" s="12" t="s">
        <v>118</v>
      </c>
      <c r="B85" s="15">
        <v>217</v>
      </c>
      <c r="C85" s="16">
        <v>149</v>
      </c>
      <c r="D85" s="17">
        <v>198</v>
      </c>
      <c r="E85" s="18"/>
      <c r="F85" s="15">
        <v>223</v>
      </c>
      <c r="G85" s="16">
        <v>159</v>
      </c>
      <c r="H85" s="17">
        <v>207</v>
      </c>
    </row>
    <row r="86" spans="1:8" ht="12.75" x14ac:dyDescent="0.2">
      <c r="A86" s="12" t="s">
        <v>119</v>
      </c>
      <c r="B86" s="15">
        <v>114</v>
      </c>
      <c r="C86" s="16">
        <v>75</v>
      </c>
      <c r="D86" s="17">
        <v>101</v>
      </c>
      <c r="E86" s="18"/>
      <c r="F86" s="15">
        <v>127</v>
      </c>
      <c r="G86" s="16">
        <v>87</v>
      </c>
      <c r="H86" s="17">
        <v>111</v>
      </c>
    </row>
    <row r="87" spans="1:8" ht="12.75" x14ac:dyDescent="0.2">
      <c r="A87" s="12" t="s">
        <v>120</v>
      </c>
      <c r="B87" s="15">
        <v>95</v>
      </c>
      <c r="C87" s="16">
        <v>42</v>
      </c>
      <c r="D87" s="17">
        <v>71</v>
      </c>
      <c r="E87" s="18"/>
      <c r="F87" s="15">
        <v>103</v>
      </c>
      <c r="G87" s="16">
        <v>55</v>
      </c>
      <c r="H87" s="17">
        <v>87</v>
      </c>
    </row>
  </sheetData>
  <phoneticPr fontId="18" type="noConversion"/>
  <hyperlinks>
    <hyperlink ref="B1" r:id="rId1"/>
    <hyperlink ref="F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B96" sqref="B96"/>
    </sheetView>
  </sheetViews>
  <sheetFormatPr defaultRowHeight="12.75" x14ac:dyDescent="0.2"/>
  <cols>
    <col min="1" max="1" width="22.28515625" customWidth="1"/>
    <col min="2" max="2" width="29.140625" customWidth="1"/>
    <col min="3" max="3" width="22.28515625" customWidth="1"/>
  </cols>
  <sheetData>
    <row r="1" spans="1:6" x14ac:dyDescent="0.2">
      <c r="A1" t="s">
        <v>64</v>
      </c>
      <c r="B1" s="163" t="s">
        <v>127</v>
      </c>
      <c r="C1" t="s">
        <v>64</v>
      </c>
      <c r="E1" t="s">
        <v>212</v>
      </c>
      <c r="F1" s="163" t="s">
        <v>213</v>
      </c>
    </row>
    <row r="2" spans="1:6" x14ac:dyDescent="0.2">
      <c r="A2" t="s">
        <v>29</v>
      </c>
      <c r="B2" s="163" t="s">
        <v>128</v>
      </c>
      <c r="C2" t="s">
        <v>29</v>
      </c>
      <c r="E2" t="s">
        <v>214</v>
      </c>
      <c r="F2" s="163" t="s">
        <v>215</v>
      </c>
    </row>
    <row r="3" spans="1:6" x14ac:dyDescent="0.2">
      <c r="A3" t="s">
        <v>111</v>
      </c>
      <c r="B3" s="163" t="s">
        <v>129</v>
      </c>
      <c r="C3" t="s">
        <v>111</v>
      </c>
      <c r="E3" t="s">
        <v>216</v>
      </c>
      <c r="F3" s="163" t="s">
        <v>217</v>
      </c>
    </row>
    <row r="4" spans="1:6" x14ac:dyDescent="0.2">
      <c r="A4" t="s">
        <v>62</v>
      </c>
      <c r="B4" s="163" t="s">
        <v>130</v>
      </c>
      <c r="C4" t="s">
        <v>62</v>
      </c>
      <c r="E4" t="s">
        <v>218</v>
      </c>
      <c r="F4" s="163" t="s">
        <v>219</v>
      </c>
    </row>
    <row r="5" spans="1:6" x14ac:dyDescent="0.2">
      <c r="A5" t="s">
        <v>89</v>
      </c>
      <c r="B5" s="163" t="s">
        <v>131</v>
      </c>
      <c r="C5" t="s">
        <v>89</v>
      </c>
      <c r="E5" t="s">
        <v>220</v>
      </c>
      <c r="F5" s="163" t="s">
        <v>221</v>
      </c>
    </row>
    <row r="6" spans="1:6" x14ac:dyDescent="0.2">
      <c r="A6" t="s">
        <v>60</v>
      </c>
      <c r="B6" s="163" t="s">
        <v>132</v>
      </c>
      <c r="C6" t="s">
        <v>60</v>
      </c>
      <c r="E6" t="s">
        <v>222</v>
      </c>
      <c r="F6" s="163" t="s">
        <v>223</v>
      </c>
    </row>
    <row r="7" spans="1:6" x14ac:dyDescent="0.2">
      <c r="A7" t="s">
        <v>85</v>
      </c>
      <c r="B7" s="163" t="s">
        <v>133</v>
      </c>
      <c r="C7" t="s">
        <v>85</v>
      </c>
      <c r="E7" t="s">
        <v>224</v>
      </c>
      <c r="F7" s="163" t="s">
        <v>225</v>
      </c>
    </row>
    <row r="8" spans="1:6" x14ac:dyDescent="0.2">
      <c r="A8" t="s">
        <v>38</v>
      </c>
      <c r="B8" s="163" t="s">
        <v>134</v>
      </c>
      <c r="C8" t="s">
        <v>38</v>
      </c>
      <c r="D8" s="163"/>
    </row>
    <row r="9" spans="1:6" x14ac:dyDescent="0.2">
      <c r="A9" t="s">
        <v>53</v>
      </c>
      <c r="B9" s="163" t="s">
        <v>135</v>
      </c>
      <c r="C9" t="s">
        <v>53</v>
      </c>
    </row>
    <row r="10" spans="1:6" x14ac:dyDescent="0.2">
      <c r="A10" t="s">
        <v>49</v>
      </c>
      <c r="B10" s="163" t="s">
        <v>136</v>
      </c>
      <c r="C10" t="s">
        <v>49</v>
      </c>
    </row>
    <row r="11" spans="1:6" x14ac:dyDescent="0.2">
      <c r="A11" t="s">
        <v>70</v>
      </c>
      <c r="B11" s="163" t="s">
        <v>137</v>
      </c>
      <c r="C11" t="s">
        <v>70</v>
      </c>
    </row>
    <row r="12" spans="1:6" x14ac:dyDescent="0.2">
      <c r="A12" t="s">
        <v>86</v>
      </c>
      <c r="B12" s="163" t="s">
        <v>138</v>
      </c>
      <c r="C12" t="s">
        <v>86</v>
      </c>
    </row>
    <row r="13" spans="1:6" x14ac:dyDescent="0.2">
      <c r="A13" t="s">
        <v>92</v>
      </c>
      <c r="B13" s="163" t="s">
        <v>139</v>
      </c>
      <c r="C13" t="s">
        <v>92</v>
      </c>
    </row>
    <row r="14" spans="1:6" x14ac:dyDescent="0.2">
      <c r="A14" s="164" t="s">
        <v>227</v>
      </c>
      <c r="B14" s="163" t="s">
        <v>140</v>
      </c>
      <c r="C14" s="164" t="s">
        <v>227</v>
      </c>
    </row>
    <row r="15" spans="1:6" x14ac:dyDescent="0.2">
      <c r="A15" t="s">
        <v>41</v>
      </c>
      <c r="B15" s="163" t="s">
        <v>141</v>
      </c>
      <c r="C15" t="s">
        <v>41</v>
      </c>
    </row>
    <row r="16" spans="1:6" x14ac:dyDescent="0.2">
      <c r="A16" t="s">
        <v>65</v>
      </c>
      <c r="B16" s="163" t="s">
        <v>142</v>
      </c>
      <c r="C16" t="s">
        <v>65</v>
      </c>
    </row>
    <row r="17" spans="1:3" x14ac:dyDescent="0.2">
      <c r="A17" t="s">
        <v>54</v>
      </c>
      <c r="B17" s="163" t="s">
        <v>143</v>
      </c>
      <c r="C17" t="s">
        <v>54</v>
      </c>
    </row>
    <row r="18" spans="1:3" x14ac:dyDescent="0.2">
      <c r="A18" t="s">
        <v>74</v>
      </c>
      <c r="B18" s="163" t="s">
        <v>144</v>
      </c>
      <c r="C18" t="s">
        <v>74</v>
      </c>
    </row>
    <row r="19" spans="1:3" x14ac:dyDescent="0.2">
      <c r="A19" t="s">
        <v>118</v>
      </c>
      <c r="B19" s="163" t="s">
        <v>145</v>
      </c>
      <c r="C19" t="s">
        <v>118</v>
      </c>
    </row>
    <row r="20" spans="1:3" x14ac:dyDescent="0.2">
      <c r="A20" t="s">
        <v>48</v>
      </c>
      <c r="B20" s="163" t="s">
        <v>146</v>
      </c>
      <c r="C20" t="s">
        <v>48</v>
      </c>
    </row>
    <row r="21" spans="1:3" x14ac:dyDescent="0.2">
      <c r="A21" t="s">
        <v>57</v>
      </c>
      <c r="B21" s="163" t="s">
        <v>147</v>
      </c>
      <c r="C21" t="s">
        <v>57</v>
      </c>
    </row>
    <row r="22" spans="1:3" x14ac:dyDescent="0.2">
      <c r="A22" t="s">
        <v>100</v>
      </c>
      <c r="B22" s="163" t="s">
        <v>148</v>
      </c>
      <c r="C22" t="s">
        <v>100</v>
      </c>
    </row>
    <row r="23" spans="1:3" x14ac:dyDescent="0.2">
      <c r="A23" t="s">
        <v>75</v>
      </c>
      <c r="B23" s="163" t="s">
        <v>149</v>
      </c>
      <c r="C23" t="s">
        <v>75</v>
      </c>
    </row>
    <row r="24" spans="1:3" x14ac:dyDescent="0.2">
      <c r="A24" t="s">
        <v>114</v>
      </c>
      <c r="B24" s="163" t="s">
        <v>150</v>
      </c>
      <c r="C24" t="s">
        <v>114</v>
      </c>
    </row>
    <row r="25" spans="1:3" x14ac:dyDescent="0.2">
      <c r="A25" t="s">
        <v>46</v>
      </c>
      <c r="B25" s="163" t="s">
        <v>151</v>
      </c>
      <c r="C25" t="s">
        <v>46</v>
      </c>
    </row>
    <row r="26" spans="1:3" x14ac:dyDescent="0.2">
      <c r="A26" t="s">
        <v>91</v>
      </c>
      <c r="B26" s="163" t="s">
        <v>152</v>
      </c>
      <c r="C26" t="s">
        <v>91</v>
      </c>
    </row>
    <row r="27" spans="1:3" x14ac:dyDescent="0.2">
      <c r="A27" t="s">
        <v>113</v>
      </c>
      <c r="B27" s="163" t="s">
        <v>153</v>
      </c>
      <c r="C27" t="s">
        <v>113</v>
      </c>
    </row>
    <row r="28" spans="1:3" x14ac:dyDescent="0.2">
      <c r="A28" t="s">
        <v>66</v>
      </c>
      <c r="B28" s="163" t="s">
        <v>154</v>
      </c>
      <c r="C28" t="s">
        <v>66</v>
      </c>
    </row>
    <row r="29" spans="1:3" x14ac:dyDescent="0.2">
      <c r="A29" t="s">
        <v>39</v>
      </c>
      <c r="B29" s="163" t="s">
        <v>155</v>
      </c>
      <c r="C29" t="s">
        <v>39</v>
      </c>
    </row>
    <row r="30" spans="1:3" x14ac:dyDescent="0.2">
      <c r="A30" t="s">
        <v>116</v>
      </c>
      <c r="B30" s="163" t="s">
        <v>156</v>
      </c>
      <c r="C30" t="s">
        <v>116</v>
      </c>
    </row>
    <row r="31" spans="1:3" x14ac:dyDescent="0.2">
      <c r="A31" t="s">
        <v>76</v>
      </c>
      <c r="B31" s="163" t="s">
        <v>157</v>
      </c>
      <c r="C31" t="s">
        <v>76</v>
      </c>
    </row>
    <row r="32" spans="1:3" x14ac:dyDescent="0.2">
      <c r="A32" t="s">
        <v>72</v>
      </c>
      <c r="B32" s="163" t="s">
        <v>158</v>
      </c>
      <c r="C32" t="s">
        <v>72</v>
      </c>
    </row>
    <row r="33" spans="1:3" x14ac:dyDescent="0.2">
      <c r="A33" t="s">
        <v>87</v>
      </c>
      <c r="B33" s="163" t="s">
        <v>159</v>
      </c>
      <c r="C33" t="s">
        <v>87</v>
      </c>
    </row>
    <row r="34" spans="1:3" x14ac:dyDescent="0.2">
      <c r="A34" t="s">
        <v>95</v>
      </c>
      <c r="B34" s="163" t="s">
        <v>160</v>
      </c>
      <c r="C34" t="s">
        <v>95</v>
      </c>
    </row>
    <row r="35" spans="1:3" x14ac:dyDescent="0.2">
      <c r="A35" t="s">
        <v>103</v>
      </c>
      <c r="B35" s="163" t="s">
        <v>161</v>
      </c>
      <c r="C35" t="s">
        <v>103</v>
      </c>
    </row>
    <row r="36" spans="1:3" x14ac:dyDescent="0.2">
      <c r="A36" t="s">
        <v>115</v>
      </c>
      <c r="B36" s="163" t="s">
        <v>162</v>
      </c>
      <c r="C36" t="s">
        <v>115</v>
      </c>
    </row>
    <row r="37" spans="1:3" x14ac:dyDescent="0.2">
      <c r="A37" t="s">
        <v>56</v>
      </c>
      <c r="B37" s="163" t="s">
        <v>163</v>
      </c>
      <c r="C37" t="s">
        <v>56</v>
      </c>
    </row>
    <row r="38" spans="1:3" x14ac:dyDescent="0.2">
      <c r="A38" s="164" t="s">
        <v>226</v>
      </c>
      <c r="B38" s="163" t="s">
        <v>164</v>
      </c>
      <c r="C38" s="164" t="s">
        <v>226</v>
      </c>
    </row>
    <row r="39" spans="1:3" x14ac:dyDescent="0.2">
      <c r="A39" t="s">
        <v>44</v>
      </c>
      <c r="B39" s="163" t="s">
        <v>165</v>
      </c>
      <c r="C39" t="s">
        <v>44</v>
      </c>
    </row>
    <row r="40" spans="1:3" x14ac:dyDescent="0.2">
      <c r="A40" t="s">
        <v>80</v>
      </c>
      <c r="B40" s="163" t="s">
        <v>166</v>
      </c>
      <c r="C40" t="s">
        <v>80</v>
      </c>
    </row>
    <row r="41" spans="1:3" x14ac:dyDescent="0.2">
      <c r="A41" t="s">
        <v>69</v>
      </c>
      <c r="B41" s="163" t="s">
        <v>167</v>
      </c>
      <c r="C41" t="s">
        <v>69</v>
      </c>
    </row>
    <row r="42" spans="1:3" x14ac:dyDescent="0.2">
      <c r="A42" t="s">
        <v>117</v>
      </c>
      <c r="B42" s="163" t="s">
        <v>168</v>
      </c>
      <c r="C42" t="s">
        <v>117</v>
      </c>
    </row>
    <row r="43" spans="1:3" x14ac:dyDescent="0.2">
      <c r="A43" t="s">
        <v>84</v>
      </c>
      <c r="B43" s="163" t="s">
        <v>169</v>
      </c>
      <c r="C43" t="s">
        <v>84</v>
      </c>
    </row>
    <row r="44" spans="1:3" x14ac:dyDescent="0.2">
      <c r="A44" t="s">
        <v>82</v>
      </c>
      <c r="B44" s="163" t="s">
        <v>170</v>
      </c>
      <c r="C44" t="s">
        <v>82</v>
      </c>
    </row>
    <row r="45" spans="1:3" x14ac:dyDescent="0.2">
      <c r="A45" t="s">
        <v>52</v>
      </c>
      <c r="B45" s="163" t="s">
        <v>171</v>
      </c>
      <c r="C45" t="s">
        <v>52</v>
      </c>
    </row>
    <row r="46" spans="1:3" x14ac:dyDescent="0.2">
      <c r="A46" t="s">
        <v>109</v>
      </c>
      <c r="B46" s="163" t="s">
        <v>172</v>
      </c>
      <c r="C46" t="s">
        <v>109</v>
      </c>
    </row>
    <row r="47" spans="1:3" x14ac:dyDescent="0.2">
      <c r="A47" t="s">
        <v>73</v>
      </c>
      <c r="B47" s="163" t="s">
        <v>173</v>
      </c>
      <c r="C47" t="s">
        <v>73</v>
      </c>
    </row>
    <row r="48" spans="1:3" x14ac:dyDescent="0.2">
      <c r="A48" t="s">
        <v>68</v>
      </c>
      <c r="B48" s="163" t="s">
        <v>174</v>
      </c>
      <c r="C48" t="s">
        <v>68</v>
      </c>
    </row>
    <row r="49" spans="1:3" x14ac:dyDescent="0.2">
      <c r="A49" t="s">
        <v>94</v>
      </c>
      <c r="B49" s="163" t="s">
        <v>175</v>
      </c>
      <c r="C49" t="s">
        <v>94</v>
      </c>
    </row>
    <row r="50" spans="1:3" x14ac:dyDescent="0.2">
      <c r="A50" t="s">
        <v>81</v>
      </c>
      <c r="B50" s="163" t="s">
        <v>176</v>
      </c>
      <c r="C50" t="s">
        <v>81</v>
      </c>
    </row>
    <row r="51" spans="1:3" x14ac:dyDescent="0.2">
      <c r="A51" t="s">
        <v>78</v>
      </c>
      <c r="B51" s="163" t="s">
        <v>177</v>
      </c>
      <c r="C51" t="s">
        <v>78</v>
      </c>
    </row>
    <row r="52" spans="1:3" x14ac:dyDescent="0.2">
      <c r="A52" t="s">
        <v>90</v>
      </c>
      <c r="B52" s="163" t="s">
        <v>178</v>
      </c>
      <c r="C52" t="s">
        <v>90</v>
      </c>
    </row>
    <row r="53" spans="1:3" x14ac:dyDescent="0.2">
      <c r="A53" t="s">
        <v>88</v>
      </c>
      <c r="B53" s="163" t="s">
        <v>179</v>
      </c>
      <c r="C53" t="s">
        <v>88</v>
      </c>
    </row>
    <row r="54" spans="1:3" x14ac:dyDescent="0.2">
      <c r="A54" t="s">
        <v>83</v>
      </c>
      <c r="B54" s="163" t="s">
        <v>180</v>
      </c>
      <c r="C54" t="s">
        <v>83</v>
      </c>
    </row>
    <row r="55" spans="1:3" x14ac:dyDescent="0.2">
      <c r="A55" t="s">
        <v>59</v>
      </c>
      <c r="B55" s="163" t="s">
        <v>181</v>
      </c>
      <c r="C55" t="s">
        <v>59</v>
      </c>
    </row>
    <row r="56" spans="1:3" x14ac:dyDescent="0.2">
      <c r="A56" t="s">
        <v>63</v>
      </c>
      <c r="B56" s="163" t="s">
        <v>182</v>
      </c>
      <c r="C56" t="s">
        <v>63</v>
      </c>
    </row>
    <row r="57" spans="1:3" x14ac:dyDescent="0.2">
      <c r="A57" t="s">
        <v>105</v>
      </c>
      <c r="B57" s="163" t="s">
        <v>183</v>
      </c>
      <c r="C57" t="s">
        <v>105</v>
      </c>
    </row>
    <row r="58" spans="1:3" x14ac:dyDescent="0.2">
      <c r="A58" t="s">
        <v>98</v>
      </c>
      <c r="B58" s="163" t="s">
        <v>184</v>
      </c>
      <c r="C58" t="s">
        <v>98</v>
      </c>
    </row>
    <row r="59" spans="1:3" x14ac:dyDescent="0.2">
      <c r="A59" t="s">
        <v>119</v>
      </c>
      <c r="B59" s="163" t="s">
        <v>185</v>
      </c>
      <c r="C59" t="s">
        <v>119</v>
      </c>
    </row>
    <row r="60" spans="1:3" x14ac:dyDescent="0.2">
      <c r="A60" t="s">
        <v>61</v>
      </c>
      <c r="B60" s="163" t="s">
        <v>186</v>
      </c>
      <c r="C60" t="s">
        <v>61</v>
      </c>
    </row>
    <row r="61" spans="1:3" x14ac:dyDescent="0.2">
      <c r="A61" t="s">
        <v>58</v>
      </c>
      <c r="B61" s="163" t="s">
        <v>187</v>
      </c>
      <c r="C61" t="s">
        <v>58</v>
      </c>
    </row>
    <row r="62" spans="1:3" x14ac:dyDescent="0.2">
      <c r="A62" t="s">
        <v>77</v>
      </c>
      <c r="B62" s="163" t="s">
        <v>188</v>
      </c>
      <c r="C62" t="s">
        <v>77</v>
      </c>
    </row>
    <row r="63" spans="1:3" x14ac:dyDescent="0.2">
      <c r="A63" t="s">
        <v>104</v>
      </c>
      <c r="B63" s="163" t="s">
        <v>189</v>
      </c>
      <c r="C63" t="s">
        <v>104</v>
      </c>
    </row>
    <row r="64" spans="1:3" x14ac:dyDescent="0.2">
      <c r="A64" t="s">
        <v>120</v>
      </c>
      <c r="B64" s="163" t="s">
        <v>190</v>
      </c>
      <c r="C64" t="s">
        <v>120</v>
      </c>
    </row>
    <row r="65" spans="1:3" x14ac:dyDescent="0.2">
      <c r="A65" t="s">
        <v>99</v>
      </c>
      <c r="B65" s="163" t="s">
        <v>191</v>
      </c>
      <c r="C65" t="s">
        <v>99</v>
      </c>
    </row>
    <row r="66" spans="1:3" x14ac:dyDescent="0.2">
      <c r="A66" t="s">
        <v>45</v>
      </c>
      <c r="B66" s="163" t="s">
        <v>192</v>
      </c>
      <c r="C66" t="s">
        <v>45</v>
      </c>
    </row>
    <row r="67" spans="1:3" x14ac:dyDescent="0.2">
      <c r="A67" t="s">
        <v>43</v>
      </c>
      <c r="B67" s="163" t="s">
        <v>193</v>
      </c>
      <c r="C67" t="s">
        <v>43</v>
      </c>
    </row>
    <row r="68" spans="1:3" x14ac:dyDescent="0.2">
      <c r="A68" t="s">
        <v>108</v>
      </c>
      <c r="B68" s="163" t="s">
        <v>194</v>
      </c>
      <c r="C68" t="s">
        <v>108</v>
      </c>
    </row>
    <row r="69" spans="1:3" x14ac:dyDescent="0.2">
      <c r="A69" t="s">
        <v>55</v>
      </c>
      <c r="B69" s="163" t="s">
        <v>195</v>
      </c>
      <c r="C69" t="s">
        <v>55</v>
      </c>
    </row>
    <row r="70" spans="1:3" x14ac:dyDescent="0.2">
      <c r="A70" t="s">
        <v>47</v>
      </c>
      <c r="B70" s="163" t="s">
        <v>196</v>
      </c>
      <c r="C70" t="s">
        <v>47</v>
      </c>
    </row>
    <row r="71" spans="1:3" x14ac:dyDescent="0.2">
      <c r="A71" t="s">
        <v>50</v>
      </c>
      <c r="B71" s="163" t="s">
        <v>197</v>
      </c>
      <c r="C71" t="s">
        <v>50</v>
      </c>
    </row>
    <row r="72" spans="1:3" x14ac:dyDescent="0.2">
      <c r="A72" t="s">
        <v>97</v>
      </c>
      <c r="B72" s="163" t="s">
        <v>198</v>
      </c>
      <c r="C72" t="s">
        <v>97</v>
      </c>
    </row>
    <row r="73" spans="1:3" x14ac:dyDescent="0.2">
      <c r="A73" t="s">
        <v>110</v>
      </c>
      <c r="B73" s="163" t="s">
        <v>199</v>
      </c>
      <c r="C73" t="s">
        <v>110</v>
      </c>
    </row>
    <row r="74" spans="1:3" x14ac:dyDescent="0.2">
      <c r="A74" t="s">
        <v>67</v>
      </c>
      <c r="B74" s="163" t="s">
        <v>200</v>
      </c>
      <c r="C74" t="s">
        <v>67</v>
      </c>
    </row>
    <row r="75" spans="1:3" x14ac:dyDescent="0.2">
      <c r="A75" t="s">
        <v>96</v>
      </c>
      <c r="B75" s="163" t="s">
        <v>201</v>
      </c>
      <c r="C75" t="s">
        <v>96</v>
      </c>
    </row>
    <row r="76" spans="1:3" x14ac:dyDescent="0.2">
      <c r="A76" t="s">
        <v>40</v>
      </c>
      <c r="B76" s="163" t="s">
        <v>202</v>
      </c>
      <c r="C76" t="s">
        <v>40</v>
      </c>
    </row>
    <row r="77" spans="1:3" x14ac:dyDescent="0.2">
      <c r="A77" t="s">
        <v>42</v>
      </c>
      <c r="B77" s="163" t="s">
        <v>203</v>
      </c>
      <c r="C77" t="s">
        <v>42</v>
      </c>
    </row>
    <row r="78" spans="1:3" x14ac:dyDescent="0.2">
      <c r="A78" t="s">
        <v>106</v>
      </c>
      <c r="B78" s="163" t="s">
        <v>204</v>
      </c>
      <c r="C78" t="s">
        <v>106</v>
      </c>
    </row>
    <row r="79" spans="1:3" x14ac:dyDescent="0.2">
      <c r="A79" t="s">
        <v>51</v>
      </c>
      <c r="B79" s="163" t="s">
        <v>205</v>
      </c>
      <c r="C79" t="s">
        <v>51</v>
      </c>
    </row>
    <row r="80" spans="1:3" x14ac:dyDescent="0.2">
      <c r="A80" t="s">
        <v>79</v>
      </c>
      <c r="B80" s="163" t="s">
        <v>206</v>
      </c>
      <c r="C80" t="s">
        <v>79</v>
      </c>
    </row>
    <row r="81" spans="1:3" x14ac:dyDescent="0.2">
      <c r="A81" t="s">
        <v>93</v>
      </c>
      <c r="B81" s="163" t="s">
        <v>207</v>
      </c>
      <c r="C81" t="s">
        <v>93</v>
      </c>
    </row>
    <row r="82" spans="1:3" x14ac:dyDescent="0.2">
      <c r="A82" t="s">
        <v>71</v>
      </c>
      <c r="B82" s="163" t="s">
        <v>208</v>
      </c>
      <c r="C82" t="s">
        <v>71</v>
      </c>
    </row>
    <row r="83" spans="1:3" x14ac:dyDescent="0.2">
      <c r="A83" t="s">
        <v>107</v>
      </c>
      <c r="B83" s="163" t="s">
        <v>209</v>
      </c>
      <c r="C83" t="s">
        <v>107</v>
      </c>
    </row>
    <row r="84" spans="1:3" x14ac:dyDescent="0.2">
      <c r="A84" t="s">
        <v>18</v>
      </c>
      <c r="B84" s="163" t="s">
        <v>210</v>
      </c>
      <c r="C84" t="s">
        <v>18</v>
      </c>
    </row>
    <row r="85" spans="1:3" x14ac:dyDescent="0.2">
      <c r="A85" t="s">
        <v>102</v>
      </c>
      <c r="B85" s="163" t="s">
        <v>211</v>
      </c>
      <c r="C85" t="s">
        <v>102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7</vt:i4>
      </vt:variant>
    </vt:vector>
  </HeadingPairs>
  <TitlesOfParts>
    <vt:vector size="12" baseType="lpstr">
      <vt:lpstr>Calculator</vt:lpstr>
      <vt:lpstr>颜色表</vt:lpstr>
      <vt:lpstr>References</vt:lpstr>
      <vt:lpstr>备用颜色表</vt:lpstr>
      <vt:lpstr>颜色果实翻译</vt:lpstr>
      <vt:lpstr>ColourTable</vt:lpstr>
      <vt:lpstr>ColourTableTranslate</vt:lpstr>
      <vt:lpstr>DiffNames</vt:lpstr>
      <vt:lpstr>DiffSums</vt:lpstr>
      <vt:lpstr>ProgressSteps</vt:lpstr>
      <vt:lpstr>ProgressTable</vt:lpstr>
      <vt:lpstr>ValidColours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Xu</dc:creator>
  <cp:lastModifiedBy>viktor Xu</cp:lastModifiedBy>
  <dcterms:created xsi:type="dcterms:W3CDTF">2015-04-27T11:09:13Z</dcterms:created>
  <dcterms:modified xsi:type="dcterms:W3CDTF">2015-04-27T11:09:13Z</dcterms:modified>
</cp:coreProperties>
</file>