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xlc/Desktop/product/"/>
    </mc:Choice>
  </mc:AlternateContent>
  <xr:revisionPtr revIDLastSave="0" documentId="8_{74FA9652-DBA0-B54B-86D1-A6E1C1D1EDDD}" xr6:coauthVersionLast="36" xr6:coauthVersionMax="36" xr10:uidLastSave="{00000000-0000-0000-0000-000000000000}"/>
  <bookViews>
    <workbookView xWindow="280" yWindow="460" windowWidth="28240" windowHeight="16540"/>
  </bookViews>
  <sheets>
    <sheet name="表2：退款订单" sheetId="1" r:id="rId1"/>
  </sheets>
  <calcPr calcId="162913"/>
</workbook>
</file>

<file path=xl/calcChain.xml><?xml version="1.0" encoding="utf-8"?>
<calcChain xmlns="http://schemas.openxmlformats.org/spreadsheetml/2006/main">
  <c r="A2" i="1" l="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alcChain>
</file>

<file path=xl/sharedStrings.xml><?xml version="1.0" encoding="utf-8"?>
<sst xmlns="http://schemas.openxmlformats.org/spreadsheetml/2006/main" count="5225" uniqueCount="644">
  <si>
    <t>订单编号</t>
  </si>
  <si>
    <t>标题</t>
  </si>
  <si>
    <t>价格</t>
  </si>
  <si>
    <t>购买数量</t>
  </si>
  <si>
    <t>外部系统编号</t>
  </si>
  <si>
    <t>商品属性</t>
  </si>
  <si>
    <t>套餐信息</t>
  </si>
  <si>
    <t>备注</t>
  </si>
  <si>
    <t>订单状态</t>
  </si>
  <si>
    <t>商家编码</t>
  </si>
  <si>
    <t>白色衬衫女2018早秋新款宽松港味长袖慵懒衬衣bf风chic早秋衬衫</t>
  </si>
  <si>
    <t>AW1489_1</t>
  </si>
  <si>
    <t>颜色分类：白色;尺码：S</t>
  </si>
  <si>
    <t>null</t>
  </si>
  <si>
    <t>买家已付款，等待卖家发货</t>
  </si>
  <si>
    <t>毛衣外套女韩版2018秋季新款针织衫慵懒风宽松chic罩衫薄款复古</t>
  </si>
  <si>
    <t>AW1495_1</t>
  </si>
  <si>
    <t>春秋风衣女秋季2018新款韩版学历外套宽松中长款chic休闲lulu外套</t>
  </si>
  <si>
    <t>AW1165_1</t>
  </si>
  <si>
    <t>颜色分类：拼色;尺码：S</t>
  </si>
  <si>
    <t>pphome裙18吊带背带连衣裙女2018夏装新款宽松复古长裙子中长款夏</t>
  </si>
  <si>
    <t>AW301</t>
  </si>
  <si>
    <t>颜色分类：绿色;尺码：均码</t>
  </si>
  <si>
    <t>卖家已发货，等待买家确认</t>
  </si>
  <si>
    <t>港味极简主义连衣裙夏2018新款宽松冷淡风中长款裙子女慵懒风chic</t>
  </si>
  <si>
    <t>AW1344_2</t>
  </si>
  <si>
    <t>颜色分类：印花;尺码：M</t>
  </si>
  <si>
    <t>交易关闭</t>
  </si>
  <si>
    <t>性感连衣裙夏2018新款宽松长裙露背女裙子小心机设计感格子温柔裙</t>
  </si>
  <si>
    <t>AW1403_2</t>
  </si>
  <si>
    <t>颜色分类：蓝白格;尺码：M</t>
  </si>
  <si>
    <t>格纹连衣裙女夏2018新款荷叶边裙慵懒风裙子宽松极简主义长裙复古</t>
  </si>
  <si>
    <t>AW1387_2</t>
  </si>
  <si>
    <t>颜色分类：红蓝格;尺码：M</t>
  </si>
  <si>
    <t>2017夏季新款黑色蕾丝吊带连衣裙女中长款露肩丝绒打底裙显瘦镂空</t>
  </si>
  <si>
    <t>AW182_1</t>
  </si>
  <si>
    <t>颜色分类：黑色;尺码：S</t>
  </si>
  <si>
    <t>黑灰影子插肩风衣女中长款韩版春季2018新款lulu外套欧洲站女装</t>
  </si>
  <si>
    <t>AW1162_1</t>
  </si>
  <si>
    <t>颜色分类：黑灰色;尺码：S</t>
  </si>
  <si>
    <t>裤子2018新款女夏韩版休闲裤薄款哈伦裤宽松直筒高腰裤子长裤小脚</t>
  </si>
  <si>
    <t>AW1463_1</t>
  </si>
  <si>
    <t>颜色分类：米白色;尺寸：S</t>
  </si>
  <si>
    <t>拼接条纹小西装外套女港味复古chic小香风西服休闲韩版宽松薄款</t>
  </si>
  <si>
    <t>AW1474_2</t>
  </si>
  <si>
    <t>颜色分类：黒白;尺码：M</t>
  </si>
  <si>
    <t>2018春秋新款韩版开学季chic外套女宽松百搭中长款棒球服学生港味</t>
  </si>
  <si>
    <t>AW1051_2</t>
  </si>
  <si>
    <t>颜色分类：拼色;尺码：M</t>
  </si>
  <si>
    <t>撞色拼接复古印花连衣裙夏2018新款宽松长裙女慵懒风chic裙子极简</t>
  </si>
  <si>
    <t>AW1345_2</t>
  </si>
  <si>
    <t>2018夏新款宽松港味复古连衣裙ins超火慵懒风pp home裙子韩版女装</t>
  </si>
  <si>
    <t>AW1400_2</t>
  </si>
  <si>
    <t>颜色分类：白色[送打底吊带];尺码：M</t>
  </si>
  <si>
    <t>2018秋季sukol裙复古波点收腰连衣裙女pphome裙子中长款风衣外套</t>
  </si>
  <si>
    <t>AW1154_1</t>
  </si>
  <si>
    <t>颜色分类：浅卡其;尺码：S</t>
  </si>
  <si>
    <t>AW1344_1</t>
  </si>
  <si>
    <t>颜色分类：印花;尺码：S</t>
  </si>
  <si>
    <t>2018新款韩版极简主义名媛连衣裙慵懒风裙子女夏温柔裙超仙显瘦</t>
  </si>
  <si>
    <t>AW1394_2</t>
  </si>
  <si>
    <t>颜色分类：花色;尺码：M</t>
  </si>
  <si>
    <t>AW1403_1</t>
  </si>
  <si>
    <t>颜色分类：蓝白格;尺码：S</t>
  </si>
  <si>
    <t>复古印花连衣裙女夏2018新款宽松中长款 i miss裙收腰遮肚子裙子</t>
  </si>
  <si>
    <t>AW1435_1</t>
  </si>
  <si>
    <t>颜色分类：印花蓝;尺码：S</t>
  </si>
  <si>
    <t>2018秋季新款条纹衬衫裙韩版宽松pp home裙子长裙港味连衣裙女</t>
  </si>
  <si>
    <t>AW1485_2</t>
  </si>
  <si>
    <t>颜色分类：蓝条纹;尺码：M</t>
  </si>
  <si>
    <t>红色风衣女2018春秋季新款韩版中长款工装风宽松lulu薄款外套英伦</t>
  </si>
  <si>
    <t>AW015_3</t>
  </si>
  <si>
    <t>颜色分类：红色[砖红];尺码：S码(S适合S-M)</t>
  </si>
  <si>
    <t>夏网纱蕾丝衫女镂空雪纺衫女娃娃衫网红同款上衣气质超仙chic蓬蓬</t>
  </si>
  <si>
    <t>AW1188_1</t>
  </si>
  <si>
    <t>颜色分类：藏青色;尺码：S</t>
  </si>
  <si>
    <t>原宿风格纹撞色马甲女2018新款秋冬韩版宽松小香风背心坎肩外套</t>
  </si>
  <si>
    <t>AW1468_2</t>
  </si>
  <si>
    <t>木耳荷叶边连衣裙秋装2018新款宽松港味气质中长款chic衬衫女裙子</t>
  </si>
  <si>
    <t>AW1483_2</t>
  </si>
  <si>
    <t>颜色分类：锈红色[活动价229提前享];尺码：M</t>
  </si>
  <si>
    <t>AW1165_2</t>
  </si>
  <si>
    <t>裙子夏黑色波点法式复古樱田川岛连衣裙女宽松中长款过膝T恤裙</t>
  </si>
  <si>
    <t>AW1299_1</t>
  </si>
  <si>
    <t>2018新款极简主义连衣裙女中长款慵懒风休闲chic复古鱼尾裙子港味</t>
  </si>
  <si>
    <t>AW1390_1</t>
  </si>
  <si>
    <t>AW1390_2</t>
  </si>
  <si>
    <t>2018春秋新款chic西装阔腿裤闺蜜装时尚俏皮社会套装女港风两件套</t>
  </si>
  <si>
    <t>AW1130_2</t>
  </si>
  <si>
    <t>颜色分类：天空蓝;尺码：M</t>
  </si>
  <si>
    <t>白色连衣裙女2018秋装新款韩版宽松中长款长裙女慵懒风chic裙子</t>
  </si>
  <si>
    <t>AW1486_2</t>
  </si>
  <si>
    <t>颜色分类：白色;尺码：M</t>
  </si>
  <si>
    <t>AW1400_1</t>
  </si>
  <si>
    <t>颜色分类：白色[送打底吊带];尺码：S</t>
  </si>
  <si>
    <t>AW1485_1</t>
  </si>
  <si>
    <t>颜色分类：蓝条纹;尺码：S</t>
  </si>
  <si>
    <t>白色衬衫洋气小衫女夏韩版荷叶边娃娃衫波点雪纺上衣chic蓬蓬衬衣</t>
  </si>
  <si>
    <t>AW1448_1</t>
  </si>
  <si>
    <t>颜色分类：蓝波点[波点位置随机];尺码：S</t>
  </si>
  <si>
    <t>花苞短裤女夏2018新款宽松热裤高腰阔腿裤薄款哈伦裤裤子显瘦裤裙</t>
  </si>
  <si>
    <t>AW1458_1</t>
  </si>
  <si>
    <t>颜色分类：蓝色;尺寸：S</t>
  </si>
  <si>
    <t>条纹连衣裙女夏2018新款宽松中长款鱼尾裙慵懒风裙子极简主义长裙</t>
  </si>
  <si>
    <t>AW1444_2</t>
  </si>
  <si>
    <t>颜色分类：蓝白;尺码：M</t>
  </si>
  <si>
    <t>2018新款夏季薄款拼接条纹短袖寸衫裙女宽松长款冷淡风裙子简约</t>
  </si>
  <si>
    <t>AW1290_2</t>
  </si>
  <si>
    <t>2018秋新款韩版宽松中长款早秋衬衫裙慵懒风chic上衣港味长袖外套</t>
  </si>
  <si>
    <t>AW1506_2</t>
  </si>
  <si>
    <t>颜色分类：肉桂色;尺码：M</t>
  </si>
  <si>
    <t>AW1458_2</t>
  </si>
  <si>
    <t>颜色分类：蓝色;尺寸：M</t>
  </si>
  <si>
    <t>重工刺绣连衣裙女夏2018新款宽松中长款蕾丝冷淡风仙女裙子超仙</t>
  </si>
  <si>
    <t>AW1291_2</t>
  </si>
  <si>
    <t>颜色分类：卡其色;尺码：M</t>
  </si>
  <si>
    <t>2018夏季新款侧开叉ins超火的蓝色条纹衬衫女宽松短袖漏锁骨上衣</t>
  </si>
  <si>
    <t>AW1216_1</t>
  </si>
  <si>
    <t>颜色分类：蓝白;尺码：S</t>
  </si>
  <si>
    <t>2018夏季新款前短后长短袖T恤女网红同款上衣ins超火的上衣衣服</t>
  </si>
  <si>
    <t>AW1225_2</t>
  </si>
  <si>
    <t>主要颜色：白色;尺码：M</t>
  </si>
  <si>
    <t>2018秋季新款高腰条纹棉麻亚麻阔腿裤女港味ins超火的ulzzang裤子</t>
  </si>
  <si>
    <t>AW1215_2</t>
  </si>
  <si>
    <t>颜色分类：条纹;尺寸：M</t>
  </si>
  <si>
    <t>大格子收腰连衣裙女V领黄白系带温柔裙超仙a字裙宽松娃娃裙夏新款</t>
  </si>
  <si>
    <t>AW1317_2</t>
  </si>
  <si>
    <t>颜色分类：桔色;尺码：M</t>
  </si>
  <si>
    <t>裙子女夏2018新款宽松韩版鱼尾中长款极简主义裙慵懒风韩国连衣裙</t>
  </si>
  <si>
    <t>AW1340_2</t>
  </si>
  <si>
    <t>颜色分类：桃红色;尺码：M</t>
  </si>
  <si>
    <t>2018新款学院风娃娃领连衣裙女韩版宽松慵懒风裙夏褶皱裙复古</t>
  </si>
  <si>
    <t>AW1398_1</t>
  </si>
  <si>
    <t>颜色分类：蓝色;尺码：S</t>
  </si>
  <si>
    <t>秋季新款英伦风毛呢格子小西装外套女中长款韩版宽松休闲chic西服</t>
  </si>
  <si>
    <t>AW809_1</t>
  </si>
  <si>
    <t>颜色分类：格子;尺码：S</t>
  </si>
  <si>
    <t>春季复古温柔风小西装时髦套装女装收腰阔腿裤套装时尚两件套港风</t>
  </si>
  <si>
    <t>AW1141_1</t>
  </si>
  <si>
    <t>颜色分类：拉菲红;尺码：S</t>
  </si>
  <si>
    <t>2018新款鱼尾连衣裙女夏宽松中长款慵懒风裙子 i miss裙超仙甜美</t>
  </si>
  <si>
    <t>AW1446_1</t>
  </si>
  <si>
    <t>颜色分类：桔色;尺码：S</t>
  </si>
  <si>
    <t>复古连衣裙夏装宽松2018新款中长款慵懒风裙子温柔i miss裙超仙女</t>
  </si>
  <si>
    <t>AW1338_2</t>
  </si>
  <si>
    <t>拼接连衣裙女夏季2018新款宽松V领荷叶边裙pp home裙子慵懒风裙子</t>
  </si>
  <si>
    <t>AW1379_2</t>
  </si>
  <si>
    <t>AW1394_1</t>
  </si>
  <si>
    <t>颜色分类：花色;尺码：S</t>
  </si>
  <si>
    <t>拼接条纹衬衫女韩版宽松chic早秋长款前短后长上衣港味长袖衬衣潮</t>
  </si>
  <si>
    <t>AW1500_2</t>
  </si>
  <si>
    <t>颜色分类：藏青白;尺码：M</t>
  </si>
  <si>
    <t>2018早秋新款小蜜蜂花色短袖衬衫女韩范娃娃衫chic上衣慵懒风港味</t>
  </si>
  <si>
    <t>AW1205_2</t>
  </si>
  <si>
    <t>2018秋季新款chic早秋衬衫女韩范长袖复古波点条纹衬衣学院风上衣</t>
  </si>
  <si>
    <t>AW1479_2</t>
  </si>
  <si>
    <t>颜色分类：黑白;尺码：M</t>
  </si>
  <si>
    <t>长款T恤裙子夏季2018新款宽松过膝连衣裙女极简主义慵懒风假两件</t>
  </si>
  <si>
    <t>AW1351_2</t>
  </si>
  <si>
    <t>2018新款张韶涵明星同款民族风印花连体裤宽松女夏阔腿裤薄款短裤</t>
  </si>
  <si>
    <t>AW1377_2</t>
  </si>
  <si>
    <t>颜色分类：印花;尺寸：M</t>
  </si>
  <si>
    <t>阔腿裤女2018新款秋季韩版运动裤女宽松直筒休闲裤百搭长裤高腰</t>
  </si>
  <si>
    <t>AW1476_1</t>
  </si>
  <si>
    <t>颜色分类：红色;尺寸：S</t>
  </si>
  <si>
    <t>白色衬衫女2018秋季新款宽松港味长袖恶魔衬衣bf风chic早秋衬衫</t>
  </si>
  <si>
    <t>AW1468_1</t>
  </si>
  <si>
    <t>渐变蓝白条纹衬衫女秋季2018新款韩版宽松中长款chic早秋长袖外套</t>
  </si>
  <si>
    <t>AW1173_2</t>
  </si>
  <si>
    <t>颜色分类：蓝白条纹;尺码：M</t>
  </si>
  <si>
    <t>蓝色条纹衬衫裙女2018春季新款韩范中长款收腰宽松衬衣chic上衣</t>
  </si>
  <si>
    <t>AW790_1</t>
  </si>
  <si>
    <t>2018春秋季新款白色衬衫女chic长袖韩版学生上衣百搭宽松打底衬衣</t>
  </si>
  <si>
    <t>AW396</t>
  </si>
  <si>
    <t>颜色分类：白色;尺码：均码</t>
  </si>
  <si>
    <t>藏青色港风外套女2018春季韩版新款欧美宽松藏青色风衣中长款chic</t>
  </si>
  <si>
    <t>AW394_1</t>
  </si>
  <si>
    <t>2018秋季新款韩版豆沙红风衣女中长款过膝春秋港风chic外套lulu</t>
  </si>
  <si>
    <t>AW812_2</t>
  </si>
  <si>
    <t>颜色分类：豆沙红;尺码：M</t>
  </si>
  <si>
    <t>2018秋季新款韩版宽松英伦格子拼接风衣女港风外套过膝长款风衣</t>
  </si>
  <si>
    <t>AW1472_1</t>
  </si>
  <si>
    <t>朋克风黑色铆钉小皮裙女2018春季新款韩版高腰包臀半身裙a字裙</t>
  </si>
  <si>
    <t>AW885_2</t>
  </si>
  <si>
    <t>颜色分类：黑色;尺码：M</t>
  </si>
  <si>
    <t>老顾客</t>
  </si>
  <si>
    <t>港味复古连衣裙女2018新款收腰长裙慵懒风pp home裙子夏极简主义</t>
  </si>
  <si>
    <t>AW1399_1</t>
  </si>
  <si>
    <t>2018新款宽松韩版拼接连衣裙女夏荷叶边裙慵懒风pp home裙子显瘦</t>
  </si>
  <si>
    <t>AW1391_2</t>
  </si>
  <si>
    <t>2018秋装新款韩版复古休闲萝卜裤运动九分小脚裤铅笔裤长裤女韩国</t>
  </si>
  <si>
    <t>AW1068_3</t>
  </si>
  <si>
    <t>半身裙夏女2018新款解构撞色百褶A字裙宽松气质拼色ins超火的裙子</t>
  </si>
  <si>
    <t>AW1272_2</t>
  </si>
  <si>
    <t>2018新款宽松荷叶袖女娃娃衫上衣蓬蓬夏洋气小衫露背心机设计衬衫</t>
  </si>
  <si>
    <t>AW1455_1</t>
  </si>
  <si>
    <t>颜色分类：卡其+白;尺码：S</t>
  </si>
  <si>
    <t>2018春秋新款ins超火的衬衫女宽松港风长款心机衬衫设计感衬衣裙</t>
  </si>
  <si>
    <t>AW1217_1</t>
  </si>
  <si>
    <t>AW1486_1</t>
  </si>
  <si>
    <t>裙子女2018夏新款红色连衣裙女衬衣裙极简主义宽松中长款衬衫裙</t>
  </si>
  <si>
    <t>AW280_1</t>
  </si>
  <si>
    <t>颜色分类：红色;尺码：S</t>
  </si>
  <si>
    <t>2018夏新款法式复古黑色连衣裙女宽松极简主义慵懒风chic长裙子</t>
  </si>
  <si>
    <t>AW1309_2</t>
  </si>
  <si>
    <t>AW1299_2</t>
  </si>
  <si>
    <t>黑白波点衬衫女洋气小衫港风衬衣2018新款秋季女上衣娃娃衫chic</t>
  </si>
  <si>
    <t>AW1484_2</t>
  </si>
  <si>
    <t>颜色分类：黑白波点;尺码：M</t>
  </si>
  <si>
    <t>红色半身裙女2018秋季新款chic短裙高腰A字裙韩版宽松包臀裙复古</t>
  </si>
  <si>
    <t>AW1499_2</t>
  </si>
  <si>
    <t>颜色分类：桔红;尺码：M</t>
  </si>
  <si>
    <t>V领碎花连衣裙女夏2018新款宽松中长款荷叶边复古chic冷淡风裙子</t>
  </si>
  <si>
    <t>AW1334_2</t>
  </si>
  <si>
    <t>短袖女2018新款撞色拼接宽松T恤樱田川岛t恤韩版ins超火的上衣潮</t>
  </si>
  <si>
    <t>AW1367_2</t>
  </si>
  <si>
    <t>主要颜色：拼色;尺码：M</t>
  </si>
  <si>
    <t>阳光小香风流苏马甲女春秋中长款韩版2018新款宽松坎肩背心马夹</t>
  </si>
  <si>
    <t>AW1149_1</t>
  </si>
  <si>
    <t>颜色分类：浅黄色;尺码：S</t>
  </si>
  <si>
    <t>裙子女夏2018新款pp home心机设计感T恤裙sukol裙连衣裙小清新</t>
  </si>
  <si>
    <t>AW1406_1</t>
  </si>
  <si>
    <t>颜色分类：黑白色;尺码：S</t>
  </si>
  <si>
    <t>原宿风工装外套女韩版港风复古chic宽松欧美嘻哈风衣学生棒球服bf</t>
  </si>
  <si>
    <t>AW798_2</t>
  </si>
  <si>
    <t>彩色条纹针织衫女2018秋新款宽松长袖喇叭袖套头上衣chic罩衫毛衣</t>
  </si>
  <si>
    <t>AW1497_2</t>
  </si>
  <si>
    <t>颜色分类：彩色条纹;尺码：M</t>
  </si>
  <si>
    <t>条纹拼接风衣女中长款韩版秋季2018新款港风chic气质lulu学历外套</t>
  </si>
  <si>
    <t>AW1470_1</t>
  </si>
  <si>
    <t>连帽印花松松垮垮卫衣女2018秋新款慵懒风宽松长袖ins超火的外套</t>
  </si>
  <si>
    <t>AW1488_2</t>
  </si>
  <si>
    <t>2018秋季新款宽松韩版长袖套头毛衣女慵懒风chic针织衫外套上衣</t>
  </si>
  <si>
    <t>AW1496_2</t>
  </si>
  <si>
    <t>颜色分类：黄色;尺码：M</t>
  </si>
  <si>
    <t>AW1317_1</t>
  </si>
  <si>
    <t>原宿简约拼色呢大衣女2017冬季新款韩版中长款撞色过膝呢子外套潮</t>
  </si>
  <si>
    <t>AW979_1</t>
  </si>
  <si>
    <t>波点宽松连衣裙女夏2018新款中长款T恤裙慵懒风裙子极简主义长裙</t>
  </si>
  <si>
    <t>AW1437_2</t>
  </si>
  <si>
    <t>颜色分类：波点;尺码：M</t>
  </si>
  <si>
    <t>AW1391_1</t>
  </si>
  <si>
    <t>AW1309_1</t>
  </si>
  <si>
    <t>AW1406_2</t>
  </si>
  <si>
    <t>颜色分类：黑白色;尺码：M</t>
  </si>
  <si>
    <t>店主很红夏季条纹白衬衫女bf宽松中长款娃娃衫防晒衣衬衣上衣蓬蓬</t>
  </si>
  <si>
    <t>AW1207_1</t>
  </si>
  <si>
    <t>白衬衫女2018新款吊带外穿小衫防晒娃娃衫上衣显瘦心机上衣设计感</t>
  </si>
  <si>
    <t>AW1346_1</t>
  </si>
  <si>
    <t>AW1207_2</t>
  </si>
  <si>
    <t>2018新款韩版chic早秋上衣慵懒风长袖印花T恤宽松hip-hop衣服女</t>
  </si>
  <si>
    <t>AW1487_2</t>
  </si>
  <si>
    <t>主要颜色：亮黄色;尺码：M</t>
  </si>
  <si>
    <t>秋季女2018新款名媛小香风连衣裙韩版宽松中长款 pphome裙子长裙</t>
  </si>
  <si>
    <t>AW1467_1</t>
  </si>
  <si>
    <t>颜色分类：黄白格;尺码：S</t>
  </si>
  <si>
    <t>2018春秋新款韩版BF风中长款春装复古港风牛仔衣外套女宽松潮风衣</t>
  </si>
  <si>
    <t>AW036</t>
  </si>
  <si>
    <t>颜色分类：蓝色;尺码：均码</t>
  </si>
  <si>
    <t>港风牛仔外套女红色复古秋季韩版bf原宿宽松樱田川岛外套chic潮</t>
  </si>
  <si>
    <t>AW1482_2</t>
  </si>
  <si>
    <t>颜色分类：红色;尺码：M</t>
  </si>
  <si>
    <t>2018新款宽松白色镂空衬衫女小清新短袖娃娃衫韩版蓬蓬上衣超仙</t>
  </si>
  <si>
    <t>AW1449_2</t>
  </si>
  <si>
    <t>条纹半身裙女夏2018新款宽松韩版百褶裙高腰一步裙短裙A字裙仙女</t>
  </si>
  <si>
    <t>AW1450_2</t>
  </si>
  <si>
    <t>AW1379_1</t>
  </si>
  <si>
    <t>折叠腰棕色短裤女秋2018新款宽松哈伦裤工装裤怪味少女裤子直筒</t>
  </si>
  <si>
    <t>AW1383_2</t>
  </si>
  <si>
    <t>颜色分类：黄色;尺寸：M</t>
  </si>
  <si>
    <t>白衬衫女2018早秋新款长袖宽松ins超火的衬衣心机chic上衣设计感</t>
  </si>
  <si>
    <t>AW1055_1</t>
  </si>
  <si>
    <t>格纹荷叶边衬衫女2018新款小清新娃娃衫宽松衬衣夏薄款防晒上衣</t>
  </si>
  <si>
    <t>AW1380_2</t>
  </si>
  <si>
    <t>颜色分类：黄蓝格;尺码：M</t>
  </si>
  <si>
    <t>AW1455_2</t>
  </si>
  <si>
    <t>颜色分类：卡其+白;尺码：M</t>
  </si>
  <si>
    <t>秋季女2018新款白色衬衣裙韩版中长款宽松chic早秋衬衫港味bf复古</t>
  </si>
  <si>
    <t>AW1498_2</t>
  </si>
  <si>
    <t>AW1446_2</t>
  </si>
  <si>
    <t>AW1463_2</t>
  </si>
  <si>
    <t>颜色分类：米白色;尺寸：M</t>
  </si>
  <si>
    <t>格子小西装外套女韩版2018秋装新款休闲中长款长袖chic西服短款</t>
  </si>
  <si>
    <t>AW809_2</t>
  </si>
  <si>
    <t>颜色分类：格子;尺码：M</t>
  </si>
  <si>
    <t>亲 帮我选好点儿的哟！十分感谢！</t>
  </si>
  <si>
    <t>条纹V领连衣裙长裙女装夏2018新款高腰显瘦荷叶边a字裙慵懒风裙子</t>
  </si>
  <si>
    <t>AW1337_1</t>
  </si>
  <si>
    <t>颜色分类：明黄色;尺码：S</t>
  </si>
  <si>
    <t>2018新款夏丝感碎花连衣裙女中长款宽松大摆裙pphome裙子文艺超仙</t>
  </si>
  <si>
    <t>AW1242_1</t>
  </si>
  <si>
    <t>AW1489_2</t>
  </si>
  <si>
    <t>2018春秋港风樱田川岛外套女ins假两件飞行员夹克棒球服港味上衣</t>
  </si>
  <si>
    <t>AW1132_2</t>
  </si>
  <si>
    <t>颜色分类：焦糖色;尺码：M</t>
  </si>
  <si>
    <t>2018新款宽松蕾丝拼接条纹衬衫裙女夏慵懒风裙子极简主义 连衣裙</t>
  </si>
  <si>
    <t>AW1388_1</t>
  </si>
  <si>
    <t>颜色分类：黄白条;尺码：S</t>
  </si>
  <si>
    <t>夏2018新款长款宽松大t恤女短袖下衣失踪中长款樱田川岛过膝裙</t>
  </si>
  <si>
    <t>AW1300_2</t>
  </si>
  <si>
    <t>拼色竖条纹针织衫女套头秋冬新款韩版宽松显瘦长袖原宿风打底毛衣</t>
  </si>
  <si>
    <t>AW822_1</t>
  </si>
  <si>
    <t>颜色分类：酒红色;尺码：S</t>
  </si>
  <si>
    <t>AW1435_2</t>
  </si>
  <si>
    <t>颜色分类：印花蓝;尺码：M</t>
  </si>
  <si>
    <t>学院风格子拼接风衣女2018秋季新款港味复古chic外套宽松中长款</t>
  </si>
  <si>
    <t>AW1473_1</t>
  </si>
  <si>
    <t>2018秋季新款直筒裤韩版宽松格子裤女休闲裤高腰阔腿裤显瘦哈伦裤</t>
  </si>
  <si>
    <t>AW1490_2</t>
  </si>
  <si>
    <t>颜色分类：灰格子;尺寸：M</t>
  </si>
  <si>
    <t>连帽卫衣女2018秋装新款韩版宽松长袖中长款慵懒风pp home外套潮</t>
  </si>
  <si>
    <t>AW1469_2</t>
  </si>
  <si>
    <t>2018春秋樱田川岛外套女宽松假两件ins夹克棒球服上衣怪味少女</t>
  </si>
  <si>
    <t>AW1179_2</t>
  </si>
  <si>
    <t>AW1291_1</t>
  </si>
  <si>
    <t>颜色分类：卡其色;尺码：S</t>
  </si>
  <si>
    <t>蓝色复古牛仔裤女宽松直筒chic韩风裤子高腰阔腿裤潮九分裤</t>
  </si>
  <si>
    <t>AW1210_1</t>
  </si>
  <si>
    <t>2018新款chic早秋拼接格纹衬衫女中长款韩版宽松长袖衫原宿慵懒风</t>
  </si>
  <si>
    <t>AW1094_2</t>
  </si>
  <si>
    <t>颜色分类：蓝色;尺码：M</t>
  </si>
  <si>
    <t>蓝色刺绣短袖宽松棉麻连衣裙女夏季2018新款中长款慵懒风裙极简</t>
  </si>
  <si>
    <t>AW1302_1</t>
  </si>
  <si>
    <t>检查好质量款式问题快速发货谢谢</t>
  </si>
  <si>
    <t>店主很红春秋新款韩版红色风衣女中长款薄款外套大衣春秋lulu英伦</t>
  </si>
  <si>
    <t>AW529_1</t>
  </si>
  <si>
    <t>卡其色风衣女中长款秋季2018新款韩版宽松lulu风衣外套港风chic</t>
  </si>
  <si>
    <t>AW1471_2</t>
  </si>
  <si>
    <t>颜色分类：卡其;尺码：M</t>
  </si>
  <si>
    <t>AW1068_4</t>
  </si>
  <si>
    <t>AW1215_1</t>
  </si>
  <si>
    <t>颜色分类：条纹;尺寸：S</t>
  </si>
  <si>
    <t>几何撞色极简主义POLO连衣裙女2018夏新款小清新裙子冷淡风衬衫裙</t>
  </si>
  <si>
    <t>AW1385_2</t>
  </si>
  <si>
    <t>蓝色连帽卫衣女2018新款长袖韩版宽松pp home外套秋季慵懒风薄款</t>
  </si>
  <si>
    <t>AW1481_1</t>
  </si>
  <si>
    <t>原宿风牛仔外套女长袖2018秋新款宽松bf风樱田川岛外套假两件港风</t>
  </si>
  <si>
    <t>AW1502_1</t>
  </si>
  <si>
    <t>AW529_3</t>
  </si>
  <si>
    <t>颜色分类：红色;尺码：XS</t>
  </si>
  <si>
    <t>2018秋季新款收腰小西装女韩版中长款chic休闲韩国港味复古外套</t>
  </si>
  <si>
    <t>AW1140_1</t>
  </si>
  <si>
    <t>AW1474_1</t>
  </si>
  <si>
    <t>颜色分类：黒白;尺码：S</t>
  </si>
  <si>
    <t>AW1132_1</t>
  </si>
  <si>
    <t>颜色分类：焦糖色;尺码：S</t>
  </si>
  <si>
    <t>白色衬衫女长袖2018秋新款宽松韩版中长款chic早秋上衣慵懒风港味</t>
  </si>
  <si>
    <t>AW1501_1</t>
  </si>
  <si>
    <t>2018春装新款原宿格子流苏外套女短款上衣百搭休闲宽松小香风外套</t>
  </si>
  <si>
    <t>AW1092_1</t>
  </si>
  <si>
    <t>原宿风白衬衫女长袖宽松韩版学生百搭bf风中长款连衣裙衬衣裙欧货</t>
  </si>
  <si>
    <t>AW791_1</t>
  </si>
  <si>
    <t>2018秋季新款港味休闲时尚套装宽松韩版慵懒风针织网红两件套气质</t>
  </si>
  <si>
    <t>AW1475_2</t>
  </si>
  <si>
    <t>颜色分类：藏青色;尺码：M</t>
  </si>
  <si>
    <t>格子套装女2018新款秋季韩版宽松慵懒风针织毛衣开衫两件套港味</t>
  </si>
  <si>
    <t>AW1492_2</t>
  </si>
  <si>
    <t>颜色分类：红白;尺码：M</t>
  </si>
  <si>
    <t>AW1094_1</t>
  </si>
  <si>
    <t>2018秋季新款中长款宽松条纹衬衫女chic早秋上衣港味长袖原宿风</t>
  </si>
  <si>
    <t>AW1477_1</t>
  </si>
  <si>
    <t>颜色分类：拼色条纹;尺码：S</t>
  </si>
  <si>
    <t>冷淡风连衣裙女2018新款宽松慵懒风pp home裙子夏港味复古长裙</t>
  </si>
  <si>
    <t>AW1405_1</t>
  </si>
  <si>
    <t>AW1448_2</t>
  </si>
  <si>
    <t>颜色分类：蓝波点[波点位置随机];尺码：M</t>
  </si>
  <si>
    <t>原宿风卫衣女2018秋季新款长袖慵懒风韩版宽松pp home卫衣薄款bf</t>
  </si>
  <si>
    <t>AW1504_1</t>
  </si>
  <si>
    <t>颜色分类：红白;尺码：S</t>
  </si>
  <si>
    <t>黑色半身裙女2018秋季新款宽松不规则裙chic短裙高腰a字裙复古潮</t>
  </si>
  <si>
    <t>AW1503_2</t>
  </si>
  <si>
    <t>学院风v领宽松针织衫毛衣马甲女背心短款学生2018春装新款韩版</t>
  </si>
  <si>
    <t>AW1086_2</t>
  </si>
  <si>
    <t>毛衣针织开衫外套女2018秋季新款韩版宽松chic罩衫外搭复古上衣</t>
  </si>
  <si>
    <t>AW1494_2</t>
  </si>
  <si>
    <t>AW1482_1</t>
  </si>
  <si>
    <t>AW1473_2</t>
  </si>
  <si>
    <t>睡衣风家居服2018新款夏印花开衫短裤女套装宽松韩版春秋季两件套</t>
  </si>
  <si>
    <t>AW1422_2</t>
  </si>
  <si>
    <t>2018春秋季新款卫衣女学生宽松运动上衣红色嘻哈少女外套街头bf风</t>
  </si>
  <si>
    <t>AW1099_2</t>
  </si>
  <si>
    <t>颜色分类：红黑色;尺码：M</t>
  </si>
  <si>
    <t>牛仔外套女秋韩版宽松2018新款工装樱田川岛外套怪味少女上衣长袖</t>
  </si>
  <si>
    <t>AW1505_2</t>
  </si>
  <si>
    <t>颜色分类：双色蓝;尺码：M</t>
  </si>
  <si>
    <t>民族风情撞色拼接连衣裙女宽松中长款长裙慵懒风裙子极简夏新款</t>
  </si>
  <si>
    <t>AW1315_2</t>
  </si>
  <si>
    <t>红蓝条纹短袖T恤女宽松网红衣服街拍款韩范个性ins超火的上衣</t>
  </si>
  <si>
    <t>AW1320_1</t>
  </si>
  <si>
    <t>主要颜色：拼色;尺码：S</t>
  </si>
  <si>
    <t>AW1472_2</t>
  </si>
  <si>
    <t>AW1055_2</t>
  </si>
  <si>
    <t>AW1051_1</t>
  </si>
  <si>
    <t>2018春秋新款白色刺绣ins牛仔外套女宽松韩版bf原宿风夹克牛仔衣</t>
  </si>
  <si>
    <t>AW1145_1</t>
  </si>
  <si>
    <t>AW1475_1</t>
  </si>
  <si>
    <t>AW1179_1</t>
  </si>
  <si>
    <t>颜色分类：黑白;尺码：S</t>
  </si>
  <si>
    <t>2018秋冬新款赫本红色毛呢外套女复古大衣收腰呢子中长款过膝韩国</t>
  </si>
  <si>
    <t>AW411_1</t>
  </si>
  <si>
    <t>颜色分类：铁秀红;尺码：S</t>
  </si>
  <si>
    <t>白色连衣裙女夏2018新款宽松中长款长裙慵懒风chic裙子极简主义</t>
  </si>
  <si>
    <t>AW1330_2</t>
  </si>
  <si>
    <t>卡其色宽松休闲直筒裤春季2018新款韩版阔腿裤原宿风打底裤女裤子</t>
  </si>
  <si>
    <t>AW1185_2</t>
  </si>
  <si>
    <t>颜色分类：卡其色;尺寸：M</t>
  </si>
  <si>
    <t>风衣女中长款韩版春季2018新款三色撞色拼接公路风衣chic外套lulu</t>
  </si>
  <si>
    <t>AW1167_2</t>
  </si>
  <si>
    <t>AW1149_2</t>
  </si>
  <si>
    <t>颜色分类：浅黄色;尺码：M</t>
  </si>
  <si>
    <t>藏青红撞色拼接运动风POLO衫宽松短袖T恤女2018夏新款hiphop衣服</t>
  </si>
  <si>
    <t>AW1322_2</t>
  </si>
  <si>
    <t>港味复古破洞牛仔裤女秋冬季新款韩版直筒乞丐裤宽松铅笔裤九分裤</t>
  </si>
  <si>
    <t>AW829_2</t>
  </si>
  <si>
    <t>颜色分类：牛仔蓝;尺寸：M</t>
  </si>
  <si>
    <t>AW1338_1</t>
  </si>
  <si>
    <t>AW015_4</t>
  </si>
  <si>
    <t>颜色分类：黑色;尺码：S码(S适合S-M)</t>
  </si>
  <si>
    <t>AW1130_1</t>
  </si>
  <si>
    <t>颜色分类：天空蓝;尺码：S</t>
  </si>
  <si>
    <t>AW1483_1</t>
  </si>
  <si>
    <t>颜色分类：锈红色[活动价229提前享];尺码：S</t>
  </si>
  <si>
    <t>AW1506_1</t>
  </si>
  <si>
    <t>颜色分类：肉桂色;尺码：S</t>
  </si>
  <si>
    <t>黑色皮裤女2018新款宽松韩版直筒裤高腰休闲裤显瘦帅气裤子 百搭</t>
  </si>
  <si>
    <t>AW1491_2</t>
  </si>
  <si>
    <t>颜色分类：黑色;尺寸：M</t>
  </si>
  <si>
    <t>AW1500_1</t>
  </si>
  <si>
    <t>颜色分类：藏青白;尺码：S</t>
  </si>
  <si>
    <t>大翻领印花条纹连衣裙女夏新款宽松衬衫裙慵懒风裙子极简主义裙子</t>
  </si>
  <si>
    <t>AW1378_2</t>
  </si>
  <si>
    <t>颜色分类：黄蓝条;尺码：M</t>
  </si>
  <si>
    <t>AW1300_1</t>
  </si>
  <si>
    <t>性感连衣裙女夏2018新款宽松长裙露背裙子心机裙子设计感温柔裙</t>
  </si>
  <si>
    <t>2017秋冬新款毛衣女个性抽象色块毛衫软妹针织衫粗毛线套头衫加厚</t>
  </si>
  <si>
    <t>AW925_1</t>
  </si>
  <si>
    <t>AW1490_1</t>
  </si>
  <si>
    <t>颜色分类：灰格子;尺寸：S</t>
  </si>
  <si>
    <t>请保证质量</t>
  </si>
  <si>
    <t>欧美风money印花方领连衣裙女2018新款夏宽松显瘦高腰中长款长裙</t>
  </si>
  <si>
    <t>AW1314_1</t>
  </si>
  <si>
    <t>颜色分类：复古绿;尺码：S</t>
  </si>
  <si>
    <t>马卡龙格子睡衣女夏季套装宽松韩版棉绸薄款家居服可外穿两件套</t>
  </si>
  <si>
    <t>AW1410_1</t>
  </si>
  <si>
    <t>AW1492_1</t>
  </si>
  <si>
    <t>AW1141_2</t>
  </si>
  <si>
    <t>颜色分类：拉菲红;尺码：M</t>
  </si>
  <si>
    <t>AW1378_1</t>
  </si>
  <si>
    <t>颜色分类：黄蓝条;尺码：S</t>
  </si>
  <si>
    <t>AW1495_2</t>
  </si>
  <si>
    <t>AW1476_2</t>
  </si>
  <si>
    <t>颜色分类：红色;尺寸：M</t>
  </si>
  <si>
    <t>AW1501_2</t>
  </si>
  <si>
    <t>夏季ins超火的上衣短袖樱田川岛白色T恤女bf韩系chic中长款体恤裙</t>
  </si>
  <si>
    <t>AW1178_1</t>
  </si>
  <si>
    <t>主要颜色：白色;尺码：S</t>
  </si>
  <si>
    <t>AW1496_1</t>
  </si>
  <si>
    <t>颜色分类：黄色;尺码：S</t>
  </si>
  <si>
    <t>2018春季新款中长款卡其色风衣女韩版宽松收腰chic外套春秋ins</t>
  </si>
  <si>
    <t>AW1138_1</t>
  </si>
  <si>
    <t>AW1388_2</t>
  </si>
  <si>
    <t>颜色分类：黄白条;尺码：M</t>
  </si>
  <si>
    <t>AW1484_1</t>
  </si>
  <si>
    <t>颜色分类：黑白波点;尺码：S</t>
  </si>
  <si>
    <t>AW1099_1</t>
  </si>
  <si>
    <t>颜色分类：红黑色;尺码：S</t>
  </si>
  <si>
    <t>中通发货</t>
  </si>
  <si>
    <t>AW1491_1</t>
  </si>
  <si>
    <t>颜色分类：黑色;尺寸：S</t>
  </si>
  <si>
    <t>蓝色衬衫女长袖宽松男友风条纹衬衣2018秋季新款ins超火的衬衫女</t>
  </si>
  <si>
    <t>AW1123_2</t>
  </si>
  <si>
    <t>2017冬季韩版新款格子毛呢大衣女中长款森系chic呢子外套韩国加厚</t>
  </si>
  <si>
    <t>AW975_2</t>
  </si>
  <si>
    <t>颜色分类：红蓝[现货秒发];尺码：M</t>
  </si>
  <si>
    <t>AW812_1</t>
  </si>
  <si>
    <t>颜色分类：豆沙红;尺码：S</t>
  </si>
  <si>
    <t>发货前麻烦仔细检查哦</t>
  </si>
  <si>
    <t>秋季浅色大破洞牛仔裤女潮新款韩版直筒乞丐裤宽松铅笔裤九分裤</t>
  </si>
  <si>
    <t>AW829_1</t>
  </si>
  <si>
    <t>颜色分类：牛仔蓝;尺寸：S</t>
  </si>
  <si>
    <t>2018春秋季新款韩版风衣女式中长款lulu风衣chic外套外衣薄款港风</t>
  </si>
  <si>
    <t>AW1135_1</t>
  </si>
  <si>
    <t>颜色分类：铁锈红;尺码：S</t>
  </si>
  <si>
    <t>2018夏季新款破洞牛仔短裤女阔腿乞丐牛仔裤显瘦热裤宽松a字裤</t>
  </si>
  <si>
    <t>AW1244_2</t>
  </si>
  <si>
    <t>AW1210_2</t>
  </si>
  <si>
    <t>格子马甲外套女2018春装新款韩版中长款宽松过膝无袖风衣外搭</t>
  </si>
  <si>
    <t>AW1081_2</t>
  </si>
  <si>
    <t>颜色分类：格纹;尺码：M</t>
  </si>
  <si>
    <t>复古明线黑色撞色呢大衣女秋冬新款韩版中长款呢子羊毛外套韩国</t>
  </si>
  <si>
    <t>AW837_1</t>
  </si>
  <si>
    <t>颜色分类：黑色[现货秒发];尺码：S</t>
  </si>
  <si>
    <t>睡衣风毛呢大衣女2017秋冬新款韩国中长款过膝呢子羊毛收腰外套</t>
  </si>
  <si>
    <t>AW851_1</t>
  </si>
  <si>
    <t>颜色分类：灰色;尺码：S</t>
  </si>
  <si>
    <t>麂皮绒羊羔毛棉衣女中长款冬装新款鹿皮绒棉服宽松羊羔绒外套棉袄</t>
  </si>
  <si>
    <t>AW465_1</t>
  </si>
  <si>
    <t>颜色分类：军绿色[（建议买小一码）];尺码：S</t>
  </si>
  <si>
    <t>颜色分类：红色[砖红];尺码：S码</t>
  </si>
  <si>
    <t>极简主义连衣裙女2018夏季新款小清新裙子冷淡风长款衬衫裙慵懒风</t>
  </si>
  <si>
    <t>AW1357_2</t>
  </si>
  <si>
    <t>2018夏新款白色褶皱雪纺衫女蕾丝洋气时尚小衫复古温柔风露肩上衣</t>
  </si>
  <si>
    <t>AW1222_1</t>
  </si>
  <si>
    <t>AW1479_1</t>
  </si>
  <si>
    <t>紫罗兰百褶连衣裙女夏装新款2018韩版宽松不规则裙长裙慵懒风chic</t>
  </si>
  <si>
    <t>AW1348_1</t>
  </si>
  <si>
    <t>颜色分类：紫色;尺码：S</t>
  </si>
  <si>
    <t>秋装2018墨绿色小香风小西装套装女新款韩国复古chic休闲西服外套</t>
  </si>
  <si>
    <t>AW814_1</t>
  </si>
  <si>
    <t>颜色分类：墨绿色;尺码：S</t>
  </si>
  <si>
    <t>AW1377_1</t>
  </si>
  <si>
    <t>颜色分类：印花;尺寸：S</t>
  </si>
  <si>
    <t>AW1380_1</t>
  </si>
  <si>
    <t>颜色分类：黄蓝格;尺码：S</t>
  </si>
  <si>
    <t>2018春秋韩版外套女酷街头宽松嘻哈学生糖果色工装棒球服bf风衣潮</t>
  </si>
  <si>
    <t>原宿灯笼袖卫衣女2018春装新款韩版学生中长款慵懒套头蝙蝠袖衫潮</t>
  </si>
  <si>
    <t>AW172_1</t>
  </si>
  <si>
    <t>颜色分类：灰色;尺码：均码</t>
  </si>
  <si>
    <t>藏青色连帽卫衣女装中长款2018春季新款ins超火的外套宽松连衣裙</t>
  </si>
  <si>
    <t>AW1125_2</t>
  </si>
  <si>
    <t>拼接撞色超人蝙蝠袖中长款卫衣女2018春季新款宽松韩范ins超火</t>
  </si>
  <si>
    <t>AW1169_2</t>
  </si>
  <si>
    <t>2018夏季新款蕾丝印花雪纺冷淡风连衣裙女中长款宽松裙子文艺极简</t>
  </si>
  <si>
    <t>AW1195_2</t>
  </si>
  <si>
    <t>AW1497_1</t>
  </si>
  <si>
    <t>颜色分类：彩色条纹;尺码：S</t>
  </si>
  <si>
    <t>AW1086_1</t>
  </si>
  <si>
    <t>AW1122_1</t>
  </si>
  <si>
    <t>颜色分类：黑白条纹;尺码：S</t>
  </si>
  <si>
    <t>AW1398_2</t>
  </si>
  <si>
    <t>拼接条纹衬衫女2018新款韩版宽松chic早秋衬衫上衣港味长袖衬衣潮</t>
  </si>
  <si>
    <t>请尽快发货，请包装好发正确地址正确的M码货物，谢谢卖家</t>
  </si>
  <si>
    <t>2018秋季新款宽松港风外套女复古夹克棒球服bf风韩版樱田川岛外套</t>
  </si>
  <si>
    <t>AW1480_1</t>
  </si>
  <si>
    <t>AW1131_1</t>
  </si>
  <si>
    <t>颜色分类：姜黄色;尺码：S</t>
  </si>
  <si>
    <t>AW814_2</t>
  </si>
  <si>
    <t>颜色分类：墨绿色;尺码：M</t>
  </si>
  <si>
    <t>2018早春韩版新款灯笼袖长袖BF衬衫裙女韩国中长款收腰衬衫宽松</t>
  </si>
  <si>
    <t>AW497_4</t>
  </si>
  <si>
    <t>颜色分类：绿色;尺码：M</t>
  </si>
  <si>
    <t>AW1499_1</t>
  </si>
  <si>
    <t>颜色分类：桔红;尺码：S</t>
  </si>
  <si>
    <t>AW1399_2</t>
  </si>
  <si>
    <t>AW1330_1</t>
  </si>
  <si>
    <t>2018夏装新款宽松遮肚子雪纺衫白色网纱蕾丝雪纺韩版蓬蓬上衣超仙</t>
  </si>
  <si>
    <t>AW1326_1</t>
  </si>
  <si>
    <t>黑色连帽bf卫衣女2018秋装新款韩版宽松ulzzang印花上衣chic外套</t>
  </si>
  <si>
    <t>AW1075_1</t>
  </si>
  <si>
    <t>垂感阔腿裤女夏2018新款韩范宽松斜纹空调裤怪味少女裤子薄高腰</t>
  </si>
  <si>
    <t>AW1328_1</t>
  </si>
  <si>
    <t>颜色分类：棕色;尺寸：S</t>
  </si>
  <si>
    <t>荷叶边拼色连衣裙女夏新款格子睡衣中长款宽松睡裙可外穿家居服</t>
  </si>
  <si>
    <t>AW1432_2</t>
  </si>
  <si>
    <t>颜色分类：马卡龙格子;尺码：M</t>
  </si>
  <si>
    <t>AW1195_1</t>
  </si>
  <si>
    <t>AW1346_2</t>
  </si>
  <si>
    <t>2018夏季新款冷淡风连衣裙女装极简中长款宽松ins超火文艺裙子复</t>
  </si>
  <si>
    <t>AW1214_2</t>
  </si>
  <si>
    <t>颜色分类：浅鹅黄;尺码：M</t>
  </si>
  <si>
    <t>交易成功</t>
  </si>
  <si>
    <t>AW1351_1</t>
  </si>
  <si>
    <t>AW1348_2</t>
  </si>
  <si>
    <t>颜色分类：紫色;尺码：M</t>
  </si>
  <si>
    <t>2018秋季港味连帽polo卫衣女宽松韩版中长款长袖ins超火的外套潮</t>
  </si>
  <si>
    <t>AW1182_2</t>
  </si>
  <si>
    <t>欧美个性原宿ulzzang连衣裙中长款夏2017新款宽松减龄显瘦衬衫裙</t>
  </si>
  <si>
    <t>AW709_2</t>
  </si>
  <si>
    <t>2018秋季新款韩版love字母刺绣浅粉色衬衫女中长款宽松长袖衬衣</t>
  </si>
  <si>
    <t>AW1100_2</t>
  </si>
  <si>
    <t>颜色分类：浅蓝色;尺码：M</t>
  </si>
  <si>
    <t>2018春季新款墨绿色背心皮马甲女中长款韩版宽松无袖坎肩风衣外套</t>
  </si>
  <si>
    <t>AW1118_1</t>
  </si>
  <si>
    <t>AW1178_2</t>
  </si>
  <si>
    <t>务必检查好质量，圆通</t>
  </si>
  <si>
    <t>AW1387_1</t>
  </si>
  <si>
    <t>颜色分类：红蓝格;尺码：S</t>
  </si>
  <si>
    <t>AW1471_1</t>
  </si>
  <si>
    <t>颜色分类：卡其;尺码：S</t>
  </si>
  <si>
    <t>AW798_1</t>
  </si>
  <si>
    <t>AW1469_1</t>
  </si>
  <si>
    <t>睡衣风女装家居服报纸印花夏季薄款套装可外穿韩版宽松冰丝两件套</t>
  </si>
  <si>
    <t>AW1412_1</t>
  </si>
  <si>
    <t>AW1337_2</t>
  </si>
  <si>
    <t>颜色分类：明黄色;尺码：M</t>
  </si>
  <si>
    <t>AW1467_2</t>
  </si>
  <si>
    <t>颜色分类：黄白格;尺码：M</t>
  </si>
  <si>
    <t>绿色条纹衬衫连衣裙女夏2018新款韩版短袖冷淡风中长款宽松裙子</t>
  </si>
  <si>
    <t>AW296_2</t>
  </si>
  <si>
    <t>颜色分类：黄条纹;尺码：M</t>
  </si>
  <si>
    <t>春秋夏季长袖印花睡衣女套装垂感日系甜美家居服韩版睡袍两件套</t>
  </si>
  <si>
    <t>AW1428_2</t>
  </si>
  <si>
    <t>勿发瑕疵品，否则给予差评，谢谢</t>
  </si>
  <si>
    <t>拼接风衣女中长款韩版秋季2018新款港风chiclulu风衣学历外套气质</t>
  </si>
  <si>
    <t>AW1470_2</t>
  </si>
  <si>
    <t>AW1145_2</t>
  </si>
  <si>
    <t>绣花条纹寸衫裙宽松长款荷叶袖衬衫女2018新款韩版衬衣 bf 港风</t>
  </si>
  <si>
    <t>AW1298_1</t>
  </si>
  <si>
    <t>颜色分类：条纹;尺码：S</t>
  </si>
  <si>
    <t>AW1322_1</t>
  </si>
  <si>
    <t>AW1410_2</t>
  </si>
  <si>
    <t>紫色毛呢大衣女冬韩国中长款过膝秋冬呢子赫本毛呢外套超长款女装</t>
  </si>
  <si>
    <t>AW915_2</t>
  </si>
  <si>
    <t>颜色分类：葡萄紫;尺码：M</t>
  </si>
  <si>
    <t>修身圆领夏新款网纱拼接小心机上衣女设计感喇叭网纱t恤宽松罩衫</t>
  </si>
  <si>
    <t>AW674_4</t>
  </si>
  <si>
    <t>主要颜色：杏色 现货;尺码：M</t>
  </si>
  <si>
    <t>运动风拼接白色短袖T恤女2018新款夏装宽松韩版上衣女嘻哈潮ins</t>
  </si>
  <si>
    <t>AW1335_2</t>
  </si>
  <si>
    <t>圆通？</t>
  </si>
  <si>
    <t>红色连衣裙女衬衣裙2017新款裙子春秋宽松中长款V领A字衬衫裙韩版</t>
  </si>
  <si>
    <t>AW280_3</t>
  </si>
  <si>
    <t>申通圆通中通韵达顺丰</t>
  </si>
  <si>
    <t>2017新款韩版蓝白条纹衬衫女中长款韩版时尚宽松长袖打底衬衣上衣</t>
  </si>
  <si>
    <t>AW189</t>
  </si>
  <si>
    <t>颜色分类：蓝色条纹;尺码：均码</t>
  </si>
  <si>
    <t>英伦工装风外套女2018春装新款韩版长袖chic宽松百搭收腰风衣短款</t>
  </si>
  <si>
    <t>AW1155_1</t>
  </si>
  <si>
    <t>颜色分类：浅灰色;尺码：S</t>
  </si>
  <si>
    <t>格子复古马甲外套女2018春装新款拼接中长款过膝风衣chic外搭</t>
  </si>
  <si>
    <t>AW1056_1</t>
  </si>
  <si>
    <t>2018新款早秋拼接格纹衬衫女中长款韩版宽松长袖chicpolo衫原宿风</t>
  </si>
  <si>
    <t>2018春季新款韩版拼接格纹风衣女中长款韩版宽松长袖廓形外套潮</t>
  </si>
  <si>
    <t>AW1097_1</t>
  </si>
  <si>
    <t>AW1405_2</t>
  </si>
  <si>
    <t>冬季新款米白色呢子大衣女韩版中长款chic过膝羊羔毛毛呢外套韩国</t>
  </si>
  <si>
    <t>AW961_1</t>
  </si>
  <si>
    <t>颜色分类：米白色;尺码：S</t>
  </si>
  <si>
    <t>AW1422_1</t>
  </si>
  <si>
    <t>条纹吊带裙女夏荷叶边裙子2018新款宽松长裙慵懒风chic连衣裙</t>
  </si>
  <si>
    <t>AW1395_2</t>
  </si>
  <si>
    <t>颜色分类：红白条;尺码：M</t>
  </si>
  <si>
    <t>撞色拼接格纹连衣裙2018夏装新款宽松系带收腰长裙港味chic裙子</t>
  </si>
  <si>
    <t>AW1376_2</t>
  </si>
  <si>
    <t>颜色分类：黑白格;尺码：M</t>
  </si>
  <si>
    <t>慵懒风连衣裙女蕾丝网纱夏2018新款露肩小心机裙子设计感pp home</t>
  </si>
  <si>
    <t>AW1397_2</t>
  </si>
  <si>
    <t>AW1397_1</t>
  </si>
  <si>
    <t>2018夏新款宽松港味复古连衣裙女a字慵懒风pp home裙子韩版女装</t>
  </si>
  <si>
    <t>AW1302_2</t>
  </si>
  <si>
    <t>2018新款鱼尾极简主义连衣裙女中长款慵懒风休闲a字温柔裙子夏季</t>
  </si>
  <si>
    <t>红蓝条纹系带收腰拼接连衣裙女夏2018新款宽松冷淡风樱田川岛裙子</t>
  </si>
  <si>
    <t>AW1368_2</t>
  </si>
  <si>
    <t>颜色分类：红蓝条;尺码：M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</si>
</sst>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font>
      <sz val="12"/>
      <color theme="1"/>
      <name val="等线"/>
      <family val="2"/>
      <charset val="134"/>
      <scheme val="minor"/>
    </font>
    <font>
      <sz val="12"/>
      <color theme="1"/>
      <name val="等线"/>
      <family val="2"/>
      <charset val="134"/>
      <scheme val="minor"/>
    </font>
    <font>
      <sz val="18"/>
      <color theme="3"/>
      <name val="等线 Light"/>
      <family val="2"/>
      <charset val="134"/>
      <scheme val="major"/>
    </font>
    <font>
      <b/>
      <sz val="15"/>
      <color theme="3"/>
      <name val="等线"/>
      <family val="2"/>
      <charset val="134"/>
      <scheme val="minor"/>
    </font>
    <font>
      <b/>
      <sz val="13"/>
      <color theme="3"/>
      <name val="等线"/>
      <family val="2"/>
      <charset val="134"/>
      <scheme val="minor"/>
    </font>
    <font>
      <b/>
      <sz val="11"/>
      <color theme="3"/>
      <name val="等线"/>
      <family val="2"/>
      <charset val="134"/>
      <scheme val="minor"/>
    </font>
    <font>
      <sz val="12"/>
      <color rgb="FF006100"/>
      <name val="等线"/>
      <family val="2"/>
      <charset val="134"/>
      <scheme val="minor"/>
    </font>
    <font>
      <sz val="12"/>
      <color rgb="FF9C0006"/>
      <name val="等线"/>
      <family val="2"/>
      <charset val="134"/>
      <scheme val="minor"/>
    </font>
    <font>
      <sz val="12"/>
      <color rgb="FF9C5700"/>
      <name val="等线"/>
      <family val="2"/>
      <charset val="134"/>
      <scheme val="minor"/>
    </font>
    <font>
      <sz val="12"/>
      <color rgb="FF3F3F76"/>
      <name val="等线"/>
      <family val="2"/>
      <charset val="134"/>
      <scheme val="minor"/>
    </font>
    <font>
      <b/>
      <sz val="12"/>
      <color rgb="FF3F3F3F"/>
      <name val="等线"/>
      <family val="2"/>
      <charset val="134"/>
      <scheme val="minor"/>
    </font>
    <font>
      <b/>
      <sz val="12"/>
      <color rgb="FFFA7D00"/>
      <name val="等线"/>
      <family val="2"/>
      <charset val="134"/>
      <scheme val="minor"/>
    </font>
    <font>
      <sz val="12"/>
      <color rgb="FFFA7D00"/>
      <name val="等线"/>
      <family val="2"/>
      <charset val="134"/>
      <scheme val="minor"/>
    </font>
    <font>
      <b/>
      <sz val="12"/>
      <color theme="0"/>
      <name val="等线"/>
      <family val="2"/>
      <charset val="134"/>
      <scheme val="minor"/>
    </font>
    <font>
      <sz val="12"/>
      <color rgb="FFFF0000"/>
      <name val="等线"/>
      <family val="2"/>
      <charset val="134"/>
      <scheme val="minor"/>
    </font>
    <font>
      <i/>
      <sz val="12"/>
      <color rgb="FF7F7F7F"/>
      <name val="等线"/>
      <family val="2"/>
      <charset val="134"/>
      <scheme val="minor"/>
    </font>
    <font>
      <b/>
      <sz val="12"/>
      <color theme="1"/>
      <name val="等线"/>
      <family val="2"/>
      <charset val="134"/>
      <scheme val="minor"/>
    </font>
    <font>
      <sz val="12"/>
      <color theme="0"/>
      <name val="等线"/>
      <family val="2"/>
      <charset val="134"/>
      <scheme val="minor"/>
    </font>
    <font>
      <sz val="9"/>
      <name val="等线"/>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6"/>
  <sheetViews>
    <sheetView tabSelected="1" workbookViewId="0"/>
  </sheetViews>
  <sheetFormatPr baseColWidth="10" defaultRowHeight="16"/>
  <sheetData>
    <row r="1" spans="1:10">
      <c r="A1" t="s">
        <v>0</v>
      </c>
      <c r="B1" t="s">
        <v>1</v>
      </c>
      <c r="C1" t="s">
        <v>2</v>
      </c>
      <c r="D1" t="s">
        <v>3</v>
      </c>
      <c r="E1" t="s">
        <v>4</v>
      </c>
      <c r="F1" t="s">
        <v>5</v>
      </c>
      <c r="G1" t="s">
        <v>6</v>
      </c>
      <c r="H1" t="s">
        <v>7</v>
      </c>
      <c r="I1" t="s">
        <v>8</v>
      </c>
      <c r="J1" t="s">
        <v>9</v>
      </c>
    </row>
    <row r="2" spans="1:10">
      <c r="A2" t="str">
        <f>"208011225488565543"</f>
        <v>208011225488565543</v>
      </c>
      <c r="B2" t="s">
        <v>10</v>
      </c>
      <c r="C2">
        <v>228</v>
      </c>
      <c r="D2">
        <v>1</v>
      </c>
      <c r="E2" t="s">
        <v>11</v>
      </c>
      <c r="F2" t="s">
        <v>12</v>
      </c>
      <c r="G2" t="s">
        <v>13</v>
      </c>
      <c r="H2" t="s">
        <v>13</v>
      </c>
      <c r="I2" t="s">
        <v>14</v>
      </c>
      <c r="J2" t="s">
        <v>11</v>
      </c>
    </row>
    <row r="3" spans="1:10">
      <c r="A3" t="str">
        <f>"208011225488565543"</f>
        <v>208011225488565543</v>
      </c>
      <c r="B3" t="s">
        <v>15</v>
      </c>
      <c r="C3">
        <v>268</v>
      </c>
      <c r="D3">
        <v>1</v>
      </c>
      <c r="E3" t="s">
        <v>16</v>
      </c>
      <c r="F3" t="s">
        <v>12</v>
      </c>
      <c r="G3" t="s">
        <v>13</v>
      </c>
      <c r="H3" t="s">
        <v>13</v>
      </c>
      <c r="I3" t="s">
        <v>14</v>
      </c>
      <c r="J3" t="s">
        <v>16</v>
      </c>
    </row>
    <row r="4" spans="1:10">
      <c r="A4" t="str">
        <f>"206649390720962554"</f>
        <v>206649390720962554</v>
      </c>
      <c r="B4" t="s">
        <v>17</v>
      </c>
      <c r="C4">
        <v>508.5</v>
      </c>
      <c r="D4">
        <v>1</v>
      </c>
      <c r="E4" t="s">
        <v>18</v>
      </c>
      <c r="F4" t="s">
        <v>19</v>
      </c>
      <c r="G4" t="s">
        <v>13</v>
      </c>
      <c r="H4" t="s">
        <v>13</v>
      </c>
      <c r="I4" t="s">
        <v>14</v>
      </c>
      <c r="J4" t="s">
        <v>18</v>
      </c>
    </row>
    <row r="5" spans="1:10">
      <c r="A5" t="str">
        <f>"207668999271148030"</f>
        <v>207668999271148030</v>
      </c>
      <c r="B5" t="s">
        <v>20</v>
      </c>
      <c r="C5">
        <v>240</v>
      </c>
      <c r="D5">
        <v>1</v>
      </c>
      <c r="E5" t="s">
        <v>21</v>
      </c>
      <c r="F5" t="s">
        <v>22</v>
      </c>
      <c r="G5" t="s">
        <v>13</v>
      </c>
      <c r="H5" t="s">
        <v>13</v>
      </c>
      <c r="I5" t="s">
        <v>23</v>
      </c>
      <c r="J5" t="s">
        <v>21</v>
      </c>
    </row>
    <row r="6" spans="1:10">
      <c r="A6" t="str">
        <f>"207668999271148030"</f>
        <v>207668999271148030</v>
      </c>
      <c r="B6" t="s">
        <v>24</v>
      </c>
      <c r="C6">
        <v>269</v>
      </c>
      <c r="D6">
        <v>1</v>
      </c>
      <c r="E6" t="s">
        <v>25</v>
      </c>
      <c r="F6" t="s">
        <v>26</v>
      </c>
      <c r="G6" t="s">
        <v>13</v>
      </c>
      <c r="H6" t="s">
        <v>13</v>
      </c>
      <c r="I6" t="s">
        <v>27</v>
      </c>
      <c r="J6" t="s">
        <v>25</v>
      </c>
    </row>
    <row r="7" spans="1:10">
      <c r="A7" t="str">
        <f>"206378572547558571"</f>
        <v>206378572547558571</v>
      </c>
      <c r="B7" t="s">
        <v>28</v>
      </c>
      <c r="C7">
        <v>239</v>
      </c>
      <c r="D7">
        <v>1</v>
      </c>
      <c r="E7" t="s">
        <v>29</v>
      </c>
      <c r="F7" t="s">
        <v>30</v>
      </c>
      <c r="G7" t="s">
        <v>13</v>
      </c>
      <c r="H7" t="s">
        <v>13</v>
      </c>
      <c r="I7" t="s">
        <v>23</v>
      </c>
      <c r="J7" t="s">
        <v>29</v>
      </c>
    </row>
    <row r="8" spans="1:10">
      <c r="A8" t="str">
        <f>"206366897658497942"</f>
        <v>206366897658497942</v>
      </c>
      <c r="B8" t="s">
        <v>31</v>
      </c>
      <c r="C8">
        <v>258</v>
      </c>
      <c r="D8">
        <v>1</v>
      </c>
      <c r="E8" t="s">
        <v>32</v>
      </c>
      <c r="F8" t="s">
        <v>33</v>
      </c>
      <c r="G8" t="s">
        <v>13</v>
      </c>
      <c r="H8" t="s">
        <v>13</v>
      </c>
      <c r="I8" t="s">
        <v>23</v>
      </c>
      <c r="J8" t="s">
        <v>32</v>
      </c>
    </row>
    <row r="9" spans="1:10">
      <c r="A9" t="str">
        <f>"207081948383786914"</f>
        <v>207081948383786914</v>
      </c>
      <c r="B9" t="s">
        <v>34</v>
      </c>
      <c r="C9">
        <v>130</v>
      </c>
      <c r="D9">
        <v>1</v>
      </c>
      <c r="E9" t="s">
        <v>35</v>
      </c>
      <c r="F9" t="s">
        <v>36</v>
      </c>
      <c r="G9" t="s">
        <v>13</v>
      </c>
      <c r="H9" t="s">
        <v>13</v>
      </c>
      <c r="I9" t="s">
        <v>23</v>
      </c>
      <c r="J9" t="s">
        <v>35</v>
      </c>
    </row>
    <row r="10" spans="1:10">
      <c r="A10" t="str">
        <f>"207081948383786914"</f>
        <v>207081948383786914</v>
      </c>
      <c r="B10" t="s">
        <v>37</v>
      </c>
      <c r="C10">
        <v>447</v>
      </c>
      <c r="D10">
        <v>1</v>
      </c>
      <c r="E10" t="s">
        <v>38</v>
      </c>
      <c r="F10" t="s">
        <v>39</v>
      </c>
      <c r="G10" t="s">
        <v>13</v>
      </c>
      <c r="H10" t="s">
        <v>13</v>
      </c>
      <c r="I10" t="s">
        <v>23</v>
      </c>
      <c r="J10" t="s">
        <v>38</v>
      </c>
    </row>
    <row r="11" spans="1:10">
      <c r="A11" t="str">
        <f>"207063300089874719"</f>
        <v>207063300089874719</v>
      </c>
      <c r="B11" t="s">
        <v>24</v>
      </c>
      <c r="C11">
        <v>269</v>
      </c>
      <c r="D11">
        <v>1</v>
      </c>
      <c r="E11" t="s">
        <v>25</v>
      </c>
      <c r="F11" t="s">
        <v>26</v>
      </c>
      <c r="G11" t="s">
        <v>13</v>
      </c>
      <c r="H11" t="s">
        <v>13</v>
      </c>
      <c r="I11" t="s">
        <v>23</v>
      </c>
      <c r="J11" t="s">
        <v>25</v>
      </c>
    </row>
    <row r="12" spans="1:10">
      <c r="A12" t="str">
        <f>"206292808132017663"</f>
        <v>206292808132017663</v>
      </c>
      <c r="B12" t="s">
        <v>40</v>
      </c>
      <c r="C12">
        <v>228</v>
      </c>
      <c r="D12">
        <v>1</v>
      </c>
      <c r="E12" t="s">
        <v>41</v>
      </c>
      <c r="F12" t="s">
        <v>42</v>
      </c>
      <c r="G12" t="s">
        <v>13</v>
      </c>
      <c r="H12" t="s">
        <v>13</v>
      </c>
      <c r="I12" t="s">
        <v>23</v>
      </c>
      <c r="J12" t="s">
        <v>41</v>
      </c>
    </row>
    <row r="13" spans="1:10">
      <c r="A13" t="str">
        <f>"206287071358558571"</f>
        <v>206287071358558571</v>
      </c>
      <c r="B13" t="s">
        <v>43</v>
      </c>
      <c r="C13">
        <v>258</v>
      </c>
      <c r="D13">
        <v>1</v>
      </c>
      <c r="E13" t="s">
        <v>44</v>
      </c>
      <c r="F13" t="s">
        <v>45</v>
      </c>
      <c r="G13" t="s">
        <v>13</v>
      </c>
      <c r="H13" t="s">
        <v>13</v>
      </c>
      <c r="I13" t="s">
        <v>23</v>
      </c>
      <c r="J13" t="s">
        <v>44</v>
      </c>
    </row>
    <row r="14" spans="1:10">
      <c r="A14" t="str">
        <f>"206287071358558571"</f>
        <v>206287071358558571</v>
      </c>
      <c r="B14" t="s">
        <v>46</v>
      </c>
      <c r="C14">
        <v>448.5</v>
      </c>
      <c r="D14">
        <v>1</v>
      </c>
      <c r="E14" t="s">
        <v>47</v>
      </c>
      <c r="F14" t="s">
        <v>48</v>
      </c>
      <c r="G14" t="s">
        <v>13</v>
      </c>
      <c r="H14" t="s">
        <v>13</v>
      </c>
      <c r="I14" t="s">
        <v>23</v>
      </c>
      <c r="J14" t="s">
        <v>47</v>
      </c>
    </row>
    <row r="15" spans="1:10">
      <c r="A15" t="str">
        <f>"206153986698834543"</f>
        <v>206153986698834543</v>
      </c>
      <c r="B15" t="s">
        <v>49</v>
      </c>
      <c r="C15">
        <v>208</v>
      </c>
      <c r="D15">
        <v>1</v>
      </c>
      <c r="E15" t="s">
        <v>50</v>
      </c>
      <c r="F15" t="s">
        <v>48</v>
      </c>
      <c r="G15" t="s">
        <v>13</v>
      </c>
      <c r="H15" t="s">
        <v>13</v>
      </c>
      <c r="I15" t="s">
        <v>23</v>
      </c>
      <c r="J15" t="s">
        <v>50</v>
      </c>
    </row>
    <row r="16" spans="1:10">
      <c r="A16" t="str">
        <f>"206153986698834543"</f>
        <v>206153986698834543</v>
      </c>
      <c r="B16" t="s">
        <v>51</v>
      </c>
      <c r="C16">
        <v>298</v>
      </c>
      <c r="D16">
        <v>1</v>
      </c>
      <c r="E16" t="s">
        <v>52</v>
      </c>
      <c r="F16" t="s">
        <v>53</v>
      </c>
      <c r="G16" t="s">
        <v>13</v>
      </c>
      <c r="H16" t="s">
        <v>13</v>
      </c>
      <c r="I16" t="s">
        <v>23</v>
      </c>
      <c r="J16" t="s">
        <v>52</v>
      </c>
    </row>
    <row r="17" spans="1:10">
      <c r="A17" t="str">
        <f>"206220484730014060"</f>
        <v>206220484730014060</v>
      </c>
      <c r="B17" t="s">
        <v>54</v>
      </c>
      <c r="C17">
        <v>666</v>
      </c>
      <c r="D17">
        <v>1</v>
      </c>
      <c r="E17" t="s">
        <v>55</v>
      </c>
      <c r="F17" t="s">
        <v>56</v>
      </c>
      <c r="G17" t="s">
        <v>13</v>
      </c>
      <c r="H17" t="s">
        <v>13</v>
      </c>
      <c r="I17" t="s">
        <v>23</v>
      </c>
      <c r="J17" t="s">
        <v>55</v>
      </c>
    </row>
    <row r="18" spans="1:10">
      <c r="A18" t="str">
        <f>"206964628067502405"</f>
        <v>206964628067502405</v>
      </c>
      <c r="B18" t="s">
        <v>24</v>
      </c>
      <c r="C18">
        <v>269</v>
      </c>
      <c r="D18">
        <v>1</v>
      </c>
      <c r="E18" t="s">
        <v>57</v>
      </c>
      <c r="F18" t="s">
        <v>58</v>
      </c>
      <c r="G18" t="s">
        <v>13</v>
      </c>
      <c r="H18" t="s">
        <v>13</v>
      </c>
      <c r="I18" t="s">
        <v>23</v>
      </c>
      <c r="J18" t="s">
        <v>57</v>
      </c>
    </row>
    <row r="19" spans="1:10">
      <c r="A19" t="str">
        <f>"207229370624727106"</f>
        <v>207229370624727106</v>
      </c>
      <c r="B19" t="s">
        <v>59</v>
      </c>
      <c r="C19">
        <v>189</v>
      </c>
      <c r="D19">
        <v>1</v>
      </c>
      <c r="E19" t="s">
        <v>60</v>
      </c>
      <c r="F19" t="s">
        <v>61</v>
      </c>
      <c r="G19" t="s">
        <v>13</v>
      </c>
      <c r="H19" t="s">
        <v>13</v>
      </c>
      <c r="I19" t="s">
        <v>23</v>
      </c>
      <c r="J19" t="s">
        <v>60</v>
      </c>
    </row>
    <row r="20" spans="1:10">
      <c r="A20" t="str">
        <f>"206165661820896865"</f>
        <v>206165661820896865</v>
      </c>
      <c r="B20" t="s">
        <v>28</v>
      </c>
      <c r="C20">
        <v>239</v>
      </c>
      <c r="D20">
        <v>1</v>
      </c>
      <c r="E20" t="s">
        <v>62</v>
      </c>
      <c r="F20" t="s">
        <v>63</v>
      </c>
      <c r="G20" t="s">
        <v>13</v>
      </c>
      <c r="H20" t="s">
        <v>13</v>
      </c>
      <c r="I20" t="s">
        <v>23</v>
      </c>
      <c r="J20" t="s">
        <v>62</v>
      </c>
    </row>
    <row r="21" spans="1:10">
      <c r="A21" t="str">
        <f>"207430971381271129"</f>
        <v>207430971381271129</v>
      </c>
      <c r="B21" t="s">
        <v>64</v>
      </c>
      <c r="C21">
        <v>258</v>
      </c>
      <c r="D21">
        <v>1</v>
      </c>
      <c r="E21" t="s">
        <v>65</v>
      </c>
      <c r="F21" t="s">
        <v>66</v>
      </c>
      <c r="G21" t="s">
        <v>13</v>
      </c>
      <c r="H21" t="s">
        <v>13</v>
      </c>
      <c r="I21" t="s">
        <v>23</v>
      </c>
      <c r="J21" t="s">
        <v>65</v>
      </c>
    </row>
    <row r="22" spans="1:10">
      <c r="A22" t="str">
        <f>"206162216465771581"</f>
        <v>206162216465771581</v>
      </c>
      <c r="B22" t="s">
        <v>51</v>
      </c>
      <c r="C22">
        <v>298</v>
      </c>
      <c r="D22">
        <v>1</v>
      </c>
      <c r="E22" t="s">
        <v>52</v>
      </c>
      <c r="F22" t="s">
        <v>53</v>
      </c>
      <c r="G22" t="s">
        <v>13</v>
      </c>
      <c r="H22" t="s">
        <v>13</v>
      </c>
      <c r="I22" t="s">
        <v>23</v>
      </c>
      <c r="J22" t="s">
        <v>52</v>
      </c>
    </row>
    <row r="23" spans="1:10">
      <c r="A23" t="str">
        <f>"207074025787933126"</f>
        <v>207074025787933126</v>
      </c>
      <c r="B23" t="s">
        <v>67</v>
      </c>
      <c r="C23">
        <v>198</v>
      </c>
      <c r="D23">
        <v>1</v>
      </c>
      <c r="E23" t="s">
        <v>68</v>
      </c>
      <c r="F23" t="s">
        <v>69</v>
      </c>
      <c r="G23" t="s">
        <v>13</v>
      </c>
      <c r="H23" t="s">
        <v>13</v>
      </c>
      <c r="I23" t="s">
        <v>23</v>
      </c>
      <c r="J23" t="s">
        <v>68</v>
      </c>
    </row>
    <row r="24" spans="1:10">
      <c r="A24" t="str">
        <f>"206200999286339478"</f>
        <v>206200999286339478</v>
      </c>
      <c r="B24" t="s">
        <v>70</v>
      </c>
      <c r="C24">
        <v>716</v>
      </c>
      <c r="D24">
        <v>1</v>
      </c>
      <c r="E24" t="s">
        <v>71</v>
      </c>
      <c r="F24" t="s">
        <v>72</v>
      </c>
      <c r="G24" t="s">
        <v>13</v>
      </c>
      <c r="H24" t="s">
        <v>13</v>
      </c>
      <c r="I24" t="s">
        <v>23</v>
      </c>
      <c r="J24" t="s">
        <v>71</v>
      </c>
    </row>
    <row r="25" spans="1:10">
      <c r="A25" t="str">
        <f>"206108373616665276"</f>
        <v>206108373616665276</v>
      </c>
      <c r="B25" t="s">
        <v>73</v>
      </c>
      <c r="C25">
        <v>282</v>
      </c>
      <c r="D25">
        <v>1</v>
      </c>
      <c r="E25" t="s">
        <v>74</v>
      </c>
      <c r="F25" t="s">
        <v>75</v>
      </c>
      <c r="G25" t="s">
        <v>13</v>
      </c>
      <c r="H25" t="s">
        <v>13</v>
      </c>
      <c r="I25" t="s">
        <v>23</v>
      </c>
      <c r="J25" t="s">
        <v>74</v>
      </c>
    </row>
    <row r="26" spans="1:10">
      <c r="A26" t="str">
        <f>"206891044980842023"</f>
        <v>206891044980842023</v>
      </c>
      <c r="B26" t="s">
        <v>76</v>
      </c>
      <c r="C26">
        <v>328</v>
      </c>
      <c r="D26">
        <v>1</v>
      </c>
      <c r="E26" t="s">
        <v>77</v>
      </c>
      <c r="F26" t="s">
        <v>61</v>
      </c>
      <c r="G26" t="s">
        <v>13</v>
      </c>
      <c r="H26" t="s">
        <v>13</v>
      </c>
      <c r="I26" t="s">
        <v>23</v>
      </c>
      <c r="J26" t="s">
        <v>77</v>
      </c>
    </row>
    <row r="27" spans="1:10">
      <c r="A27" t="str">
        <f>"206891044980842023"</f>
        <v>206891044980842023</v>
      </c>
      <c r="B27" t="s">
        <v>78</v>
      </c>
      <c r="C27">
        <v>288</v>
      </c>
      <c r="D27">
        <v>1</v>
      </c>
      <c r="E27" t="s">
        <v>79</v>
      </c>
      <c r="F27" t="s">
        <v>80</v>
      </c>
      <c r="G27" t="s">
        <v>13</v>
      </c>
      <c r="H27" t="s">
        <v>13</v>
      </c>
      <c r="I27" t="s">
        <v>23</v>
      </c>
      <c r="J27" t="s">
        <v>79</v>
      </c>
    </row>
    <row r="28" spans="1:10">
      <c r="A28" t="str">
        <f>"206891044980842023"</f>
        <v>206891044980842023</v>
      </c>
      <c r="B28" t="s">
        <v>17</v>
      </c>
      <c r="C28">
        <v>508.5</v>
      </c>
      <c r="D28">
        <v>1</v>
      </c>
      <c r="E28" t="s">
        <v>81</v>
      </c>
      <c r="F28" t="s">
        <v>48</v>
      </c>
      <c r="G28" t="s">
        <v>13</v>
      </c>
      <c r="H28" t="s">
        <v>13</v>
      </c>
      <c r="I28" t="s">
        <v>23</v>
      </c>
      <c r="J28" t="s">
        <v>81</v>
      </c>
    </row>
    <row r="29" spans="1:10">
      <c r="A29" t="str">
        <f>"206122711064491271"</f>
        <v>206122711064491271</v>
      </c>
      <c r="B29" t="s">
        <v>82</v>
      </c>
      <c r="C29">
        <v>228</v>
      </c>
      <c r="D29">
        <v>1</v>
      </c>
      <c r="E29" t="s">
        <v>83</v>
      </c>
      <c r="F29" t="s">
        <v>36</v>
      </c>
      <c r="G29" t="s">
        <v>13</v>
      </c>
      <c r="H29" t="s">
        <v>13</v>
      </c>
      <c r="I29" t="s">
        <v>23</v>
      </c>
      <c r="J29" t="s">
        <v>83</v>
      </c>
    </row>
    <row r="30" spans="1:10">
      <c r="A30" t="str">
        <f>"176170011337251298"</f>
        <v>176170011337251298</v>
      </c>
      <c r="B30" t="s">
        <v>84</v>
      </c>
      <c r="C30">
        <v>258</v>
      </c>
      <c r="D30">
        <v>1</v>
      </c>
      <c r="E30" t="s">
        <v>85</v>
      </c>
      <c r="F30" t="s">
        <v>19</v>
      </c>
      <c r="G30" t="s">
        <v>13</v>
      </c>
      <c r="H30" t="s">
        <v>13</v>
      </c>
      <c r="I30" t="s">
        <v>23</v>
      </c>
      <c r="J30" t="s">
        <v>85</v>
      </c>
    </row>
    <row r="31" spans="1:10">
      <c r="A31" t="str">
        <f>"206976109439005914"</f>
        <v>206976109439005914</v>
      </c>
      <c r="B31" t="s">
        <v>51</v>
      </c>
      <c r="C31">
        <v>298</v>
      </c>
      <c r="D31">
        <v>1</v>
      </c>
      <c r="E31" t="s">
        <v>52</v>
      </c>
      <c r="F31" t="s">
        <v>53</v>
      </c>
      <c r="G31" t="s">
        <v>13</v>
      </c>
      <c r="H31" t="s">
        <v>13</v>
      </c>
      <c r="I31" t="s">
        <v>23</v>
      </c>
      <c r="J31" t="s">
        <v>52</v>
      </c>
    </row>
    <row r="32" spans="1:10">
      <c r="A32" t="str">
        <f>"206976109439005914"</f>
        <v>206976109439005914</v>
      </c>
      <c r="B32" t="s">
        <v>84</v>
      </c>
      <c r="C32">
        <v>258</v>
      </c>
      <c r="D32">
        <v>1</v>
      </c>
      <c r="E32" t="s">
        <v>86</v>
      </c>
      <c r="F32" t="s">
        <v>48</v>
      </c>
      <c r="G32" t="s">
        <v>13</v>
      </c>
      <c r="H32" t="s">
        <v>13</v>
      </c>
      <c r="I32" t="s">
        <v>23</v>
      </c>
      <c r="J32" t="s">
        <v>86</v>
      </c>
    </row>
    <row r="33" spans="1:10">
      <c r="A33" t="str">
        <f>"206964489427120424"</f>
        <v>206964489427120424</v>
      </c>
      <c r="B33" t="s">
        <v>87</v>
      </c>
      <c r="C33">
        <v>888</v>
      </c>
      <c r="D33">
        <v>1</v>
      </c>
      <c r="E33" t="s">
        <v>88</v>
      </c>
      <c r="F33" t="s">
        <v>89</v>
      </c>
      <c r="G33" t="s">
        <v>13</v>
      </c>
      <c r="H33" t="s">
        <v>13</v>
      </c>
      <c r="I33" t="s">
        <v>23</v>
      </c>
      <c r="J33" t="s">
        <v>88</v>
      </c>
    </row>
    <row r="34" spans="1:10">
      <c r="A34" t="str">
        <f>"176153070085214996"</f>
        <v>176153070085214996</v>
      </c>
      <c r="B34" t="s">
        <v>90</v>
      </c>
      <c r="C34">
        <v>268</v>
      </c>
      <c r="D34">
        <v>1</v>
      </c>
      <c r="E34" t="s">
        <v>91</v>
      </c>
      <c r="F34" t="s">
        <v>92</v>
      </c>
      <c r="G34" t="s">
        <v>13</v>
      </c>
      <c r="H34" t="s">
        <v>13</v>
      </c>
      <c r="I34" t="s">
        <v>23</v>
      </c>
      <c r="J34" t="s">
        <v>91</v>
      </c>
    </row>
    <row r="35" spans="1:10">
      <c r="A35" t="str">
        <f>"176153070085214996"</f>
        <v>176153070085214996</v>
      </c>
      <c r="B35" t="s">
        <v>67</v>
      </c>
      <c r="C35">
        <v>198</v>
      </c>
      <c r="D35">
        <v>1</v>
      </c>
      <c r="E35" t="s">
        <v>68</v>
      </c>
      <c r="F35" t="s">
        <v>69</v>
      </c>
      <c r="G35" t="s">
        <v>13</v>
      </c>
      <c r="H35" t="s">
        <v>13</v>
      </c>
      <c r="I35" t="s">
        <v>23</v>
      </c>
      <c r="J35" t="s">
        <v>68</v>
      </c>
    </row>
    <row r="36" spans="1:10">
      <c r="A36" t="str">
        <f>"205998976947264245"</f>
        <v>205998976947264245</v>
      </c>
      <c r="B36" t="s">
        <v>51</v>
      </c>
      <c r="C36">
        <v>298</v>
      </c>
      <c r="D36">
        <v>1</v>
      </c>
      <c r="E36" t="s">
        <v>93</v>
      </c>
      <c r="F36" t="s">
        <v>94</v>
      </c>
      <c r="G36" t="s">
        <v>13</v>
      </c>
      <c r="H36" t="s">
        <v>13</v>
      </c>
      <c r="I36" t="s">
        <v>23</v>
      </c>
      <c r="J36" t="s">
        <v>93</v>
      </c>
    </row>
    <row r="37" spans="1:10">
      <c r="A37" t="str">
        <f>"207079234065669526"</f>
        <v>207079234065669526</v>
      </c>
      <c r="B37" t="s">
        <v>31</v>
      </c>
      <c r="C37">
        <v>258</v>
      </c>
      <c r="D37">
        <v>1</v>
      </c>
      <c r="E37" t="s">
        <v>32</v>
      </c>
      <c r="F37" t="s">
        <v>33</v>
      </c>
      <c r="G37" t="s">
        <v>13</v>
      </c>
      <c r="H37" t="s">
        <v>13</v>
      </c>
      <c r="I37" t="s">
        <v>23</v>
      </c>
      <c r="J37" t="s">
        <v>32</v>
      </c>
    </row>
    <row r="38" spans="1:10">
      <c r="A38" t="str">
        <f>"205964060817680370"</f>
        <v>205964060817680370</v>
      </c>
      <c r="B38" t="s">
        <v>76</v>
      </c>
      <c r="C38">
        <v>328</v>
      </c>
      <c r="D38">
        <v>1</v>
      </c>
      <c r="E38" t="s">
        <v>77</v>
      </c>
      <c r="F38" t="s">
        <v>61</v>
      </c>
      <c r="G38" t="s">
        <v>13</v>
      </c>
      <c r="H38" t="s">
        <v>13</v>
      </c>
      <c r="I38" t="s">
        <v>23</v>
      </c>
      <c r="J38" t="s">
        <v>77</v>
      </c>
    </row>
    <row r="39" spans="1:10">
      <c r="A39" t="str">
        <f>"205998447374049488"</f>
        <v>205998447374049488</v>
      </c>
      <c r="B39" t="s">
        <v>67</v>
      </c>
      <c r="C39">
        <v>198</v>
      </c>
      <c r="D39">
        <v>1</v>
      </c>
      <c r="E39" t="s">
        <v>95</v>
      </c>
      <c r="F39" t="s">
        <v>96</v>
      </c>
      <c r="G39" t="s">
        <v>13</v>
      </c>
      <c r="H39" t="s">
        <v>13</v>
      </c>
      <c r="I39" t="s">
        <v>23</v>
      </c>
      <c r="J39" t="s">
        <v>95</v>
      </c>
    </row>
    <row r="40" spans="1:10">
      <c r="A40" t="str">
        <f>"205998447374049488"</f>
        <v>205998447374049488</v>
      </c>
      <c r="B40" t="s">
        <v>97</v>
      </c>
      <c r="C40">
        <v>239</v>
      </c>
      <c r="D40">
        <v>1</v>
      </c>
      <c r="E40" t="s">
        <v>98</v>
      </c>
      <c r="F40" t="s">
        <v>99</v>
      </c>
      <c r="G40" t="s">
        <v>13</v>
      </c>
      <c r="H40" t="s">
        <v>13</v>
      </c>
      <c r="I40" t="s">
        <v>23</v>
      </c>
      <c r="J40" t="s">
        <v>98</v>
      </c>
    </row>
    <row r="41" spans="1:10">
      <c r="A41" t="str">
        <f>"205998447374049488"</f>
        <v>205998447374049488</v>
      </c>
      <c r="B41" t="s">
        <v>100</v>
      </c>
      <c r="C41">
        <v>198</v>
      </c>
      <c r="D41">
        <v>1</v>
      </c>
      <c r="E41" t="s">
        <v>101</v>
      </c>
      <c r="F41" t="s">
        <v>102</v>
      </c>
      <c r="G41" t="s">
        <v>13</v>
      </c>
      <c r="H41" t="s">
        <v>13</v>
      </c>
      <c r="I41" t="s">
        <v>23</v>
      </c>
      <c r="J41" t="s">
        <v>101</v>
      </c>
    </row>
    <row r="42" spans="1:10">
      <c r="A42" t="str">
        <f>"206770728020521529"</f>
        <v>206770728020521529</v>
      </c>
      <c r="B42" t="s">
        <v>103</v>
      </c>
      <c r="C42">
        <v>288</v>
      </c>
      <c r="D42">
        <v>1</v>
      </c>
      <c r="E42" t="s">
        <v>104</v>
      </c>
      <c r="F42" t="s">
        <v>105</v>
      </c>
      <c r="G42" t="s">
        <v>13</v>
      </c>
      <c r="H42" t="s">
        <v>13</v>
      </c>
      <c r="I42" t="s">
        <v>23</v>
      </c>
      <c r="J42" t="s">
        <v>104</v>
      </c>
    </row>
    <row r="43" spans="1:10">
      <c r="A43" t="str">
        <f>"206908097636597023"</f>
        <v>206908097636597023</v>
      </c>
      <c r="B43" t="s">
        <v>106</v>
      </c>
      <c r="C43">
        <v>218</v>
      </c>
      <c r="D43">
        <v>1</v>
      </c>
      <c r="E43" t="s">
        <v>107</v>
      </c>
      <c r="F43" t="s">
        <v>48</v>
      </c>
      <c r="G43" t="s">
        <v>13</v>
      </c>
      <c r="H43" t="s">
        <v>13</v>
      </c>
      <c r="I43" t="s">
        <v>23</v>
      </c>
      <c r="J43" t="s">
        <v>107</v>
      </c>
    </row>
    <row r="44" spans="1:10">
      <c r="A44" t="str">
        <f>"206908097636597023"</f>
        <v>206908097636597023</v>
      </c>
      <c r="B44" t="s">
        <v>90</v>
      </c>
      <c r="C44">
        <v>268</v>
      </c>
      <c r="D44">
        <v>1</v>
      </c>
      <c r="E44" t="s">
        <v>91</v>
      </c>
      <c r="F44" t="s">
        <v>92</v>
      </c>
      <c r="G44" t="s">
        <v>13</v>
      </c>
      <c r="H44" t="s">
        <v>13</v>
      </c>
      <c r="I44" t="s">
        <v>23</v>
      </c>
      <c r="J44" t="s">
        <v>91</v>
      </c>
    </row>
    <row r="45" spans="1:10">
      <c r="A45" t="str">
        <f>"205925393304316941"</f>
        <v>205925393304316941</v>
      </c>
      <c r="B45" t="s">
        <v>67</v>
      </c>
      <c r="C45">
        <v>198</v>
      </c>
      <c r="D45">
        <v>1</v>
      </c>
      <c r="E45" t="s">
        <v>68</v>
      </c>
      <c r="F45" t="s">
        <v>69</v>
      </c>
      <c r="G45" t="s">
        <v>13</v>
      </c>
      <c r="H45" t="s">
        <v>13</v>
      </c>
      <c r="I45" t="s">
        <v>23</v>
      </c>
      <c r="J45" t="s">
        <v>68</v>
      </c>
    </row>
    <row r="46" spans="1:10">
      <c r="A46" t="str">
        <f>"205925393304316941"</f>
        <v>205925393304316941</v>
      </c>
      <c r="B46" t="s">
        <v>108</v>
      </c>
      <c r="C46">
        <v>269</v>
      </c>
      <c r="D46">
        <v>1</v>
      </c>
      <c r="E46" t="s">
        <v>109</v>
      </c>
      <c r="F46" t="s">
        <v>110</v>
      </c>
      <c r="G46" t="s">
        <v>13</v>
      </c>
      <c r="H46" t="s">
        <v>13</v>
      </c>
      <c r="I46" t="s">
        <v>23</v>
      </c>
      <c r="J46" t="s">
        <v>109</v>
      </c>
    </row>
    <row r="47" spans="1:10">
      <c r="A47" t="str">
        <f>"207044598897090500"</f>
        <v>207044598897090500</v>
      </c>
      <c r="B47" t="s">
        <v>100</v>
      </c>
      <c r="C47">
        <v>198</v>
      </c>
      <c r="D47">
        <v>1</v>
      </c>
      <c r="E47" t="s">
        <v>111</v>
      </c>
      <c r="F47" t="s">
        <v>112</v>
      </c>
      <c r="G47" t="s">
        <v>13</v>
      </c>
      <c r="H47" t="s">
        <v>13</v>
      </c>
      <c r="I47" t="s">
        <v>23</v>
      </c>
      <c r="J47" t="s">
        <v>111</v>
      </c>
    </row>
    <row r="48" spans="1:10">
      <c r="A48" t="str">
        <f>"205850718468820247"</f>
        <v>205850718468820247</v>
      </c>
      <c r="B48" t="s">
        <v>113</v>
      </c>
      <c r="C48">
        <v>268</v>
      </c>
      <c r="D48">
        <v>1</v>
      </c>
      <c r="E48" t="s">
        <v>114</v>
      </c>
      <c r="F48" t="s">
        <v>115</v>
      </c>
      <c r="G48" t="s">
        <v>13</v>
      </c>
      <c r="H48" t="s">
        <v>13</v>
      </c>
      <c r="I48" t="s">
        <v>23</v>
      </c>
      <c r="J48" t="s">
        <v>114</v>
      </c>
    </row>
    <row r="49" spans="1:10">
      <c r="A49" t="str">
        <f>"205850718468820247"</f>
        <v>205850718468820247</v>
      </c>
      <c r="B49" t="s">
        <v>116</v>
      </c>
      <c r="C49">
        <v>218</v>
      </c>
      <c r="D49">
        <v>1</v>
      </c>
      <c r="E49" t="s">
        <v>117</v>
      </c>
      <c r="F49" t="s">
        <v>118</v>
      </c>
      <c r="G49" t="s">
        <v>13</v>
      </c>
      <c r="H49" t="s">
        <v>13</v>
      </c>
      <c r="I49" t="s">
        <v>23</v>
      </c>
      <c r="J49" t="s">
        <v>117</v>
      </c>
    </row>
    <row r="50" spans="1:10">
      <c r="A50" t="str">
        <f>"205850718468820247"</f>
        <v>205850718468820247</v>
      </c>
      <c r="B50" t="s">
        <v>119</v>
      </c>
      <c r="C50">
        <v>168</v>
      </c>
      <c r="D50">
        <v>1</v>
      </c>
      <c r="E50" t="s">
        <v>120</v>
      </c>
      <c r="F50" t="s">
        <v>121</v>
      </c>
      <c r="G50" t="s">
        <v>13</v>
      </c>
      <c r="H50" t="s">
        <v>13</v>
      </c>
      <c r="I50" t="s">
        <v>23</v>
      </c>
      <c r="J50" t="s">
        <v>120</v>
      </c>
    </row>
    <row r="51" spans="1:10">
      <c r="A51" t="str">
        <f>"205850718468820247"</f>
        <v>205850718468820247</v>
      </c>
      <c r="B51" t="s">
        <v>122</v>
      </c>
      <c r="C51">
        <v>248</v>
      </c>
      <c r="D51">
        <v>1</v>
      </c>
      <c r="E51" t="s">
        <v>123</v>
      </c>
      <c r="F51" t="s">
        <v>124</v>
      </c>
      <c r="G51" t="s">
        <v>13</v>
      </c>
      <c r="H51" t="s">
        <v>13</v>
      </c>
      <c r="I51" t="s">
        <v>23</v>
      </c>
      <c r="J51" t="s">
        <v>123</v>
      </c>
    </row>
    <row r="52" spans="1:10">
      <c r="A52" t="str">
        <f>"206875253923101738"</f>
        <v>206875253923101738</v>
      </c>
      <c r="B52" t="s">
        <v>125</v>
      </c>
      <c r="C52">
        <v>249</v>
      </c>
      <c r="D52">
        <v>1</v>
      </c>
      <c r="E52" t="s">
        <v>126</v>
      </c>
      <c r="F52" t="s">
        <v>127</v>
      </c>
      <c r="G52" t="s">
        <v>13</v>
      </c>
      <c r="H52" t="s">
        <v>13</v>
      </c>
      <c r="I52" t="s">
        <v>23</v>
      </c>
      <c r="J52" t="s">
        <v>126</v>
      </c>
    </row>
    <row r="53" spans="1:10">
      <c r="A53" t="str">
        <f>"206723324778431133"</f>
        <v>206723324778431133</v>
      </c>
      <c r="B53" t="s">
        <v>128</v>
      </c>
      <c r="C53">
        <v>238</v>
      </c>
      <c r="D53">
        <v>1</v>
      </c>
      <c r="E53" t="s">
        <v>129</v>
      </c>
      <c r="F53" t="s">
        <v>130</v>
      </c>
      <c r="G53" t="s">
        <v>13</v>
      </c>
      <c r="H53" t="s">
        <v>13</v>
      </c>
      <c r="I53" t="s">
        <v>23</v>
      </c>
      <c r="J53" t="s">
        <v>129</v>
      </c>
    </row>
    <row r="54" spans="1:10">
      <c r="A54" t="str">
        <f>"206707560911661936"</f>
        <v>206707560911661936</v>
      </c>
      <c r="B54" t="s">
        <v>131</v>
      </c>
      <c r="C54">
        <v>229</v>
      </c>
      <c r="D54">
        <v>1</v>
      </c>
      <c r="E54" t="s">
        <v>132</v>
      </c>
      <c r="F54" t="s">
        <v>133</v>
      </c>
      <c r="G54" t="s">
        <v>13</v>
      </c>
      <c r="H54" t="s">
        <v>13</v>
      </c>
      <c r="I54" t="s">
        <v>23</v>
      </c>
      <c r="J54" t="s">
        <v>132</v>
      </c>
    </row>
    <row r="55" spans="1:10">
      <c r="A55" t="str">
        <f>"206706300075819728"</f>
        <v>206706300075819728</v>
      </c>
      <c r="B55" t="s">
        <v>134</v>
      </c>
      <c r="C55">
        <v>387</v>
      </c>
      <c r="D55">
        <v>1</v>
      </c>
      <c r="E55" t="s">
        <v>135</v>
      </c>
      <c r="F55" t="s">
        <v>136</v>
      </c>
      <c r="G55" t="s">
        <v>13</v>
      </c>
      <c r="H55" t="s">
        <v>13</v>
      </c>
      <c r="I55" t="s">
        <v>23</v>
      </c>
      <c r="J55" t="s">
        <v>135</v>
      </c>
    </row>
    <row r="56" spans="1:10">
      <c r="A56" t="str">
        <f>"205761762172570159"</f>
        <v>205761762172570159</v>
      </c>
      <c r="B56" t="s">
        <v>137</v>
      </c>
      <c r="C56">
        <v>888</v>
      </c>
      <c r="D56">
        <v>1</v>
      </c>
      <c r="E56" t="s">
        <v>138</v>
      </c>
      <c r="F56" t="s">
        <v>139</v>
      </c>
      <c r="G56" t="s">
        <v>13</v>
      </c>
      <c r="H56" t="s">
        <v>13</v>
      </c>
      <c r="I56" t="s">
        <v>23</v>
      </c>
      <c r="J56" t="s">
        <v>138</v>
      </c>
    </row>
    <row r="57" spans="1:10">
      <c r="A57" t="str">
        <f>"206824993531167334"</f>
        <v>206824993531167334</v>
      </c>
      <c r="B57" t="s">
        <v>140</v>
      </c>
      <c r="C57">
        <v>248</v>
      </c>
      <c r="D57">
        <v>1</v>
      </c>
      <c r="E57" t="s">
        <v>141</v>
      </c>
      <c r="F57" t="s">
        <v>142</v>
      </c>
      <c r="G57" t="s">
        <v>13</v>
      </c>
      <c r="H57" t="s">
        <v>13</v>
      </c>
      <c r="I57" t="s">
        <v>23</v>
      </c>
      <c r="J57" t="s">
        <v>141</v>
      </c>
    </row>
    <row r="58" spans="1:10">
      <c r="A58" t="str">
        <f>"205811237125411868"</f>
        <v>205811237125411868</v>
      </c>
      <c r="B58" t="s">
        <v>143</v>
      </c>
      <c r="C58">
        <v>246</v>
      </c>
      <c r="D58">
        <v>1</v>
      </c>
      <c r="E58" t="s">
        <v>144</v>
      </c>
      <c r="F58" t="s">
        <v>92</v>
      </c>
      <c r="G58" t="s">
        <v>13</v>
      </c>
      <c r="H58" t="s">
        <v>13</v>
      </c>
      <c r="I58" t="s">
        <v>23</v>
      </c>
      <c r="J58" t="s">
        <v>144</v>
      </c>
    </row>
    <row r="59" spans="1:10">
      <c r="A59" t="str">
        <f>"205811237125411868"</f>
        <v>205811237125411868</v>
      </c>
      <c r="B59" t="s">
        <v>145</v>
      </c>
      <c r="C59">
        <v>189</v>
      </c>
      <c r="D59">
        <v>1</v>
      </c>
      <c r="E59" t="s">
        <v>146</v>
      </c>
      <c r="F59" t="s">
        <v>26</v>
      </c>
      <c r="G59" t="s">
        <v>13</v>
      </c>
      <c r="H59" t="s">
        <v>13</v>
      </c>
      <c r="I59" t="s">
        <v>23</v>
      </c>
      <c r="J59" t="s">
        <v>146</v>
      </c>
    </row>
    <row r="60" spans="1:10">
      <c r="A60" t="str">
        <f>"206803965026064139"</f>
        <v>206803965026064139</v>
      </c>
      <c r="B60" t="s">
        <v>59</v>
      </c>
      <c r="C60">
        <v>189</v>
      </c>
      <c r="D60">
        <v>1</v>
      </c>
      <c r="E60" t="s">
        <v>147</v>
      </c>
      <c r="F60" t="s">
        <v>148</v>
      </c>
      <c r="G60" t="s">
        <v>13</v>
      </c>
      <c r="H60" t="s">
        <v>13</v>
      </c>
      <c r="I60" t="s">
        <v>23</v>
      </c>
      <c r="J60" t="s">
        <v>147</v>
      </c>
    </row>
    <row r="61" spans="1:10">
      <c r="A61" t="str">
        <f>"206942986522326508"</f>
        <v>206942986522326508</v>
      </c>
      <c r="B61" t="s">
        <v>149</v>
      </c>
      <c r="C61">
        <v>229</v>
      </c>
      <c r="D61">
        <v>1</v>
      </c>
      <c r="E61" t="s">
        <v>150</v>
      </c>
      <c r="F61" t="s">
        <v>151</v>
      </c>
      <c r="G61" t="s">
        <v>13</v>
      </c>
      <c r="H61" t="s">
        <v>13</v>
      </c>
      <c r="I61" t="s">
        <v>27</v>
      </c>
      <c r="J61" t="s">
        <v>150</v>
      </c>
    </row>
    <row r="62" spans="1:10">
      <c r="A62" t="str">
        <f>"206942986522326508"</f>
        <v>206942986522326508</v>
      </c>
      <c r="B62" t="s">
        <v>152</v>
      </c>
      <c r="C62">
        <v>282</v>
      </c>
      <c r="D62">
        <v>1</v>
      </c>
      <c r="E62" t="s">
        <v>153</v>
      </c>
      <c r="F62" t="s">
        <v>61</v>
      </c>
      <c r="G62" t="s">
        <v>13</v>
      </c>
      <c r="H62" t="s">
        <v>13</v>
      </c>
      <c r="I62" t="s">
        <v>23</v>
      </c>
      <c r="J62" t="s">
        <v>153</v>
      </c>
    </row>
    <row r="63" spans="1:10">
      <c r="A63" t="str">
        <f>"206942986522326508"</f>
        <v>206942986522326508</v>
      </c>
      <c r="B63" t="s">
        <v>154</v>
      </c>
      <c r="C63">
        <v>199</v>
      </c>
      <c r="D63">
        <v>1</v>
      </c>
      <c r="E63" t="s">
        <v>155</v>
      </c>
      <c r="F63" t="s">
        <v>156</v>
      </c>
      <c r="G63" t="s">
        <v>13</v>
      </c>
      <c r="H63" t="s">
        <v>13</v>
      </c>
      <c r="I63" t="s">
        <v>23</v>
      </c>
      <c r="J63" t="s">
        <v>155</v>
      </c>
    </row>
    <row r="64" spans="1:10">
      <c r="A64" t="str">
        <f>"206942986522326508"</f>
        <v>206942986522326508</v>
      </c>
      <c r="B64" t="s">
        <v>157</v>
      </c>
      <c r="C64">
        <v>208</v>
      </c>
      <c r="D64">
        <v>1</v>
      </c>
      <c r="E64" t="s">
        <v>158</v>
      </c>
      <c r="F64" t="s">
        <v>92</v>
      </c>
      <c r="G64" t="s">
        <v>13</v>
      </c>
      <c r="H64" t="s">
        <v>13</v>
      </c>
      <c r="I64" t="s">
        <v>23</v>
      </c>
      <c r="J64" t="s">
        <v>158</v>
      </c>
    </row>
    <row r="65" spans="1:10">
      <c r="A65" t="str">
        <f>"206942986522326508"</f>
        <v>206942986522326508</v>
      </c>
      <c r="B65" t="s">
        <v>159</v>
      </c>
      <c r="C65">
        <v>248</v>
      </c>
      <c r="D65">
        <v>1</v>
      </c>
      <c r="E65" t="s">
        <v>160</v>
      </c>
      <c r="F65" t="s">
        <v>161</v>
      </c>
      <c r="G65" t="s">
        <v>13</v>
      </c>
      <c r="H65" t="s">
        <v>13</v>
      </c>
      <c r="I65" t="s">
        <v>23</v>
      </c>
      <c r="J65" t="s">
        <v>160</v>
      </c>
    </row>
    <row r="66" spans="1:10">
      <c r="A66" t="str">
        <f>"176026257939845097"</f>
        <v>176026257939845097</v>
      </c>
      <c r="B66" t="s">
        <v>162</v>
      </c>
      <c r="C66">
        <v>228</v>
      </c>
      <c r="D66">
        <v>1</v>
      </c>
      <c r="E66" t="s">
        <v>163</v>
      </c>
      <c r="F66" t="s">
        <v>164</v>
      </c>
      <c r="G66" t="s">
        <v>13</v>
      </c>
      <c r="H66" t="s">
        <v>13</v>
      </c>
      <c r="I66" t="s">
        <v>23</v>
      </c>
      <c r="J66" t="s">
        <v>163</v>
      </c>
    </row>
    <row r="67" spans="1:10">
      <c r="A67" t="str">
        <f>"176026257939845097"</f>
        <v>176026257939845097</v>
      </c>
      <c r="B67" t="s">
        <v>15</v>
      </c>
      <c r="C67">
        <v>268</v>
      </c>
      <c r="D67">
        <v>3</v>
      </c>
      <c r="E67" t="s">
        <v>16</v>
      </c>
      <c r="F67" t="s">
        <v>12</v>
      </c>
      <c r="G67" t="s">
        <v>13</v>
      </c>
      <c r="H67" t="s">
        <v>13</v>
      </c>
      <c r="I67" t="s">
        <v>23</v>
      </c>
      <c r="J67" t="s">
        <v>16</v>
      </c>
    </row>
    <row r="68" spans="1:10">
      <c r="A68" t="str">
        <f>"176026257939845097"</f>
        <v>176026257939845097</v>
      </c>
      <c r="B68" t="s">
        <v>165</v>
      </c>
      <c r="C68">
        <v>228</v>
      </c>
      <c r="D68">
        <v>1</v>
      </c>
      <c r="E68" t="s">
        <v>11</v>
      </c>
      <c r="F68" t="s">
        <v>12</v>
      </c>
      <c r="G68" t="s">
        <v>13</v>
      </c>
      <c r="H68" t="s">
        <v>13</v>
      </c>
      <c r="I68" t="s">
        <v>23</v>
      </c>
      <c r="J68" t="s">
        <v>11</v>
      </c>
    </row>
    <row r="69" spans="1:10">
      <c r="A69" t="str">
        <f>"176026257939845097"</f>
        <v>176026257939845097</v>
      </c>
      <c r="B69" t="s">
        <v>76</v>
      </c>
      <c r="C69">
        <v>328</v>
      </c>
      <c r="D69">
        <v>1</v>
      </c>
      <c r="E69" t="s">
        <v>166</v>
      </c>
      <c r="F69" t="s">
        <v>148</v>
      </c>
      <c r="G69" t="s">
        <v>13</v>
      </c>
      <c r="H69" t="s">
        <v>13</v>
      </c>
      <c r="I69" t="s">
        <v>23</v>
      </c>
      <c r="J69" t="s">
        <v>166</v>
      </c>
    </row>
    <row r="70" spans="1:10">
      <c r="A70" t="str">
        <f>"207112135543826429"</f>
        <v>207112135543826429</v>
      </c>
      <c r="B70" t="s">
        <v>157</v>
      </c>
      <c r="C70">
        <v>208</v>
      </c>
      <c r="D70">
        <v>1</v>
      </c>
      <c r="E70" t="s">
        <v>158</v>
      </c>
      <c r="F70" t="s">
        <v>92</v>
      </c>
      <c r="G70" t="s">
        <v>13</v>
      </c>
      <c r="H70" t="s">
        <v>13</v>
      </c>
      <c r="I70" t="s">
        <v>23</v>
      </c>
      <c r="J70" t="s">
        <v>158</v>
      </c>
    </row>
    <row r="71" spans="1:10">
      <c r="A71" t="str">
        <f>"207112135543826429"</f>
        <v>207112135543826429</v>
      </c>
      <c r="B71" t="s">
        <v>167</v>
      </c>
      <c r="C71">
        <v>313.5</v>
      </c>
      <c r="D71">
        <v>1</v>
      </c>
      <c r="E71" t="s">
        <v>168</v>
      </c>
      <c r="F71" t="s">
        <v>169</v>
      </c>
      <c r="G71" t="s">
        <v>13</v>
      </c>
      <c r="H71" t="s">
        <v>13</v>
      </c>
      <c r="I71" t="s">
        <v>23</v>
      </c>
      <c r="J71" t="s">
        <v>168</v>
      </c>
    </row>
    <row r="72" spans="1:10">
      <c r="A72" t="str">
        <f>"206871278630472538"</f>
        <v>206871278630472538</v>
      </c>
      <c r="B72" t="s">
        <v>170</v>
      </c>
      <c r="C72">
        <v>267</v>
      </c>
      <c r="D72">
        <v>1</v>
      </c>
      <c r="E72" t="s">
        <v>171</v>
      </c>
      <c r="F72" t="s">
        <v>133</v>
      </c>
      <c r="G72" t="s">
        <v>13</v>
      </c>
      <c r="H72" t="s">
        <v>13</v>
      </c>
      <c r="I72" t="s">
        <v>23</v>
      </c>
      <c r="J72" t="s">
        <v>171</v>
      </c>
    </row>
    <row r="73" spans="1:10">
      <c r="A73" t="str">
        <f>"206871278630472538"</f>
        <v>206871278630472538</v>
      </c>
      <c r="B73" t="s">
        <v>172</v>
      </c>
      <c r="C73">
        <v>245</v>
      </c>
      <c r="D73">
        <v>1</v>
      </c>
      <c r="E73" t="s">
        <v>173</v>
      </c>
      <c r="F73" t="s">
        <v>174</v>
      </c>
      <c r="G73" t="s">
        <v>13</v>
      </c>
      <c r="H73" t="s">
        <v>13</v>
      </c>
      <c r="I73" t="s">
        <v>23</v>
      </c>
      <c r="J73" t="s">
        <v>173</v>
      </c>
    </row>
    <row r="74" spans="1:10">
      <c r="A74" t="str">
        <f>"206871278630472538"</f>
        <v>206871278630472538</v>
      </c>
      <c r="B74" t="s">
        <v>175</v>
      </c>
      <c r="C74">
        <v>498</v>
      </c>
      <c r="D74">
        <v>1</v>
      </c>
      <c r="E74" t="s">
        <v>176</v>
      </c>
      <c r="F74" t="s">
        <v>75</v>
      </c>
      <c r="G74" t="s">
        <v>13</v>
      </c>
      <c r="H74" t="s">
        <v>13</v>
      </c>
      <c r="I74" t="s">
        <v>23</v>
      </c>
      <c r="J74" t="s">
        <v>176</v>
      </c>
    </row>
    <row r="75" spans="1:10">
      <c r="A75" t="str">
        <f>"206871278630472538"</f>
        <v>206871278630472538</v>
      </c>
      <c r="B75" t="s">
        <v>177</v>
      </c>
      <c r="C75">
        <v>507</v>
      </c>
      <c r="D75">
        <v>1</v>
      </c>
      <c r="E75" t="s">
        <v>178</v>
      </c>
      <c r="F75" t="s">
        <v>179</v>
      </c>
      <c r="G75" t="s">
        <v>13</v>
      </c>
      <c r="H75" t="s">
        <v>13</v>
      </c>
      <c r="I75" t="s">
        <v>23</v>
      </c>
      <c r="J75" t="s">
        <v>178</v>
      </c>
    </row>
    <row r="76" spans="1:10">
      <c r="A76" t="str">
        <f>"206867162523794524"</f>
        <v>206867162523794524</v>
      </c>
      <c r="B76" t="s">
        <v>180</v>
      </c>
      <c r="C76">
        <v>288</v>
      </c>
      <c r="D76">
        <v>1</v>
      </c>
      <c r="E76" t="s">
        <v>181</v>
      </c>
      <c r="F76" t="s">
        <v>19</v>
      </c>
      <c r="G76" t="s">
        <v>13</v>
      </c>
      <c r="H76" t="s">
        <v>13</v>
      </c>
      <c r="I76" t="s">
        <v>23</v>
      </c>
      <c r="J76" t="s">
        <v>181</v>
      </c>
    </row>
    <row r="77" spans="1:10">
      <c r="A77" t="str">
        <f>"205614314053102391"</f>
        <v>205614314053102391</v>
      </c>
      <c r="B77" t="s">
        <v>51</v>
      </c>
      <c r="C77">
        <v>298</v>
      </c>
      <c r="D77">
        <v>1</v>
      </c>
      <c r="E77" t="s">
        <v>93</v>
      </c>
      <c r="F77" t="s">
        <v>94</v>
      </c>
      <c r="G77" t="s">
        <v>13</v>
      </c>
      <c r="H77" t="s">
        <v>13</v>
      </c>
      <c r="I77" t="s">
        <v>23</v>
      </c>
      <c r="J77" t="s">
        <v>93</v>
      </c>
    </row>
    <row r="78" spans="1:10">
      <c r="A78" t="str">
        <f>"205611626607915384"</f>
        <v>205611626607915384</v>
      </c>
      <c r="B78" t="s">
        <v>182</v>
      </c>
      <c r="C78">
        <v>297</v>
      </c>
      <c r="D78">
        <v>1</v>
      </c>
      <c r="E78" t="s">
        <v>183</v>
      </c>
      <c r="F78" t="s">
        <v>184</v>
      </c>
      <c r="G78" t="s">
        <v>13</v>
      </c>
      <c r="H78" t="s">
        <v>185</v>
      </c>
      <c r="I78" t="s">
        <v>23</v>
      </c>
      <c r="J78" t="s">
        <v>183</v>
      </c>
    </row>
    <row r="79" spans="1:10">
      <c r="A79" t="str">
        <f>"205675800822567591"</f>
        <v>205675800822567591</v>
      </c>
      <c r="B79" t="s">
        <v>43</v>
      </c>
      <c r="C79">
        <v>258</v>
      </c>
      <c r="D79">
        <v>1</v>
      </c>
      <c r="E79" t="s">
        <v>44</v>
      </c>
      <c r="F79" t="s">
        <v>45</v>
      </c>
      <c r="G79" t="s">
        <v>13</v>
      </c>
      <c r="H79" t="s">
        <v>13</v>
      </c>
      <c r="I79" t="s">
        <v>23</v>
      </c>
      <c r="J79" t="s">
        <v>44</v>
      </c>
    </row>
    <row r="80" spans="1:10">
      <c r="A80" t="str">
        <f>"206545552410972123"</f>
        <v>206545552410972123</v>
      </c>
      <c r="B80" t="s">
        <v>186</v>
      </c>
      <c r="C80">
        <v>218</v>
      </c>
      <c r="D80">
        <v>1</v>
      </c>
      <c r="E80" t="s">
        <v>187</v>
      </c>
      <c r="F80" t="s">
        <v>58</v>
      </c>
      <c r="G80" t="s">
        <v>13</v>
      </c>
      <c r="H80" t="s">
        <v>13</v>
      </c>
      <c r="I80" t="s">
        <v>23</v>
      </c>
      <c r="J80" t="s">
        <v>187</v>
      </c>
    </row>
    <row r="81" spans="1:10">
      <c r="A81" t="str">
        <f>"205644245248175486"</f>
        <v>205644245248175486</v>
      </c>
      <c r="B81" t="s">
        <v>188</v>
      </c>
      <c r="C81">
        <v>199</v>
      </c>
      <c r="D81">
        <v>1</v>
      </c>
      <c r="E81" t="s">
        <v>189</v>
      </c>
      <c r="F81" t="s">
        <v>48</v>
      </c>
      <c r="G81" t="s">
        <v>13</v>
      </c>
      <c r="H81" t="s">
        <v>13</v>
      </c>
      <c r="I81" t="s">
        <v>23</v>
      </c>
      <c r="J81" t="s">
        <v>189</v>
      </c>
    </row>
    <row r="82" spans="1:10">
      <c r="A82" t="str">
        <f>"207025811318349503"</f>
        <v>207025811318349503</v>
      </c>
      <c r="B82" t="s">
        <v>64</v>
      </c>
      <c r="C82">
        <v>258</v>
      </c>
      <c r="D82">
        <v>1</v>
      </c>
      <c r="E82" t="s">
        <v>65</v>
      </c>
      <c r="F82" t="s">
        <v>66</v>
      </c>
      <c r="G82" t="s">
        <v>13</v>
      </c>
      <c r="H82" t="s">
        <v>13</v>
      </c>
      <c r="I82" t="s">
        <v>23</v>
      </c>
      <c r="J82" t="s">
        <v>65</v>
      </c>
    </row>
    <row r="83" spans="1:10">
      <c r="A83" t="str">
        <f>"205631644781721679"</f>
        <v>205631644781721679</v>
      </c>
      <c r="B83" t="s">
        <v>24</v>
      </c>
      <c r="C83">
        <v>269</v>
      </c>
      <c r="D83">
        <v>1</v>
      </c>
      <c r="E83" t="s">
        <v>57</v>
      </c>
      <c r="F83" t="s">
        <v>58</v>
      </c>
      <c r="G83" t="s">
        <v>13</v>
      </c>
      <c r="H83" t="s">
        <v>13</v>
      </c>
      <c r="I83" t="s">
        <v>23</v>
      </c>
      <c r="J83" t="s">
        <v>57</v>
      </c>
    </row>
    <row r="84" spans="1:10">
      <c r="A84" t="str">
        <f>"206504056097964431"</f>
        <v>206504056097964431</v>
      </c>
      <c r="B84" t="s">
        <v>103</v>
      </c>
      <c r="C84">
        <v>288</v>
      </c>
      <c r="D84">
        <v>1</v>
      </c>
      <c r="E84" t="s">
        <v>104</v>
      </c>
      <c r="F84" t="s">
        <v>105</v>
      </c>
      <c r="G84" t="s">
        <v>13</v>
      </c>
      <c r="H84" t="s">
        <v>13</v>
      </c>
      <c r="I84" t="s">
        <v>23</v>
      </c>
      <c r="J84" t="s">
        <v>104</v>
      </c>
    </row>
    <row r="85" spans="1:10">
      <c r="A85" t="str">
        <f>"206630869089231220"</f>
        <v>206630869089231220</v>
      </c>
      <c r="B85" t="s">
        <v>190</v>
      </c>
      <c r="C85">
        <v>252</v>
      </c>
      <c r="D85">
        <v>1</v>
      </c>
      <c r="E85" t="s">
        <v>191</v>
      </c>
      <c r="F85" t="s">
        <v>102</v>
      </c>
      <c r="G85" t="s">
        <v>13</v>
      </c>
      <c r="H85" t="s">
        <v>13</v>
      </c>
      <c r="I85" t="s">
        <v>23</v>
      </c>
      <c r="J85" t="s">
        <v>191</v>
      </c>
    </row>
    <row r="86" spans="1:10">
      <c r="A86" t="str">
        <f>"206773362665076429"</f>
        <v>206773362665076429</v>
      </c>
      <c r="B86" t="s">
        <v>192</v>
      </c>
      <c r="C86">
        <v>226</v>
      </c>
      <c r="D86">
        <v>1</v>
      </c>
      <c r="E86" t="s">
        <v>193</v>
      </c>
      <c r="F86" t="s">
        <v>48</v>
      </c>
      <c r="G86" t="s">
        <v>13</v>
      </c>
      <c r="H86" t="s">
        <v>13</v>
      </c>
      <c r="I86" t="s">
        <v>23</v>
      </c>
      <c r="J86" t="s">
        <v>193</v>
      </c>
    </row>
    <row r="87" spans="1:10">
      <c r="A87" t="str">
        <f>"205473306987396494"</f>
        <v>205473306987396494</v>
      </c>
      <c r="B87" t="s">
        <v>194</v>
      </c>
      <c r="C87">
        <v>238</v>
      </c>
      <c r="D87">
        <v>1</v>
      </c>
      <c r="E87" t="s">
        <v>195</v>
      </c>
      <c r="F87" t="s">
        <v>196</v>
      </c>
      <c r="G87" t="s">
        <v>13</v>
      </c>
      <c r="H87" t="s">
        <v>13</v>
      </c>
      <c r="I87" t="s">
        <v>23</v>
      </c>
      <c r="J87" t="s">
        <v>195</v>
      </c>
    </row>
    <row r="88" spans="1:10">
      <c r="A88" t="str">
        <f>"205473306987396494"</f>
        <v>205473306987396494</v>
      </c>
      <c r="B88" t="s">
        <v>197</v>
      </c>
      <c r="C88">
        <v>276</v>
      </c>
      <c r="D88">
        <v>1</v>
      </c>
      <c r="E88" t="s">
        <v>198</v>
      </c>
      <c r="F88" t="s">
        <v>12</v>
      </c>
      <c r="G88" t="s">
        <v>13</v>
      </c>
      <c r="H88" t="s">
        <v>13</v>
      </c>
      <c r="I88" t="s">
        <v>23</v>
      </c>
      <c r="J88" t="s">
        <v>198</v>
      </c>
    </row>
    <row r="89" spans="1:10">
      <c r="A89" t="str">
        <f>"205473306987396494"</f>
        <v>205473306987396494</v>
      </c>
      <c r="B89" t="s">
        <v>40</v>
      </c>
      <c r="C89">
        <v>228</v>
      </c>
      <c r="D89">
        <v>1</v>
      </c>
      <c r="E89" t="s">
        <v>41</v>
      </c>
      <c r="F89" t="s">
        <v>42</v>
      </c>
      <c r="G89" t="s">
        <v>13</v>
      </c>
      <c r="H89" t="s">
        <v>13</v>
      </c>
      <c r="I89" t="s">
        <v>23</v>
      </c>
      <c r="J89" t="s">
        <v>41</v>
      </c>
    </row>
    <row r="90" spans="1:10">
      <c r="A90" t="str">
        <f>"205592391112923049"</f>
        <v>205592391112923049</v>
      </c>
      <c r="B90" t="s">
        <v>51</v>
      </c>
      <c r="C90">
        <v>298</v>
      </c>
      <c r="D90">
        <v>1</v>
      </c>
      <c r="E90" t="s">
        <v>93</v>
      </c>
      <c r="F90" t="s">
        <v>94</v>
      </c>
      <c r="G90" t="s">
        <v>13</v>
      </c>
      <c r="H90" t="s">
        <v>13</v>
      </c>
      <c r="I90" t="s">
        <v>23</v>
      </c>
      <c r="J90" t="s">
        <v>93</v>
      </c>
    </row>
    <row r="91" spans="1:10">
      <c r="A91" t="str">
        <f>"205592391112923049"</f>
        <v>205592391112923049</v>
      </c>
      <c r="B91" t="s">
        <v>24</v>
      </c>
      <c r="C91">
        <v>269</v>
      </c>
      <c r="D91">
        <v>1</v>
      </c>
      <c r="E91" t="s">
        <v>57</v>
      </c>
      <c r="F91" t="s">
        <v>58</v>
      </c>
      <c r="G91" t="s">
        <v>13</v>
      </c>
      <c r="H91" t="s">
        <v>13</v>
      </c>
      <c r="I91" t="s">
        <v>23</v>
      </c>
      <c r="J91" t="s">
        <v>57</v>
      </c>
    </row>
    <row r="92" spans="1:10">
      <c r="A92" t="str">
        <f>"205486297728512072"</f>
        <v>205486297728512072</v>
      </c>
      <c r="B92" t="s">
        <v>103</v>
      </c>
      <c r="C92">
        <v>288</v>
      </c>
      <c r="D92">
        <v>1</v>
      </c>
      <c r="E92" t="s">
        <v>104</v>
      </c>
      <c r="F92" t="s">
        <v>105</v>
      </c>
      <c r="G92" t="s">
        <v>13</v>
      </c>
      <c r="H92" t="s">
        <v>13</v>
      </c>
      <c r="I92" t="s">
        <v>23</v>
      </c>
      <c r="J92" t="s">
        <v>104</v>
      </c>
    </row>
    <row r="93" spans="1:10">
      <c r="A93" t="str">
        <f>"205482853764326268"</f>
        <v>205482853764326268</v>
      </c>
      <c r="B93" t="s">
        <v>90</v>
      </c>
      <c r="C93">
        <v>268</v>
      </c>
      <c r="D93">
        <v>1</v>
      </c>
      <c r="E93" t="s">
        <v>199</v>
      </c>
      <c r="F93" t="s">
        <v>12</v>
      </c>
      <c r="G93" t="s">
        <v>13</v>
      </c>
      <c r="H93" t="s">
        <v>13</v>
      </c>
      <c r="I93" t="s">
        <v>23</v>
      </c>
      <c r="J93" t="s">
        <v>199</v>
      </c>
    </row>
    <row r="94" spans="1:10">
      <c r="A94" t="str">
        <f>"205534599936352456"</f>
        <v>205534599936352456</v>
      </c>
      <c r="B94" t="s">
        <v>200</v>
      </c>
      <c r="C94">
        <v>219</v>
      </c>
      <c r="D94">
        <v>1</v>
      </c>
      <c r="E94" t="s">
        <v>201</v>
      </c>
      <c r="F94" t="s">
        <v>202</v>
      </c>
      <c r="G94" t="s">
        <v>13</v>
      </c>
      <c r="H94" t="s">
        <v>13</v>
      </c>
      <c r="I94" t="s">
        <v>23</v>
      </c>
      <c r="J94" t="s">
        <v>201</v>
      </c>
    </row>
    <row r="95" spans="1:10">
      <c r="A95" t="str">
        <f>"205442925633563184"</f>
        <v>205442925633563184</v>
      </c>
      <c r="B95" t="s">
        <v>203</v>
      </c>
      <c r="C95">
        <v>285</v>
      </c>
      <c r="D95">
        <v>1</v>
      </c>
      <c r="E95" t="s">
        <v>204</v>
      </c>
      <c r="F95" t="s">
        <v>184</v>
      </c>
      <c r="G95" t="s">
        <v>13</v>
      </c>
      <c r="H95" t="s">
        <v>13</v>
      </c>
      <c r="I95" t="s">
        <v>23</v>
      </c>
      <c r="J95" t="s">
        <v>204</v>
      </c>
    </row>
    <row r="96" spans="1:10">
      <c r="A96" t="str">
        <f>"205429260156841742"</f>
        <v>205429260156841742</v>
      </c>
      <c r="B96" t="s">
        <v>67</v>
      </c>
      <c r="C96">
        <v>198</v>
      </c>
      <c r="D96">
        <v>1</v>
      </c>
      <c r="E96" t="s">
        <v>95</v>
      </c>
      <c r="F96" t="s">
        <v>96</v>
      </c>
      <c r="G96" t="s">
        <v>13</v>
      </c>
      <c r="H96" t="s">
        <v>13</v>
      </c>
      <c r="I96" t="s">
        <v>23</v>
      </c>
      <c r="J96" t="s">
        <v>95</v>
      </c>
    </row>
    <row r="97" spans="1:10">
      <c r="A97" t="str">
        <f>"206867387254090500"</f>
        <v>206867387254090500</v>
      </c>
      <c r="B97" t="s">
        <v>97</v>
      </c>
      <c r="C97">
        <v>239</v>
      </c>
      <c r="D97">
        <v>1</v>
      </c>
      <c r="E97" t="s">
        <v>98</v>
      </c>
      <c r="F97" t="s">
        <v>99</v>
      </c>
      <c r="G97" t="s">
        <v>13</v>
      </c>
      <c r="H97" t="s">
        <v>13</v>
      </c>
      <c r="I97" t="s">
        <v>23</v>
      </c>
      <c r="J97" t="s">
        <v>98</v>
      </c>
    </row>
    <row r="98" spans="1:10">
      <c r="A98" t="str">
        <f>"206867387254090500"</f>
        <v>206867387254090500</v>
      </c>
      <c r="B98" t="s">
        <v>24</v>
      </c>
      <c r="C98">
        <v>269</v>
      </c>
      <c r="D98">
        <v>1</v>
      </c>
      <c r="E98" t="s">
        <v>57</v>
      </c>
      <c r="F98" t="s">
        <v>58</v>
      </c>
      <c r="G98" t="s">
        <v>13</v>
      </c>
      <c r="H98" t="s">
        <v>13</v>
      </c>
      <c r="I98" t="s">
        <v>23</v>
      </c>
      <c r="J98" t="s">
        <v>57</v>
      </c>
    </row>
    <row r="99" spans="1:10">
      <c r="A99" t="str">
        <f>"206478381021463406"</f>
        <v>206478381021463406</v>
      </c>
      <c r="B99" t="s">
        <v>157</v>
      </c>
      <c r="C99">
        <v>208</v>
      </c>
      <c r="D99">
        <v>1</v>
      </c>
      <c r="E99" t="s">
        <v>158</v>
      </c>
      <c r="F99" t="s">
        <v>92</v>
      </c>
      <c r="G99" t="s">
        <v>13</v>
      </c>
      <c r="H99" t="s">
        <v>13</v>
      </c>
      <c r="I99" t="s">
        <v>23</v>
      </c>
      <c r="J99" t="s">
        <v>158</v>
      </c>
    </row>
    <row r="100" spans="1:10">
      <c r="A100" t="str">
        <f>"206478381021463406"</f>
        <v>206478381021463406</v>
      </c>
      <c r="B100" t="s">
        <v>82</v>
      </c>
      <c r="C100">
        <v>228</v>
      </c>
      <c r="D100">
        <v>1</v>
      </c>
      <c r="E100" t="s">
        <v>205</v>
      </c>
      <c r="F100" t="s">
        <v>184</v>
      </c>
      <c r="G100" t="s">
        <v>13</v>
      </c>
      <c r="H100" t="s">
        <v>13</v>
      </c>
      <c r="I100" t="s">
        <v>23</v>
      </c>
      <c r="J100" t="s">
        <v>205</v>
      </c>
    </row>
    <row r="101" spans="1:10">
      <c r="A101" t="str">
        <f>"205297746789485771"</f>
        <v>205297746789485771</v>
      </c>
      <c r="B101" t="s">
        <v>143</v>
      </c>
      <c r="C101">
        <v>246</v>
      </c>
      <c r="D101">
        <v>1</v>
      </c>
      <c r="E101" t="s">
        <v>144</v>
      </c>
      <c r="F101" t="s">
        <v>92</v>
      </c>
      <c r="G101" t="s">
        <v>13</v>
      </c>
      <c r="H101" t="s">
        <v>13</v>
      </c>
      <c r="I101" t="s">
        <v>23</v>
      </c>
      <c r="J101" t="s">
        <v>144</v>
      </c>
    </row>
    <row r="102" spans="1:10">
      <c r="A102" t="str">
        <f>"205297746789485771"</f>
        <v>205297746789485771</v>
      </c>
      <c r="B102" t="s">
        <v>84</v>
      </c>
      <c r="C102">
        <v>258</v>
      </c>
      <c r="D102">
        <v>1</v>
      </c>
      <c r="E102" t="s">
        <v>86</v>
      </c>
      <c r="F102" t="s">
        <v>48</v>
      </c>
      <c r="G102" t="s">
        <v>13</v>
      </c>
      <c r="H102" t="s">
        <v>13</v>
      </c>
      <c r="I102" t="s">
        <v>23</v>
      </c>
      <c r="J102" t="s">
        <v>86</v>
      </c>
    </row>
    <row r="103" spans="1:10">
      <c r="A103" t="str">
        <f>"206787391014617110"</f>
        <v>206787391014617110</v>
      </c>
      <c r="B103" t="s">
        <v>206</v>
      </c>
      <c r="C103">
        <v>198</v>
      </c>
      <c r="D103">
        <v>1</v>
      </c>
      <c r="E103" t="s">
        <v>207</v>
      </c>
      <c r="F103" t="s">
        <v>208</v>
      </c>
      <c r="G103" t="s">
        <v>13</v>
      </c>
      <c r="H103" t="s">
        <v>13</v>
      </c>
      <c r="I103" t="s">
        <v>14</v>
      </c>
      <c r="J103" t="s">
        <v>207</v>
      </c>
    </row>
    <row r="104" spans="1:10">
      <c r="A104" t="str">
        <f>"206787391014617110"</f>
        <v>206787391014617110</v>
      </c>
      <c r="B104" t="s">
        <v>209</v>
      </c>
      <c r="C104">
        <v>179</v>
      </c>
      <c r="D104">
        <v>1</v>
      </c>
      <c r="E104" t="s">
        <v>210</v>
      </c>
      <c r="F104" t="s">
        <v>211</v>
      </c>
      <c r="G104" t="s">
        <v>13</v>
      </c>
      <c r="H104" t="s">
        <v>13</v>
      </c>
      <c r="I104" t="s">
        <v>23</v>
      </c>
      <c r="J104" t="s">
        <v>210</v>
      </c>
    </row>
    <row r="105" spans="1:10">
      <c r="A105" t="str">
        <f>"206769191932053712"</f>
        <v>206769191932053712</v>
      </c>
      <c r="B105" t="s">
        <v>212</v>
      </c>
      <c r="C105">
        <v>218</v>
      </c>
      <c r="D105">
        <v>1</v>
      </c>
      <c r="E105" t="s">
        <v>213</v>
      </c>
      <c r="F105" t="s">
        <v>26</v>
      </c>
      <c r="G105" t="s">
        <v>13</v>
      </c>
      <c r="H105" t="s">
        <v>13</v>
      </c>
      <c r="I105" t="s">
        <v>23</v>
      </c>
      <c r="J105" t="s">
        <v>213</v>
      </c>
    </row>
    <row r="106" spans="1:10">
      <c r="A106" t="str">
        <f>"206397657127579301"</f>
        <v>206397657127579301</v>
      </c>
      <c r="B106" t="s">
        <v>51</v>
      </c>
      <c r="C106">
        <v>298</v>
      </c>
      <c r="D106">
        <v>1</v>
      </c>
      <c r="E106" t="s">
        <v>52</v>
      </c>
      <c r="F106" t="s">
        <v>53</v>
      </c>
      <c r="G106" t="s">
        <v>13</v>
      </c>
      <c r="H106" t="s">
        <v>13</v>
      </c>
      <c r="I106" t="s">
        <v>23</v>
      </c>
      <c r="J106" t="s">
        <v>52</v>
      </c>
    </row>
    <row r="107" spans="1:10">
      <c r="A107" t="str">
        <f>"206256956431156508"</f>
        <v>206256956431156508</v>
      </c>
      <c r="B107" t="s">
        <v>214</v>
      </c>
      <c r="C107">
        <v>218</v>
      </c>
      <c r="D107">
        <v>1</v>
      </c>
      <c r="E107" t="s">
        <v>215</v>
      </c>
      <c r="F107" t="s">
        <v>216</v>
      </c>
      <c r="G107" t="s">
        <v>13</v>
      </c>
      <c r="H107" t="s">
        <v>13</v>
      </c>
      <c r="I107" t="s">
        <v>23</v>
      </c>
      <c r="J107" t="s">
        <v>215</v>
      </c>
    </row>
    <row r="108" spans="1:10">
      <c r="A108" t="str">
        <f>"205195322616808260"</f>
        <v>205195322616808260</v>
      </c>
      <c r="B108" t="s">
        <v>24</v>
      </c>
      <c r="C108">
        <v>269</v>
      </c>
      <c r="D108">
        <v>1</v>
      </c>
      <c r="E108" t="s">
        <v>25</v>
      </c>
      <c r="F108" t="s">
        <v>26</v>
      </c>
      <c r="G108" t="s">
        <v>13</v>
      </c>
      <c r="H108" t="s">
        <v>13</v>
      </c>
      <c r="I108" t="s">
        <v>23</v>
      </c>
      <c r="J108" t="s">
        <v>25</v>
      </c>
    </row>
    <row r="109" spans="1:10">
      <c r="A109" t="str">
        <f>"205229845734516769"</f>
        <v>205229845734516769</v>
      </c>
      <c r="B109" t="s">
        <v>217</v>
      </c>
      <c r="C109">
        <v>462</v>
      </c>
      <c r="D109">
        <v>1</v>
      </c>
      <c r="E109" t="s">
        <v>218</v>
      </c>
      <c r="F109" t="s">
        <v>219</v>
      </c>
      <c r="G109" t="s">
        <v>13</v>
      </c>
      <c r="H109" t="s">
        <v>13</v>
      </c>
      <c r="I109" t="s">
        <v>23</v>
      </c>
      <c r="J109" t="s">
        <v>218</v>
      </c>
    </row>
    <row r="110" spans="1:10">
      <c r="A110" t="str">
        <f>"206353893563358928"</f>
        <v>206353893563358928</v>
      </c>
      <c r="B110" t="s">
        <v>220</v>
      </c>
      <c r="C110">
        <v>199</v>
      </c>
      <c r="D110">
        <v>1</v>
      </c>
      <c r="E110" t="s">
        <v>221</v>
      </c>
      <c r="F110" t="s">
        <v>222</v>
      </c>
      <c r="G110" t="s">
        <v>13</v>
      </c>
      <c r="H110" t="s">
        <v>13</v>
      </c>
      <c r="I110" t="s">
        <v>23</v>
      </c>
      <c r="J110" t="s">
        <v>221</v>
      </c>
    </row>
    <row r="111" spans="1:10">
      <c r="A111" t="str">
        <f>"206489022680960105"</f>
        <v>206489022680960105</v>
      </c>
      <c r="B111" t="s">
        <v>223</v>
      </c>
      <c r="C111">
        <v>387</v>
      </c>
      <c r="D111">
        <v>1</v>
      </c>
      <c r="E111" t="s">
        <v>224</v>
      </c>
      <c r="F111" t="s">
        <v>48</v>
      </c>
      <c r="G111" t="s">
        <v>13</v>
      </c>
      <c r="H111" t="s">
        <v>13</v>
      </c>
      <c r="I111" t="s">
        <v>23</v>
      </c>
      <c r="J111" t="s">
        <v>224</v>
      </c>
    </row>
    <row r="112" spans="1:10">
      <c r="A112" t="str">
        <f>"205125742050648183"</f>
        <v>205125742050648183</v>
      </c>
      <c r="B112" t="s">
        <v>15</v>
      </c>
      <c r="C112">
        <v>268</v>
      </c>
      <c r="D112">
        <v>1</v>
      </c>
      <c r="E112" t="s">
        <v>16</v>
      </c>
      <c r="F112" t="s">
        <v>12</v>
      </c>
      <c r="G112" t="s">
        <v>13</v>
      </c>
      <c r="H112" t="s">
        <v>13</v>
      </c>
      <c r="I112" t="s">
        <v>23</v>
      </c>
      <c r="J112" t="s">
        <v>16</v>
      </c>
    </row>
    <row r="113" spans="1:10">
      <c r="A113" t="str">
        <f>"205125742050648183"</f>
        <v>205125742050648183</v>
      </c>
      <c r="B113" t="s">
        <v>225</v>
      </c>
      <c r="C113">
        <v>228</v>
      </c>
      <c r="D113">
        <v>1</v>
      </c>
      <c r="E113" t="s">
        <v>226</v>
      </c>
      <c r="F113" t="s">
        <v>227</v>
      </c>
      <c r="G113" t="s">
        <v>13</v>
      </c>
      <c r="H113" t="s">
        <v>13</v>
      </c>
      <c r="I113" t="s">
        <v>14</v>
      </c>
      <c r="J113" t="s">
        <v>226</v>
      </c>
    </row>
    <row r="114" spans="1:10">
      <c r="A114" t="str">
        <f>"206193564239396739"</f>
        <v>206193564239396739</v>
      </c>
      <c r="B114" t="s">
        <v>228</v>
      </c>
      <c r="C114">
        <v>288</v>
      </c>
      <c r="D114">
        <v>1</v>
      </c>
      <c r="E114" t="s">
        <v>229</v>
      </c>
      <c r="F114" t="s">
        <v>19</v>
      </c>
      <c r="G114" t="s">
        <v>13</v>
      </c>
      <c r="H114" t="s">
        <v>13</v>
      </c>
      <c r="I114" t="s">
        <v>27</v>
      </c>
      <c r="J114" t="s">
        <v>229</v>
      </c>
    </row>
    <row r="115" spans="1:10">
      <c r="A115" t="str">
        <f>"206193564239396739"</f>
        <v>206193564239396739</v>
      </c>
      <c r="B115" t="s">
        <v>154</v>
      </c>
      <c r="C115">
        <v>199</v>
      </c>
      <c r="D115">
        <v>1</v>
      </c>
      <c r="E115" t="s">
        <v>155</v>
      </c>
      <c r="F115" t="s">
        <v>156</v>
      </c>
      <c r="G115" t="s">
        <v>13</v>
      </c>
      <c r="H115" t="s">
        <v>13</v>
      </c>
      <c r="I115" t="s">
        <v>23</v>
      </c>
      <c r="J115" t="s">
        <v>155</v>
      </c>
    </row>
    <row r="116" spans="1:10">
      <c r="A116" t="str">
        <f>"205191207806594480"</f>
        <v>205191207806594480</v>
      </c>
      <c r="B116" t="s">
        <v>230</v>
      </c>
      <c r="C116">
        <v>268</v>
      </c>
      <c r="D116">
        <v>1</v>
      </c>
      <c r="E116" t="s">
        <v>231</v>
      </c>
      <c r="F116" t="s">
        <v>26</v>
      </c>
      <c r="G116" t="s">
        <v>13</v>
      </c>
      <c r="H116" t="s">
        <v>13</v>
      </c>
      <c r="I116" t="s">
        <v>23</v>
      </c>
      <c r="J116" t="s">
        <v>231</v>
      </c>
    </row>
    <row r="117" spans="1:10">
      <c r="A117" t="str">
        <f>"205179979596232050"</f>
        <v>205179979596232050</v>
      </c>
      <c r="B117" t="s">
        <v>188</v>
      </c>
      <c r="C117">
        <v>199</v>
      </c>
      <c r="D117">
        <v>1</v>
      </c>
      <c r="E117" t="s">
        <v>189</v>
      </c>
      <c r="F117" t="s">
        <v>48</v>
      </c>
      <c r="G117" t="s">
        <v>13</v>
      </c>
      <c r="H117" t="s">
        <v>13</v>
      </c>
      <c r="I117" t="s">
        <v>23</v>
      </c>
      <c r="J117" t="s">
        <v>189</v>
      </c>
    </row>
    <row r="118" spans="1:10">
      <c r="A118" t="str">
        <f>"205137948276541263"</f>
        <v>205137948276541263</v>
      </c>
      <c r="B118" t="s">
        <v>232</v>
      </c>
      <c r="C118">
        <v>258</v>
      </c>
      <c r="D118">
        <v>1</v>
      </c>
      <c r="E118" t="s">
        <v>233</v>
      </c>
      <c r="F118" t="s">
        <v>234</v>
      </c>
      <c r="G118" t="s">
        <v>13</v>
      </c>
      <c r="H118" t="s">
        <v>13</v>
      </c>
      <c r="I118" t="s">
        <v>23</v>
      </c>
      <c r="J118" t="s">
        <v>233</v>
      </c>
    </row>
    <row r="119" spans="1:10">
      <c r="A119" t="str">
        <f>"206281149684092033"</f>
        <v>206281149684092033</v>
      </c>
      <c r="B119" t="s">
        <v>125</v>
      </c>
      <c r="C119">
        <v>249</v>
      </c>
      <c r="D119">
        <v>1</v>
      </c>
      <c r="E119" t="s">
        <v>235</v>
      </c>
      <c r="F119" t="s">
        <v>142</v>
      </c>
      <c r="G119" t="s">
        <v>13</v>
      </c>
      <c r="H119" t="s">
        <v>13</v>
      </c>
      <c r="I119" t="s">
        <v>23</v>
      </c>
      <c r="J119" t="s">
        <v>235</v>
      </c>
    </row>
    <row r="120" spans="1:10">
      <c r="A120" t="str">
        <f>"205032754949516769"</f>
        <v>205032754949516769</v>
      </c>
      <c r="B120" t="s">
        <v>236</v>
      </c>
      <c r="C120">
        <v>507</v>
      </c>
      <c r="D120">
        <v>1</v>
      </c>
      <c r="E120" t="s">
        <v>237</v>
      </c>
      <c r="F120" t="s">
        <v>19</v>
      </c>
      <c r="G120" t="s">
        <v>13</v>
      </c>
      <c r="H120" t="s">
        <v>13</v>
      </c>
      <c r="I120" t="s">
        <v>23</v>
      </c>
      <c r="J120" t="s">
        <v>237</v>
      </c>
    </row>
    <row r="121" spans="1:10">
      <c r="A121" t="str">
        <f>"205094129937017663"</f>
        <v>205094129937017663</v>
      </c>
      <c r="B121" t="s">
        <v>194</v>
      </c>
      <c r="C121">
        <v>238</v>
      </c>
      <c r="D121">
        <v>1</v>
      </c>
      <c r="E121" t="s">
        <v>195</v>
      </c>
      <c r="F121" t="s">
        <v>196</v>
      </c>
      <c r="G121" t="s">
        <v>13</v>
      </c>
      <c r="H121" t="s">
        <v>13</v>
      </c>
      <c r="I121" t="s">
        <v>23</v>
      </c>
      <c r="J121" t="s">
        <v>195</v>
      </c>
    </row>
    <row r="122" spans="1:10">
      <c r="A122" t="str">
        <f>"206417762812175429"</f>
        <v>206417762812175429</v>
      </c>
      <c r="B122" t="s">
        <v>238</v>
      </c>
      <c r="C122">
        <v>238</v>
      </c>
      <c r="D122">
        <v>1</v>
      </c>
      <c r="E122" t="s">
        <v>239</v>
      </c>
      <c r="F122" t="s">
        <v>240</v>
      </c>
      <c r="G122" t="s">
        <v>13</v>
      </c>
      <c r="H122" t="s">
        <v>13</v>
      </c>
      <c r="I122" t="s">
        <v>23</v>
      </c>
      <c r="J122" t="s">
        <v>239</v>
      </c>
    </row>
    <row r="123" spans="1:10">
      <c r="A123" t="str">
        <f>"206620511530175429"</f>
        <v>206620511530175429</v>
      </c>
      <c r="B123" t="s">
        <v>84</v>
      </c>
      <c r="C123">
        <v>258</v>
      </c>
      <c r="D123">
        <v>1</v>
      </c>
      <c r="E123" t="s">
        <v>86</v>
      </c>
      <c r="F123" t="s">
        <v>48</v>
      </c>
      <c r="G123" t="s">
        <v>13</v>
      </c>
      <c r="H123" t="s">
        <v>13</v>
      </c>
      <c r="I123" t="s">
        <v>23</v>
      </c>
      <c r="J123" t="s">
        <v>86</v>
      </c>
    </row>
    <row r="124" spans="1:10">
      <c r="A124" t="str">
        <f>"205063525321926577"</f>
        <v>205063525321926577</v>
      </c>
      <c r="B124" t="s">
        <v>188</v>
      </c>
      <c r="C124">
        <v>199</v>
      </c>
      <c r="D124">
        <v>1</v>
      </c>
      <c r="E124" t="s">
        <v>241</v>
      </c>
      <c r="F124" t="s">
        <v>19</v>
      </c>
      <c r="G124" t="s">
        <v>13</v>
      </c>
      <c r="H124" t="s">
        <v>13</v>
      </c>
      <c r="I124" t="s">
        <v>23</v>
      </c>
      <c r="J124" t="s">
        <v>241</v>
      </c>
    </row>
    <row r="125" spans="1:10">
      <c r="A125" t="str">
        <f>"205063525321926577"</f>
        <v>205063525321926577</v>
      </c>
      <c r="B125" t="s">
        <v>203</v>
      </c>
      <c r="C125">
        <v>285</v>
      </c>
      <c r="D125">
        <v>1</v>
      </c>
      <c r="E125" t="s">
        <v>242</v>
      </c>
      <c r="F125" t="s">
        <v>36</v>
      </c>
      <c r="G125" t="s">
        <v>13</v>
      </c>
      <c r="H125" t="s">
        <v>13</v>
      </c>
      <c r="I125" t="s">
        <v>23</v>
      </c>
      <c r="J125" t="s">
        <v>242</v>
      </c>
    </row>
    <row r="126" spans="1:10">
      <c r="A126" t="str">
        <f>"205114011321833166"</f>
        <v>205114011321833166</v>
      </c>
      <c r="B126" t="s">
        <v>84</v>
      </c>
      <c r="C126">
        <v>258</v>
      </c>
      <c r="D126">
        <v>1</v>
      </c>
      <c r="E126" t="s">
        <v>86</v>
      </c>
      <c r="F126" t="s">
        <v>48</v>
      </c>
      <c r="G126" t="s">
        <v>13</v>
      </c>
      <c r="H126" t="s">
        <v>13</v>
      </c>
      <c r="I126" t="s">
        <v>23</v>
      </c>
      <c r="J126" t="s">
        <v>86</v>
      </c>
    </row>
    <row r="127" spans="1:10">
      <c r="A127" t="str">
        <f>"205067696738198390"</f>
        <v>205067696738198390</v>
      </c>
      <c r="B127" t="s">
        <v>220</v>
      </c>
      <c r="C127">
        <v>199</v>
      </c>
      <c r="D127">
        <v>1</v>
      </c>
      <c r="E127" t="s">
        <v>243</v>
      </c>
      <c r="F127" t="s">
        <v>244</v>
      </c>
      <c r="G127" t="s">
        <v>13</v>
      </c>
      <c r="H127" t="s">
        <v>13</v>
      </c>
      <c r="I127" t="s">
        <v>23</v>
      </c>
      <c r="J127" t="s">
        <v>243</v>
      </c>
    </row>
    <row r="128" spans="1:10">
      <c r="A128" t="str">
        <f>"176073747131577896"</f>
        <v>176073747131577896</v>
      </c>
      <c r="B128" t="s">
        <v>245</v>
      </c>
      <c r="C128">
        <v>342</v>
      </c>
      <c r="D128">
        <v>1</v>
      </c>
      <c r="E128" t="s">
        <v>246</v>
      </c>
      <c r="F128" t="s">
        <v>12</v>
      </c>
      <c r="G128" t="s">
        <v>13</v>
      </c>
      <c r="H128" t="s">
        <v>13</v>
      </c>
      <c r="I128" t="s">
        <v>23</v>
      </c>
      <c r="J128" t="s">
        <v>246</v>
      </c>
    </row>
    <row r="129" spans="1:10">
      <c r="A129" t="str">
        <f>"205001952676852240"</f>
        <v>205001952676852240</v>
      </c>
      <c r="B129" t="s">
        <v>220</v>
      </c>
      <c r="C129">
        <v>199</v>
      </c>
      <c r="D129">
        <v>1</v>
      </c>
      <c r="E129" t="s">
        <v>243</v>
      </c>
      <c r="F129" t="s">
        <v>244</v>
      </c>
      <c r="G129" t="s">
        <v>13</v>
      </c>
      <c r="H129" t="s">
        <v>13</v>
      </c>
      <c r="I129" t="s">
        <v>23</v>
      </c>
      <c r="J129" t="s">
        <v>243</v>
      </c>
    </row>
    <row r="130" spans="1:10">
      <c r="A130" t="str">
        <f>"206180741495740917"</f>
        <v>206180741495740917</v>
      </c>
      <c r="B130" t="s">
        <v>247</v>
      </c>
      <c r="C130">
        <v>218</v>
      </c>
      <c r="D130">
        <v>1</v>
      </c>
      <c r="E130" t="s">
        <v>248</v>
      </c>
      <c r="F130" t="s">
        <v>12</v>
      </c>
      <c r="G130" t="s">
        <v>13</v>
      </c>
      <c r="H130" t="s">
        <v>13</v>
      </c>
      <c r="I130" t="s">
        <v>23</v>
      </c>
      <c r="J130" t="s">
        <v>248</v>
      </c>
    </row>
    <row r="131" spans="1:10">
      <c r="A131" t="str">
        <f>"204977593996281862"</f>
        <v>204977593996281862</v>
      </c>
      <c r="B131" t="s">
        <v>245</v>
      </c>
      <c r="C131">
        <v>342</v>
      </c>
      <c r="D131">
        <v>1</v>
      </c>
      <c r="E131" t="s">
        <v>249</v>
      </c>
      <c r="F131" t="s">
        <v>92</v>
      </c>
      <c r="G131" t="s">
        <v>13</v>
      </c>
      <c r="H131" t="s">
        <v>13</v>
      </c>
      <c r="I131" t="s">
        <v>23</v>
      </c>
      <c r="J131" t="s">
        <v>249</v>
      </c>
    </row>
    <row r="132" spans="1:10">
      <c r="A132" t="str">
        <f>"204977593996281862"</f>
        <v>204977593996281862</v>
      </c>
      <c r="B132" t="s">
        <v>250</v>
      </c>
      <c r="C132">
        <v>155</v>
      </c>
      <c r="D132">
        <v>1</v>
      </c>
      <c r="E132" t="s">
        <v>251</v>
      </c>
      <c r="F132" t="s">
        <v>252</v>
      </c>
      <c r="G132" t="s">
        <v>13</v>
      </c>
      <c r="H132" t="s">
        <v>13</v>
      </c>
      <c r="I132" t="s">
        <v>23</v>
      </c>
      <c r="J132" t="s">
        <v>251</v>
      </c>
    </row>
    <row r="133" spans="1:10">
      <c r="A133" t="str">
        <f>"204916022086213987"</f>
        <v>204916022086213987</v>
      </c>
      <c r="B133" t="s">
        <v>245</v>
      </c>
      <c r="C133">
        <v>342</v>
      </c>
      <c r="D133">
        <v>1</v>
      </c>
      <c r="E133" t="s">
        <v>246</v>
      </c>
      <c r="F133" t="s">
        <v>12</v>
      </c>
      <c r="G133" t="s">
        <v>13</v>
      </c>
      <c r="H133" t="s">
        <v>13</v>
      </c>
      <c r="I133" t="s">
        <v>23</v>
      </c>
      <c r="J133" t="s">
        <v>246</v>
      </c>
    </row>
    <row r="134" spans="1:10">
      <c r="A134" t="str">
        <f>"206329534850592128"</f>
        <v>206329534850592128</v>
      </c>
      <c r="B134" t="s">
        <v>24</v>
      </c>
      <c r="C134">
        <v>269</v>
      </c>
      <c r="D134">
        <v>1</v>
      </c>
      <c r="E134" t="s">
        <v>25</v>
      </c>
      <c r="F134" t="s">
        <v>26</v>
      </c>
      <c r="G134" t="s">
        <v>13</v>
      </c>
      <c r="H134" t="s">
        <v>13</v>
      </c>
      <c r="I134" t="s">
        <v>23</v>
      </c>
      <c r="J134" t="s">
        <v>25</v>
      </c>
    </row>
    <row r="135" spans="1:10">
      <c r="A135" t="str">
        <f>"204966281670566692"</f>
        <v>204966281670566692</v>
      </c>
      <c r="B135" t="s">
        <v>159</v>
      </c>
      <c r="C135">
        <v>248</v>
      </c>
      <c r="D135">
        <v>1</v>
      </c>
      <c r="E135" t="s">
        <v>160</v>
      </c>
      <c r="F135" t="s">
        <v>161</v>
      </c>
      <c r="G135" t="s">
        <v>13</v>
      </c>
      <c r="H135" t="s">
        <v>13</v>
      </c>
      <c r="I135" t="s">
        <v>23</v>
      </c>
      <c r="J135" t="s">
        <v>160</v>
      </c>
    </row>
    <row r="136" spans="1:10">
      <c r="A136" t="str">
        <f>"204959169828940547"</f>
        <v>204959169828940547</v>
      </c>
      <c r="B136" t="s">
        <v>253</v>
      </c>
      <c r="C136">
        <v>368</v>
      </c>
      <c r="D136">
        <v>1</v>
      </c>
      <c r="E136" t="s">
        <v>254</v>
      </c>
      <c r="F136" t="s">
        <v>255</v>
      </c>
      <c r="G136" t="s">
        <v>13</v>
      </c>
      <c r="H136" t="s">
        <v>13</v>
      </c>
      <c r="I136" t="s">
        <v>27</v>
      </c>
      <c r="J136" t="s">
        <v>254</v>
      </c>
    </row>
    <row r="137" spans="1:10">
      <c r="A137" t="str">
        <f>"204959169828940547"</f>
        <v>204959169828940547</v>
      </c>
      <c r="B137" t="s">
        <v>76</v>
      </c>
      <c r="C137">
        <v>328</v>
      </c>
      <c r="D137">
        <v>1</v>
      </c>
      <c r="E137" t="s">
        <v>166</v>
      </c>
      <c r="F137" t="s">
        <v>148</v>
      </c>
      <c r="G137" t="s">
        <v>13</v>
      </c>
      <c r="H137" t="s">
        <v>13</v>
      </c>
      <c r="I137" t="s">
        <v>23</v>
      </c>
      <c r="J137" t="s">
        <v>166</v>
      </c>
    </row>
    <row r="138" spans="1:10">
      <c r="A138" t="str">
        <f>"204959169828940547"</f>
        <v>204959169828940547</v>
      </c>
      <c r="B138" t="s">
        <v>256</v>
      </c>
      <c r="C138">
        <v>396</v>
      </c>
      <c r="D138">
        <v>1</v>
      </c>
      <c r="E138" t="s">
        <v>257</v>
      </c>
      <c r="F138" t="s">
        <v>258</v>
      </c>
      <c r="G138" t="s">
        <v>13</v>
      </c>
      <c r="H138" t="s">
        <v>13</v>
      </c>
      <c r="I138" t="s">
        <v>14</v>
      </c>
      <c r="J138" t="s">
        <v>257</v>
      </c>
    </row>
    <row r="139" spans="1:10">
      <c r="A139" t="str">
        <f>"206515147898199038"</f>
        <v>206515147898199038</v>
      </c>
      <c r="B139" t="s">
        <v>259</v>
      </c>
      <c r="C139">
        <v>258</v>
      </c>
      <c r="D139">
        <v>1</v>
      </c>
      <c r="E139" t="s">
        <v>260</v>
      </c>
      <c r="F139" t="s">
        <v>261</v>
      </c>
      <c r="G139" t="s">
        <v>13</v>
      </c>
      <c r="H139" t="s">
        <v>13</v>
      </c>
      <c r="I139" t="s">
        <v>23</v>
      </c>
      <c r="J139" t="s">
        <v>260</v>
      </c>
    </row>
    <row r="140" spans="1:10">
      <c r="A140" t="str">
        <f>"205005455659632468"</f>
        <v>205005455659632468</v>
      </c>
      <c r="B140" t="s">
        <v>220</v>
      </c>
      <c r="C140">
        <v>199</v>
      </c>
      <c r="D140">
        <v>2</v>
      </c>
      <c r="E140" t="s">
        <v>243</v>
      </c>
      <c r="F140" t="s">
        <v>244</v>
      </c>
      <c r="G140" t="s">
        <v>13</v>
      </c>
      <c r="H140" t="s">
        <v>13</v>
      </c>
      <c r="I140" t="s">
        <v>23</v>
      </c>
      <c r="J140" t="s">
        <v>243</v>
      </c>
    </row>
    <row r="141" spans="1:10">
      <c r="A141" t="str">
        <f>"205005259476758890"</f>
        <v>205005259476758890</v>
      </c>
      <c r="B141" t="s">
        <v>220</v>
      </c>
      <c r="C141">
        <v>199</v>
      </c>
      <c r="D141">
        <v>1</v>
      </c>
      <c r="E141" t="s">
        <v>243</v>
      </c>
      <c r="F141" t="s">
        <v>244</v>
      </c>
      <c r="G141" t="s">
        <v>13</v>
      </c>
      <c r="H141" t="s">
        <v>13</v>
      </c>
      <c r="I141" t="s">
        <v>23</v>
      </c>
      <c r="J141" t="s">
        <v>243</v>
      </c>
    </row>
    <row r="142" spans="1:10">
      <c r="A142" t="str">
        <f>"204953708930959674"</f>
        <v>204953708930959674</v>
      </c>
      <c r="B142" t="s">
        <v>262</v>
      </c>
      <c r="C142">
        <v>188</v>
      </c>
      <c r="D142">
        <v>1</v>
      </c>
      <c r="E142" t="s">
        <v>263</v>
      </c>
      <c r="F142" t="s">
        <v>92</v>
      </c>
      <c r="G142" t="s">
        <v>13</v>
      </c>
      <c r="H142" t="s">
        <v>13</v>
      </c>
      <c r="I142" t="s">
        <v>23</v>
      </c>
      <c r="J142" t="s">
        <v>263</v>
      </c>
    </row>
    <row r="143" spans="1:10">
      <c r="A143" t="str">
        <f>"204953708930959674"</f>
        <v>204953708930959674</v>
      </c>
      <c r="B143" t="s">
        <v>264</v>
      </c>
      <c r="C143">
        <v>258</v>
      </c>
      <c r="D143">
        <v>1</v>
      </c>
      <c r="E143" t="s">
        <v>265</v>
      </c>
      <c r="F143" t="s">
        <v>48</v>
      </c>
      <c r="G143" t="s">
        <v>13</v>
      </c>
      <c r="H143" t="s">
        <v>13</v>
      </c>
      <c r="I143" t="s">
        <v>23</v>
      </c>
      <c r="J143" t="s">
        <v>265</v>
      </c>
    </row>
    <row r="144" spans="1:10">
      <c r="A144" t="str">
        <f>"204953708930959674"</f>
        <v>204953708930959674</v>
      </c>
      <c r="B144" t="s">
        <v>145</v>
      </c>
      <c r="C144">
        <v>189</v>
      </c>
      <c r="D144">
        <v>1</v>
      </c>
      <c r="E144" t="s">
        <v>266</v>
      </c>
      <c r="F144" t="s">
        <v>58</v>
      </c>
      <c r="G144" t="s">
        <v>13</v>
      </c>
      <c r="H144" t="s">
        <v>13</v>
      </c>
      <c r="I144" t="s">
        <v>23</v>
      </c>
      <c r="J144" t="s">
        <v>266</v>
      </c>
    </row>
    <row r="145" spans="1:10">
      <c r="A145" t="str">
        <f>"204996719941125754"</f>
        <v>204996719941125754</v>
      </c>
      <c r="B145" t="s">
        <v>267</v>
      </c>
      <c r="C145">
        <v>169</v>
      </c>
      <c r="D145">
        <v>1</v>
      </c>
      <c r="E145" t="s">
        <v>268</v>
      </c>
      <c r="F145" t="s">
        <v>269</v>
      </c>
      <c r="G145" t="s">
        <v>13</v>
      </c>
      <c r="H145" t="s">
        <v>13</v>
      </c>
      <c r="I145" t="s">
        <v>23</v>
      </c>
      <c r="J145" t="s">
        <v>268</v>
      </c>
    </row>
    <row r="146" spans="1:10">
      <c r="A146" t="str">
        <f>"204996719941125754"</f>
        <v>204996719941125754</v>
      </c>
      <c r="B146" t="s">
        <v>270</v>
      </c>
      <c r="C146">
        <v>253.5</v>
      </c>
      <c r="D146">
        <v>1</v>
      </c>
      <c r="E146" t="s">
        <v>271</v>
      </c>
      <c r="F146" t="s">
        <v>12</v>
      </c>
      <c r="G146" t="s">
        <v>13</v>
      </c>
      <c r="H146" t="s">
        <v>13</v>
      </c>
      <c r="I146" t="s">
        <v>23</v>
      </c>
      <c r="J146" t="s">
        <v>271</v>
      </c>
    </row>
    <row r="147" spans="1:10">
      <c r="A147" t="str">
        <f>"204996719941125754"</f>
        <v>204996719941125754</v>
      </c>
      <c r="B147" t="s">
        <v>272</v>
      </c>
      <c r="C147">
        <v>199</v>
      </c>
      <c r="D147">
        <v>1</v>
      </c>
      <c r="E147" t="s">
        <v>273</v>
      </c>
      <c r="F147" t="s">
        <v>274</v>
      </c>
      <c r="G147" t="s">
        <v>13</v>
      </c>
      <c r="H147" t="s">
        <v>13</v>
      </c>
      <c r="I147" t="s">
        <v>23</v>
      </c>
      <c r="J147" t="s">
        <v>273</v>
      </c>
    </row>
    <row r="148" spans="1:10">
      <c r="A148" t="str">
        <f>"206131769877628537"</f>
        <v>206131769877628537</v>
      </c>
      <c r="B148" t="s">
        <v>194</v>
      </c>
      <c r="C148">
        <v>238</v>
      </c>
      <c r="D148">
        <v>1</v>
      </c>
      <c r="E148" t="s">
        <v>275</v>
      </c>
      <c r="F148" t="s">
        <v>276</v>
      </c>
      <c r="G148" t="s">
        <v>13</v>
      </c>
      <c r="H148" t="s">
        <v>13</v>
      </c>
      <c r="I148" t="s">
        <v>23</v>
      </c>
      <c r="J148" t="s">
        <v>275</v>
      </c>
    </row>
    <row r="149" spans="1:10">
      <c r="A149" t="str">
        <f>"176051990405097696"</f>
        <v>176051990405097696</v>
      </c>
      <c r="B149" t="s">
        <v>76</v>
      </c>
      <c r="C149">
        <v>328</v>
      </c>
      <c r="D149">
        <v>1</v>
      </c>
      <c r="E149" t="s">
        <v>77</v>
      </c>
      <c r="F149" t="s">
        <v>61</v>
      </c>
      <c r="G149" t="s">
        <v>13</v>
      </c>
      <c r="H149" t="s">
        <v>13</v>
      </c>
      <c r="I149" t="s">
        <v>23</v>
      </c>
      <c r="J149" t="s">
        <v>77</v>
      </c>
    </row>
    <row r="150" spans="1:10">
      <c r="A150" t="str">
        <f>"176051990405097696"</f>
        <v>176051990405097696</v>
      </c>
      <c r="B150" t="s">
        <v>277</v>
      </c>
      <c r="C150">
        <v>228</v>
      </c>
      <c r="D150">
        <v>1</v>
      </c>
      <c r="E150" t="s">
        <v>278</v>
      </c>
      <c r="F150" t="s">
        <v>92</v>
      </c>
      <c r="G150" t="s">
        <v>13</v>
      </c>
      <c r="H150" t="s">
        <v>13</v>
      </c>
      <c r="I150" t="s">
        <v>23</v>
      </c>
      <c r="J150" t="s">
        <v>278</v>
      </c>
    </row>
    <row r="151" spans="1:10">
      <c r="A151" t="str">
        <f>"204964575694258183"</f>
        <v>204964575694258183</v>
      </c>
      <c r="B151" t="s">
        <v>140</v>
      </c>
      <c r="C151">
        <v>248</v>
      </c>
      <c r="D151">
        <v>1</v>
      </c>
      <c r="E151" t="s">
        <v>279</v>
      </c>
      <c r="F151" t="s">
        <v>127</v>
      </c>
      <c r="G151" t="s">
        <v>13</v>
      </c>
      <c r="H151" t="s">
        <v>13</v>
      </c>
      <c r="I151" t="s">
        <v>23</v>
      </c>
      <c r="J151" t="s">
        <v>279</v>
      </c>
    </row>
    <row r="152" spans="1:10">
      <c r="A152" t="str">
        <f>"204964575694258183"</f>
        <v>204964575694258183</v>
      </c>
      <c r="B152" t="s">
        <v>128</v>
      </c>
      <c r="C152">
        <v>238</v>
      </c>
      <c r="D152">
        <v>1</v>
      </c>
      <c r="E152" t="s">
        <v>129</v>
      </c>
      <c r="F152" t="s">
        <v>130</v>
      </c>
      <c r="G152" t="s">
        <v>13</v>
      </c>
      <c r="H152" t="s">
        <v>13</v>
      </c>
      <c r="I152" t="s">
        <v>23</v>
      </c>
      <c r="J152" t="s">
        <v>129</v>
      </c>
    </row>
    <row r="153" spans="1:10">
      <c r="A153" t="str">
        <f>"204964575694258183"</f>
        <v>204964575694258183</v>
      </c>
      <c r="B153" t="s">
        <v>188</v>
      </c>
      <c r="C153">
        <v>199</v>
      </c>
      <c r="D153">
        <v>1</v>
      </c>
      <c r="E153" t="s">
        <v>189</v>
      </c>
      <c r="F153" t="s">
        <v>48</v>
      </c>
      <c r="G153" t="s">
        <v>13</v>
      </c>
      <c r="H153" t="s">
        <v>13</v>
      </c>
      <c r="I153" t="s">
        <v>23</v>
      </c>
      <c r="J153" t="s">
        <v>189</v>
      </c>
    </row>
    <row r="154" spans="1:10">
      <c r="A154" t="str">
        <f>"206275438960529131"</f>
        <v>206275438960529131</v>
      </c>
      <c r="B154" t="s">
        <v>59</v>
      </c>
      <c r="C154">
        <v>189</v>
      </c>
      <c r="D154">
        <v>1</v>
      </c>
      <c r="E154" t="s">
        <v>147</v>
      </c>
      <c r="F154" t="s">
        <v>148</v>
      </c>
      <c r="G154" t="s">
        <v>13</v>
      </c>
      <c r="H154" t="s">
        <v>13</v>
      </c>
      <c r="I154" t="s">
        <v>23</v>
      </c>
      <c r="J154" t="s">
        <v>147</v>
      </c>
    </row>
    <row r="155" spans="1:10">
      <c r="A155" t="str">
        <f>"205985104764749800"</f>
        <v>205985104764749800</v>
      </c>
      <c r="B155" t="s">
        <v>40</v>
      </c>
      <c r="C155">
        <v>228</v>
      </c>
      <c r="D155">
        <v>1</v>
      </c>
      <c r="E155" t="s">
        <v>280</v>
      </c>
      <c r="F155" t="s">
        <v>281</v>
      </c>
      <c r="G155" t="s">
        <v>13</v>
      </c>
      <c r="H155" t="s">
        <v>13</v>
      </c>
      <c r="I155" t="s">
        <v>23</v>
      </c>
      <c r="J155" t="s">
        <v>280</v>
      </c>
    </row>
    <row r="156" spans="1:10">
      <c r="A156" t="str">
        <f>"205985104764749800"</f>
        <v>205985104764749800</v>
      </c>
      <c r="B156" t="s">
        <v>194</v>
      </c>
      <c r="C156">
        <v>238</v>
      </c>
      <c r="D156">
        <v>1</v>
      </c>
      <c r="E156" t="s">
        <v>195</v>
      </c>
      <c r="F156" t="s">
        <v>196</v>
      </c>
      <c r="G156" t="s">
        <v>13</v>
      </c>
      <c r="H156" t="s">
        <v>13</v>
      </c>
      <c r="I156" t="s">
        <v>23</v>
      </c>
      <c r="J156" t="s">
        <v>195</v>
      </c>
    </row>
    <row r="157" spans="1:10">
      <c r="A157" t="str">
        <f>"204878557379023859"</f>
        <v>204878557379023859</v>
      </c>
      <c r="B157" t="s">
        <v>282</v>
      </c>
      <c r="C157">
        <v>387</v>
      </c>
      <c r="D157">
        <v>1</v>
      </c>
      <c r="E157" t="s">
        <v>283</v>
      </c>
      <c r="F157" t="s">
        <v>284</v>
      </c>
      <c r="G157" t="s">
        <v>13</v>
      </c>
      <c r="H157" t="s">
        <v>285</v>
      </c>
      <c r="I157" t="s">
        <v>23</v>
      </c>
      <c r="J157" t="s">
        <v>283</v>
      </c>
    </row>
    <row r="158" spans="1:10">
      <c r="A158" t="str">
        <f>"206462927407604632"</f>
        <v>206462927407604632</v>
      </c>
      <c r="B158" t="s">
        <v>43</v>
      </c>
      <c r="C158">
        <v>258</v>
      </c>
      <c r="D158">
        <v>1</v>
      </c>
      <c r="E158" t="s">
        <v>44</v>
      </c>
      <c r="F158" t="s">
        <v>45</v>
      </c>
      <c r="G158" t="s">
        <v>13</v>
      </c>
      <c r="H158" t="s">
        <v>13</v>
      </c>
      <c r="I158" t="s">
        <v>23</v>
      </c>
      <c r="J158" t="s">
        <v>44</v>
      </c>
    </row>
    <row r="159" spans="1:10">
      <c r="A159" t="str">
        <f>"204880880190805149"</f>
        <v>204880880190805149</v>
      </c>
      <c r="B159" t="s">
        <v>203</v>
      </c>
      <c r="C159">
        <v>285</v>
      </c>
      <c r="D159">
        <v>1</v>
      </c>
      <c r="E159" t="s">
        <v>242</v>
      </c>
      <c r="F159" t="s">
        <v>36</v>
      </c>
      <c r="G159" t="s">
        <v>13</v>
      </c>
      <c r="H159" t="s">
        <v>13</v>
      </c>
      <c r="I159" t="s">
        <v>23</v>
      </c>
      <c r="J159" t="s">
        <v>242</v>
      </c>
    </row>
    <row r="160" spans="1:10">
      <c r="A160" t="str">
        <f>"204880880190805149"</f>
        <v>204880880190805149</v>
      </c>
      <c r="B160" t="s">
        <v>286</v>
      </c>
      <c r="C160">
        <v>265</v>
      </c>
      <c r="D160">
        <v>1</v>
      </c>
      <c r="E160" t="s">
        <v>287</v>
      </c>
      <c r="F160" t="s">
        <v>288</v>
      </c>
      <c r="G160" t="s">
        <v>13</v>
      </c>
      <c r="H160" t="s">
        <v>13</v>
      </c>
      <c r="I160" t="s">
        <v>23</v>
      </c>
      <c r="J160" t="s">
        <v>287</v>
      </c>
    </row>
    <row r="161" spans="1:10">
      <c r="A161" t="str">
        <f>"204880880190805149"</f>
        <v>204880880190805149</v>
      </c>
      <c r="B161" t="s">
        <v>289</v>
      </c>
      <c r="C161">
        <v>268</v>
      </c>
      <c r="D161">
        <v>1</v>
      </c>
      <c r="E161" t="s">
        <v>290</v>
      </c>
      <c r="F161" t="s">
        <v>148</v>
      </c>
      <c r="G161" t="s">
        <v>13</v>
      </c>
      <c r="H161" t="s">
        <v>13</v>
      </c>
      <c r="I161" t="s">
        <v>23</v>
      </c>
      <c r="J161" t="s">
        <v>290</v>
      </c>
    </row>
    <row r="162" spans="1:10">
      <c r="A162" t="str">
        <f>"206248446682691120"</f>
        <v>206248446682691120</v>
      </c>
      <c r="B162" t="s">
        <v>165</v>
      </c>
      <c r="C162">
        <v>228</v>
      </c>
      <c r="D162">
        <v>1</v>
      </c>
      <c r="E162" t="s">
        <v>291</v>
      </c>
      <c r="F162" t="s">
        <v>92</v>
      </c>
      <c r="G162" t="s">
        <v>13</v>
      </c>
      <c r="H162" t="s">
        <v>13</v>
      </c>
      <c r="I162" t="s">
        <v>23</v>
      </c>
      <c r="J162" t="s">
        <v>291</v>
      </c>
    </row>
    <row r="163" spans="1:10">
      <c r="A163" t="str">
        <f>"206248446682691120"</f>
        <v>206248446682691120</v>
      </c>
      <c r="B163" t="s">
        <v>78</v>
      </c>
      <c r="C163">
        <v>288</v>
      </c>
      <c r="D163">
        <v>1</v>
      </c>
      <c r="E163" t="s">
        <v>79</v>
      </c>
      <c r="F163" t="s">
        <v>80</v>
      </c>
      <c r="G163" t="s">
        <v>13</v>
      </c>
      <c r="H163" t="s">
        <v>13</v>
      </c>
      <c r="I163" t="s">
        <v>23</v>
      </c>
      <c r="J163" t="s">
        <v>79</v>
      </c>
    </row>
    <row r="164" spans="1:10">
      <c r="A164" t="str">
        <f>"206248446682691120"</f>
        <v>206248446682691120</v>
      </c>
      <c r="B164" t="s">
        <v>292</v>
      </c>
      <c r="C164">
        <v>888</v>
      </c>
      <c r="D164">
        <v>1</v>
      </c>
      <c r="E164" t="s">
        <v>293</v>
      </c>
      <c r="F164" t="s">
        <v>294</v>
      </c>
      <c r="G164" t="s">
        <v>13</v>
      </c>
      <c r="H164" t="s">
        <v>13</v>
      </c>
      <c r="I164" t="s">
        <v>23</v>
      </c>
      <c r="J164" t="s">
        <v>293</v>
      </c>
    </row>
    <row r="165" spans="1:10">
      <c r="A165" t="str">
        <f>"206079521933160333"</f>
        <v>206079521933160333</v>
      </c>
      <c r="B165" t="s">
        <v>172</v>
      </c>
      <c r="C165">
        <v>245</v>
      </c>
      <c r="D165">
        <v>1</v>
      </c>
      <c r="E165" t="s">
        <v>173</v>
      </c>
      <c r="F165" t="s">
        <v>174</v>
      </c>
      <c r="G165" t="s">
        <v>13</v>
      </c>
      <c r="H165" t="s">
        <v>13</v>
      </c>
      <c r="I165" t="s">
        <v>23</v>
      </c>
      <c r="J165" t="s">
        <v>173</v>
      </c>
    </row>
    <row r="166" spans="1:10">
      <c r="A166" t="str">
        <f>"204860776412071855"</f>
        <v>204860776412071855</v>
      </c>
      <c r="B166" t="s">
        <v>295</v>
      </c>
      <c r="C166">
        <v>258</v>
      </c>
      <c r="D166">
        <v>1</v>
      </c>
      <c r="E166" t="s">
        <v>296</v>
      </c>
      <c r="F166" t="s">
        <v>297</v>
      </c>
      <c r="G166" t="s">
        <v>13</v>
      </c>
      <c r="H166" t="s">
        <v>13</v>
      </c>
      <c r="I166" t="s">
        <v>23</v>
      </c>
      <c r="J166" t="s">
        <v>296</v>
      </c>
    </row>
    <row r="167" spans="1:10">
      <c r="A167" t="str">
        <f>"206439071568286713"</f>
        <v>206439071568286713</v>
      </c>
      <c r="B167" t="s">
        <v>188</v>
      </c>
      <c r="C167">
        <v>199</v>
      </c>
      <c r="D167">
        <v>1</v>
      </c>
      <c r="E167" t="s">
        <v>189</v>
      </c>
      <c r="F167" t="s">
        <v>48</v>
      </c>
      <c r="G167" t="s">
        <v>13</v>
      </c>
      <c r="H167" t="s">
        <v>13</v>
      </c>
      <c r="I167" t="s">
        <v>23</v>
      </c>
      <c r="J167" t="s">
        <v>189</v>
      </c>
    </row>
    <row r="168" spans="1:10">
      <c r="A168" t="str">
        <f>"206077505212940520"</f>
        <v>206077505212940520</v>
      </c>
      <c r="B168" t="s">
        <v>172</v>
      </c>
      <c r="C168">
        <v>245</v>
      </c>
      <c r="D168">
        <v>1</v>
      </c>
      <c r="E168" t="s">
        <v>173</v>
      </c>
      <c r="F168" t="s">
        <v>174</v>
      </c>
      <c r="G168" t="s">
        <v>13</v>
      </c>
      <c r="H168" t="s">
        <v>13</v>
      </c>
      <c r="I168" t="s">
        <v>23</v>
      </c>
      <c r="J168" t="s">
        <v>173</v>
      </c>
    </row>
    <row r="169" spans="1:10">
      <c r="A169" t="str">
        <f>"204838041658403457"</f>
        <v>204838041658403457</v>
      </c>
      <c r="B169" t="s">
        <v>51</v>
      </c>
      <c r="C169">
        <v>298</v>
      </c>
      <c r="D169">
        <v>1</v>
      </c>
      <c r="E169" t="s">
        <v>52</v>
      </c>
      <c r="F169" t="s">
        <v>53</v>
      </c>
      <c r="G169" t="s">
        <v>13</v>
      </c>
      <c r="H169" t="s">
        <v>13</v>
      </c>
      <c r="I169" t="s">
        <v>23</v>
      </c>
      <c r="J169" t="s">
        <v>52</v>
      </c>
    </row>
    <row r="170" spans="1:10">
      <c r="A170" t="str">
        <f>"204838041658403457"</f>
        <v>204838041658403457</v>
      </c>
      <c r="B170" t="s">
        <v>84</v>
      </c>
      <c r="C170">
        <v>258</v>
      </c>
      <c r="D170">
        <v>1</v>
      </c>
      <c r="E170" t="s">
        <v>86</v>
      </c>
      <c r="F170" t="s">
        <v>48</v>
      </c>
      <c r="G170" t="s">
        <v>13</v>
      </c>
      <c r="H170" t="s">
        <v>13</v>
      </c>
      <c r="I170" t="s">
        <v>23</v>
      </c>
      <c r="J170" t="s">
        <v>86</v>
      </c>
    </row>
    <row r="171" spans="1:10">
      <c r="A171" t="str">
        <f>"204838041658403457"</f>
        <v>204838041658403457</v>
      </c>
      <c r="B171" t="s">
        <v>298</v>
      </c>
      <c r="C171">
        <v>179</v>
      </c>
      <c r="D171">
        <v>1</v>
      </c>
      <c r="E171" t="s">
        <v>299</v>
      </c>
      <c r="F171" t="s">
        <v>216</v>
      </c>
      <c r="G171" t="s">
        <v>13</v>
      </c>
      <c r="H171" t="s">
        <v>13</v>
      </c>
      <c r="I171" t="s">
        <v>23</v>
      </c>
      <c r="J171" t="s">
        <v>299</v>
      </c>
    </row>
    <row r="172" spans="1:10">
      <c r="A172" t="str">
        <f>"204829697642806661"</f>
        <v>204829697642806661</v>
      </c>
      <c r="B172" t="s">
        <v>186</v>
      </c>
      <c r="C172">
        <v>218</v>
      </c>
      <c r="D172">
        <v>1</v>
      </c>
      <c r="E172" t="s">
        <v>187</v>
      </c>
      <c r="F172" t="s">
        <v>58</v>
      </c>
      <c r="G172" t="s">
        <v>13</v>
      </c>
      <c r="H172" t="s">
        <v>13</v>
      </c>
      <c r="I172" t="s">
        <v>23</v>
      </c>
      <c r="J172" t="s">
        <v>187</v>
      </c>
    </row>
    <row r="173" spans="1:10">
      <c r="A173" t="str">
        <f>"204747742609914073"</f>
        <v>204747742609914073</v>
      </c>
      <c r="B173" t="s">
        <v>84</v>
      </c>
      <c r="C173">
        <v>258</v>
      </c>
      <c r="D173">
        <v>1</v>
      </c>
      <c r="E173" t="s">
        <v>86</v>
      </c>
      <c r="F173" t="s">
        <v>48</v>
      </c>
      <c r="G173" t="s">
        <v>13</v>
      </c>
      <c r="H173" t="s">
        <v>13</v>
      </c>
      <c r="I173" t="s">
        <v>23</v>
      </c>
      <c r="J173" t="s">
        <v>86</v>
      </c>
    </row>
    <row r="174" spans="1:10">
      <c r="A174" t="str">
        <f>"204739118552384881"</f>
        <v>204739118552384881</v>
      </c>
      <c r="B174" t="s">
        <v>17</v>
      </c>
      <c r="C174">
        <v>508.5</v>
      </c>
      <c r="D174">
        <v>1</v>
      </c>
      <c r="E174" t="s">
        <v>18</v>
      </c>
      <c r="F174" t="s">
        <v>19</v>
      </c>
      <c r="G174" t="s">
        <v>13</v>
      </c>
      <c r="H174" t="s">
        <v>13</v>
      </c>
      <c r="I174" t="s">
        <v>23</v>
      </c>
      <c r="J174" t="s">
        <v>18</v>
      </c>
    </row>
    <row r="175" spans="1:10">
      <c r="A175" t="str">
        <f>"204815864299014885"</f>
        <v>204815864299014885</v>
      </c>
      <c r="B175" t="s">
        <v>300</v>
      </c>
      <c r="C175">
        <v>283.5</v>
      </c>
      <c r="D175">
        <v>1</v>
      </c>
      <c r="E175" t="s">
        <v>301</v>
      </c>
      <c r="F175" t="s">
        <v>302</v>
      </c>
      <c r="G175" t="s">
        <v>13</v>
      </c>
      <c r="H175" t="s">
        <v>13</v>
      </c>
      <c r="I175" t="s">
        <v>23</v>
      </c>
      <c r="J175" t="s">
        <v>301</v>
      </c>
    </row>
    <row r="176" spans="1:10">
      <c r="A176" t="str">
        <f>"204835019800018380"</f>
        <v>204835019800018380</v>
      </c>
      <c r="B176" t="s">
        <v>64</v>
      </c>
      <c r="C176">
        <v>258</v>
      </c>
      <c r="D176">
        <v>1</v>
      </c>
      <c r="E176" t="s">
        <v>303</v>
      </c>
      <c r="F176" t="s">
        <v>304</v>
      </c>
      <c r="G176" t="s">
        <v>13</v>
      </c>
      <c r="H176" t="s">
        <v>13</v>
      </c>
      <c r="I176" t="s">
        <v>23</v>
      </c>
      <c r="J176" t="s">
        <v>303</v>
      </c>
    </row>
    <row r="177" spans="1:10">
      <c r="A177" t="str">
        <f>"206182954469911137"</f>
        <v>206182954469911137</v>
      </c>
      <c r="B177" t="s">
        <v>59</v>
      </c>
      <c r="C177">
        <v>189</v>
      </c>
      <c r="D177">
        <v>1</v>
      </c>
      <c r="E177" t="s">
        <v>60</v>
      </c>
      <c r="F177" t="s">
        <v>61</v>
      </c>
      <c r="G177" t="s">
        <v>13</v>
      </c>
      <c r="H177" t="s">
        <v>13</v>
      </c>
      <c r="I177" t="s">
        <v>23</v>
      </c>
      <c r="J177" t="s">
        <v>60</v>
      </c>
    </row>
    <row r="178" spans="1:10">
      <c r="A178" t="str">
        <f>"204711454580871484"</f>
        <v>204711454580871484</v>
      </c>
      <c r="B178" t="s">
        <v>225</v>
      </c>
      <c r="C178">
        <v>228</v>
      </c>
      <c r="D178">
        <v>1</v>
      </c>
      <c r="E178" t="s">
        <v>226</v>
      </c>
      <c r="F178" t="s">
        <v>227</v>
      </c>
      <c r="G178" t="s">
        <v>13</v>
      </c>
      <c r="H178" t="s">
        <v>13</v>
      </c>
      <c r="I178" t="s">
        <v>23</v>
      </c>
      <c r="J178" t="s">
        <v>226</v>
      </c>
    </row>
    <row r="179" spans="1:10">
      <c r="A179" t="str">
        <f>"205888672697104035"</f>
        <v>205888672697104035</v>
      </c>
      <c r="B179" t="s">
        <v>134</v>
      </c>
      <c r="C179">
        <v>387</v>
      </c>
      <c r="D179">
        <v>1</v>
      </c>
      <c r="E179" t="s">
        <v>135</v>
      </c>
      <c r="F179" t="s">
        <v>136</v>
      </c>
      <c r="G179" t="s">
        <v>13</v>
      </c>
      <c r="H179" t="s">
        <v>13</v>
      </c>
      <c r="I179" t="s">
        <v>23</v>
      </c>
      <c r="J179" t="s">
        <v>135</v>
      </c>
    </row>
    <row r="180" spans="1:10">
      <c r="A180" t="str">
        <f>"205888672697104035"</f>
        <v>205888672697104035</v>
      </c>
      <c r="B180" t="s">
        <v>76</v>
      </c>
      <c r="C180">
        <v>328</v>
      </c>
      <c r="D180">
        <v>1</v>
      </c>
      <c r="E180" t="s">
        <v>166</v>
      </c>
      <c r="F180" t="s">
        <v>148</v>
      </c>
      <c r="G180" t="s">
        <v>13</v>
      </c>
      <c r="H180" t="s">
        <v>13</v>
      </c>
      <c r="I180" t="s">
        <v>23</v>
      </c>
      <c r="J180" t="s">
        <v>166</v>
      </c>
    </row>
    <row r="181" spans="1:10">
      <c r="A181" t="str">
        <f>"205888672697104035"</f>
        <v>205888672697104035</v>
      </c>
      <c r="B181" t="s">
        <v>165</v>
      </c>
      <c r="C181">
        <v>228</v>
      </c>
      <c r="D181">
        <v>1</v>
      </c>
      <c r="E181" t="s">
        <v>11</v>
      </c>
      <c r="F181" t="s">
        <v>12</v>
      </c>
      <c r="G181" t="s">
        <v>13</v>
      </c>
      <c r="H181" t="s">
        <v>13</v>
      </c>
      <c r="I181" t="s">
        <v>23</v>
      </c>
      <c r="J181" t="s">
        <v>11</v>
      </c>
    </row>
    <row r="182" spans="1:10">
      <c r="A182" t="str">
        <f>"204777224843315369"</f>
        <v>204777224843315369</v>
      </c>
      <c r="B182" t="s">
        <v>305</v>
      </c>
      <c r="C182">
        <v>268</v>
      </c>
      <c r="D182">
        <v>1</v>
      </c>
      <c r="E182" t="s">
        <v>306</v>
      </c>
      <c r="F182" t="s">
        <v>19</v>
      </c>
      <c r="G182" t="s">
        <v>13</v>
      </c>
      <c r="H182" t="s">
        <v>13</v>
      </c>
      <c r="I182" t="s">
        <v>23</v>
      </c>
      <c r="J182" t="s">
        <v>306</v>
      </c>
    </row>
    <row r="183" spans="1:10">
      <c r="A183" t="str">
        <f>"204777224843315369"</f>
        <v>204777224843315369</v>
      </c>
      <c r="B183" t="s">
        <v>307</v>
      </c>
      <c r="C183">
        <v>229</v>
      </c>
      <c r="D183">
        <v>1</v>
      </c>
      <c r="E183" t="s">
        <v>308</v>
      </c>
      <c r="F183" t="s">
        <v>309</v>
      </c>
      <c r="G183" t="s">
        <v>13</v>
      </c>
      <c r="H183" t="s">
        <v>13</v>
      </c>
      <c r="I183" t="s">
        <v>27</v>
      </c>
      <c r="J183" t="s">
        <v>308</v>
      </c>
    </row>
    <row r="184" spans="1:10">
      <c r="A184" t="str">
        <f>"175929209961836995"</f>
        <v>175929209961836995</v>
      </c>
      <c r="B184" t="s">
        <v>245</v>
      </c>
      <c r="C184">
        <v>342</v>
      </c>
      <c r="D184">
        <v>1</v>
      </c>
      <c r="E184" t="s">
        <v>249</v>
      </c>
      <c r="F184" t="s">
        <v>92</v>
      </c>
      <c r="G184" t="s">
        <v>13</v>
      </c>
      <c r="H184" t="s">
        <v>13</v>
      </c>
      <c r="I184" t="s">
        <v>23</v>
      </c>
      <c r="J184" t="s">
        <v>249</v>
      </c>
    </row>
    <row r="185" spans="1:10">
      <c r="A185" t="str">
        <f>"175929209961836995"</f>
        <v>175929209961836995</v>
      </c>
      <c r="B185" t="s">
        <v>134</v>
      </c>
      <c r="C185">
        <v>387</v>
      </c>
      <c r="D185">
        <v>1</v>
      </c>
      <c r="E185" t="s">
        <v>283</v>
      </c>
      <c r="F185" t="s">
        <v>284</v>
      </c>
      <c r="G185" t="s">
        <v>13</v>
      </c>
      <c r="H185" t="s">
        <v>13</v>
      </c>
      <c r="I185" t="s">
        <v>23</v>
      </c>
      <c r="J185" t="s">
        <v>283</v>
      </c>
    </row>
    <row r="186" spans="1:10">
      <c r="A186" t="str">
        <f>"204729764571311767"</f>
        <v>204729764571311767</v>
      </c>
      <c r="B186" t="s">
        <v>154</v>
      </c>
      <c r="C186">
        <v>199</v>
      </c>
      <c r="D186">
        <v>1</v>
      </c>
      <c r="E186" t="s">
        <v>155</v>
      </c>
      <c r="F186" t="s">
        <v>156</v>
      </c>
      <c r="G186" t="s">
        <v>13</v>
      </c>
      <c r="H186" t="s">
        <v>13</v>
      </c>
      <c r="I186" t="s">
        <v>23</v>
      </c>
      <c r="J186" t="s">
        <v>155</v>
      </c>
    </row>
    <row r="187" spans="1:10">
      <c r="A187" t="str">
        <f>"204768939948774272"</f>
        <v>204768939948774272</v>
      </c>
      <c r="B187" t="s">
        <v>310</v>
      </c>
      <c r="C187">
        <v>239</v>
      </c>
      <c r="D187">
        <v>1</v>
      </c>
      <c r="E187" t="s">
        <v>311</v>
      </c>
      <c r="F187" t="s">
        <v>26</v>
      </c>
      <c r="G187" t="s">
        <v>13</v>
      </c>
      <c r="H187" t="s">
        <v>13</v>
      </c>
      <c r="I187" t="s">
        <v>23</v>
      </c>
      <c r="J187" t="s">
        <v>311</v>
      </c>
    </row>
    <row r="188" spans="1:10">
      <c r="A188" t="str">
        <f>"205836620625988106"</f>
        <v>205836620625988106</v>
      </c>
      <c r="B188" t="s">
        <v>312</v>
      </c>
      <c r="C188">
        <v>418.5</v>
      </c>
      <c r="D188">
        <v>1</v>
      </c>
      <c r="E188" t="s">
        <v>313</v>
      </c>
      <c r="F188" t="s">
        <v>156</v>
      </c>
      <c r="G188" t="s">
        <v>13</v>
      </c>
      <c r="H188" t="s">
        <v>13</v>
      </c>
      <c r="I188" t="s">
        <v>23</v>
      </c>
      <c r="J188" t="s">
        <v>313</v>
      </c>
    </row>
    <row r="189" spans="1:10">
      <c r="A189" t="str">
        <f>"206124882578304315"</f>
        <v>206124882578304315</v>
      </c>
      <c r="B189" t="s">
        <v>113</v>
      </c>
      <c r="C189">
        <v>268</v>
      </c>
      <c r="D189">
        <v>1</v>
      </c>
      <c r="E189" t="s">
        <v>314</v>
      </c>
      <c r="F189" t="s">
        <v>315</v>
      </c>
      <c r="G189" t="s">
        <v>13</v>
      </c>
      <c r="H189" t="s">
        <v>13</v>
      </c>
      <c r="I189" t="s">
        <v>23</v>
      </c>
      <c r="J189" t="s">
        <v>314</v>
      </c>
    </row>
    <row r="190" spans="1:10">
      <c r="A190" t="str">
        <f>"206124882578304315"</f>
        <v>206124882578304315</v>
      </c>
      <c r="B190" t="s">
        <v>192</v>
      </c>
      <c r="C190">
        <v>226</v>
      </c>
      <c r="D190">
        <v>1</v>
      </c>
      <c r="E190" t="s">
        <v>193</v>
      </c>
      <c r="F190" t="s">
        <v>48</v>
      </c>
      <c r="G190" t="s">
        <v>13</v>
      </c>
      <c r="H190" t="s">
        <v>13</v>
      </c>
      <c r="I190" t="s">
        <v>23</v>
      </c>
      <c r="J190" t="s">
        <v>193</v>
      </c>
    </row>
    <row r="191" spans="1:10">
      <c r="A191" t="str">
        <f>"206124882578304315"</f>
        <v>206124882578304315</v>
      </c>
      <c r="B191" t="s">
        <v>316</v>
      </c>
      <c r="C191">
        <v>253.5</v>
      </c>
      <c r="D191">
        <v>1</v>
      </c>
      <c r="E191" t="s">
        <v>317</v>
      </c>
      <c r="F191" t="s">
        <v>102</v>
      </c>
      <c r="G191" t="s">
        <v>13</v>
      </c>
      <c r="H191" t="s">
        <v>13</v>
      </c>
      <c r="I191" t="s">
        <v>27</v>
      </c>
      <c r="J191" t="s">
        <v>317</v>
      </c>
    </row>
    <row r="192" spans="1:10">
      <c r="A192" t="str">
        <f>"206325167934947434"</f>
        <v>206325167934947434</v>
      </c>
      <c r="B192" t="s">
        <v>318</v>
      </c>
      <c r="C192">
        <v>888</v>
      </c>
      <c r="D192">
        <v>1</v>
      </c>
      <c r="E192" t="s">
        <v>319</v>
      </c>
      <c r="F192" t="s">
        <v>320</v>
      </c>
      <c r="G192" t="s">
        <v>13</v>
      </c>
      <c r="H192" t="s">
        <v>13</v>
      </c>
      <c r="I192" t="s">
        <v>23</v>
      </c>
      <c r="J192" t="s">
        <v>319</v>
      </c>
    </row>
    <row r="193" spans="1:10">
      <c r="A193" t="str">
        <f>"204753483443383950"</f>
        <v>204753483443383950</v>
      </c>
      <c r="B193" t="s">
        <v>321</v>
      </c>
      <c r="C193">
        <v>288</v>
      </c>
      <c r="D193">
        <v>1</v>
      </c>
      <c r="E193" t="s">
        <v>322</v>
      </c>
      <c r="F193" t="s">
        <v>133</v>
      </c>
      <c r="G193" t="s">
        <v>13</v>
      </c>
      <c r="H193" t="s">
        <v>13</v>
      </c>
      <c r="I193" t="s">
        <v>23</v>
      </c>
      <c r="J193" t="s">
        <v>322</v>
      </c>
    </row>
    <row r="194" spans="1:10">
      <c r="A194" t="str">
        <f>"204753483443383950"</f>
        <v>204753483443383950</v>
      </c>
      <c r="B194" t="s">
        <v>140</v>
      </c>
      <c r="C194">
        <v>248</v>
      </c>
      <c r="D194">
        <v>1</v>
      </c>
      <c r="E194" t="s">
        <v>141</v>
      </c>
      <c r="F194" t="s">
        <v>142</v>
      </c>
      <c r="G194" t="s">
        <v>13</v>
      </c>
      <c r="H194" t="s">
        <v>13</v>
      </c>
      <c r="I194" t="s">
        <v>23</v>
      </c>
      <c r="J194" t="s">
        <v>141</v>
      </c>
    </row>
    <row r="195" spans="1:10">
      <c r="A195" t="str">
        <f>"206320491592757700"</f>
        <v>206320491592757700</v>
      </c>
      <c r="B195" t="s">
        <v>103</v>
      </c>
      <c r="C195">
        <v>288</v>
      </c>
      <c r="D195">
        <v>1</v>
      </c>
      <c r="E195" t="s">
        <v>104</v>
      </c>
      <c r="F195" t="s">
        <v>105</v>
      </c>
      <c r="G195" t="s">
        <v>13</v>
      </c>
      <c r="H195" t="s">
        <v>323</v>
      </c>
      <c r="I195" t="s">
        <v>23</v>
      </c>
      <c r="J195" t="s">
        <v>104</v>
      </c>
    </row>
    <row r="196" spans="1:10">
      <c r="A196" t="str">
        <f>"204737607546714465"</f>
        <v>204737607546714465</v>
      </c>
      <c r="B196" t="s">
        <v>97</v>
      </c>
      <c r="C196">
        <v>239</v>
      </c>
      <c r="D196">
        <v>1</v>
      </c>
      <c r="E196" t="s">
        <v>98</v>
      </c>
      <c r="F196" t="s">
        <v>99</v>
      </c>
      <c r="G196" t="s">
        <v>13</v>
      </c>
      <c r="H196" t="s">
        <v>13</v>
      </c>
      <c r="I196" t="s">
        <v>23</v>
      </c>
      <c r="J196" t="s">
        <v>98</v>
      </c>
    </row>
    <row r="197" spans="1:10">
      <c r="A197" t="str">
        <f>"205938849003297618"</f>
        <v>205938849003297618</v>
      </c>
      <c r="B197" t="s">
        <v>324</v>
      </c>
      <c r="C197">
        <v>493.5</v>
      </c>
      <c r="D197">
        <v>1</v>
      </c>
      <c r="E197" t="s">
        <v>325</v>
      </c>
      <c r="F197" t="s">
        <v>202</v>
      </c>
      <c r="G197" t="s">
        <v>13</v>
      </c>
      <c r="H197" t="s">
        <v>13</v>
      </c>
      <c r="I197" t="s">
        <v>23</v>
      </c>
      <c r="J197" t="s">
        <v>325</v>
      </c>
    </row>
    <row r="198" spans="1:10">
      <c r="A198" t="str">
        <f>"204651169461354967"</f>
        <v>204651169461354967</v>
      </c>
      <c r="B198" t="s">
        <v>76</v>
      </c>
      <c r="C198">
        <v>328</v>
      </c>
      <c r="D198">
        <v>1</v>
      </c>
      <c r="E198" t="s">
        <v>166</v>
      </c>
      <c r="F198" t="s">
        <v>148</v>
      </c>
      <c r="G198" t="s">
        <v>13</v>
      </c>
      <c r="H198" t="s">
        <v>13</v>
      </c>
      <c r="I198" t="s">
        <v>23</v>
      </c>
      <c r="J198" t="s">
        <v>166</v>
      </c>
    </row>
    <row r="199" spans="1:10">
      <c r="A199" t="str">
        <f>"204644421949526044"</f>
        <v>204644421949526044</v>
      </c>
      <c r="B199" t="s">
        <v>51</v>
      </c>
      <c r="C199">
        <v>298</v>
      </c>
      <c r="D199">
        <v>1</v>
      </c>
      <c r="E199" t="s">
        <v>93</v>
      </c>
      <c r="F199" t="s">
        <v>94</v>
      </c>
      <c r="G199" t="s">
        <v>13</v>
      </c>
      <c r="H199" t="s">
        <v>13</v>
      </c>
      <c r="I199" t="s">
        <v>23</v>
      </c>
      <c r="J199" t="s">
        <v>93</v>
      </c>
    </row>
    <row r="200" spans="1:10">
      <c r="A200" t="str">
        <f>"205922553835676211"</f>
        <v>205922553835676211</v>
      </c>
      <c r="B200" t="s">
        <v>326</v>
      </c>
      <c r="C200">
        <v>288</v>
      </c>
      <c r="D200">
        <v>1</v>
      </c>
      <c r="E200" t="s">
        <v>327</v>
      </c>
      <c r="F200" t="s">
        <v>328</v>
      </c>
      <c r="G200" t="s">
        <v>13</v>
      </c>
      <c r="H200" t="s">
        <v>13</v>
      </c>
      <c r="I200" t="s">
        <v>23</v>
      </c>
      <c r="J200" t="s">
        <v>327</v>
      </c>
    </row>
    <row r="201" spans="1:10">
      <c r="A201" t="str">
        <f>"205782328116221023"</f>
        <v>205782328116221023</v>
      </c>
      <c r="B201" t="s">
        <v>159</v>
      </c>
      <c r="C201">
        <v>248</v>
      </c>
      <c r="D201">
        <v>1</v>
      </c>
      <c r="E201" t="s">
        <v>160</v>
      </c>
      <c r="F201" t="s">
        <v>161</v>
      </c>
      <c r="G201" t="s">
        <v>13</v>
      </c>
      <c r="H201" t="s">
        <v>13</v>
      </c>
      <c r="I201" t="s">
        <v>23</v>
      </c>
      <c r="J201" t="s">
        <v>160</v>
      </c>
    </row>
    <row r="202" spans="1:10">
      <c r="A202" t="str">
        <f>"205782328116221023"</f>
        <v>205782328116221023</v>
      </c>
      <c r="B202" t="s">
        <v>24</v>
      </c>
      <c r="C202">
        <v>269</v>
      </c>
      <c r="D202">
        <v>1</v>
      </c>
      <c r="E202" t="s">
        <v>25</v>
      </c>
      <c r="F202" t="s">
        <v>26</v>
      </c>
      <c r="G202" t="s">
        <v>13</v>
      </c>
      <c r="H202" t="s">
        <v>13</v>
      </c>
      <c r="I202" t="s">
        <v>23</v>
      </c>
      <c r="J202" t="s">
        <v>25</v>
      </c>
    </row>
    <row r="203" spans="1:10">
      <c r="A203" t="str">
        <f>"204630813884253974"</f>
        <v>204630813884253974</v>
      </c>
      <c r="B203" t="s">
        <v>190</v>
      </c>
      <c r="C203">
        <v>252</v>
      </c>
      <c r="D203">
        <v>1</v>
      </c>
      <c r="E203" t="s">
        <v>329</v>
      </c>
      <c r="F203" t="s">
        <v>112</v>
      </c>
      <c r="G203" t="s">
        <v>13</v>
      </c>
      <c r="H203" t="s">
        <v>13</v>
      </c>
      <c r="I203" t="s">
        <v>23</v>
      </c>
      <c r="J203" t="s">
        <v>329</v>
      </c>
    </row>
    <row r="204" spans="1:10">
      <c r="A204" t="str">
        <f>"204630813884253974"</f>
        <v>204630813884253974</v>
      </c>
      <c r="B204" t="s">
        <v>165</v>
      </c>
      <c r="C204">
        <v>228</v>
      </c>
      <c r="D204">
        <v>1</v>
      </c>
      <c r="E204" t="s">
        <v>291</v>
      </c>
      <c r="F204" t="s">
        <v>92</v>
      </c>
      <c r="G204" t="s">
        <v>13</v>
      </c>
      <c r="H204" t="s">
        <v>13</v>
      </c>
      <c r="I204" t="s">
        <v>23</v>
      </c>
      <c r="J204" t="s">
        <v>291</v>
      </c>
    </row>
    <row r="205" spans="1:10">
      <c r="A205" t="str">
        <f>"204565854926065956"</f>
        <v>204565854926065956</v>
      </c>
      <c r="B205" t="s">
        <v>220</v>
      </c>
      <c r="C205">
        <v>199</v>
      </c>
      <c r="D205">
        <v>1</v>
      </c>
      <c r="E205" t="s">
        <v>243</v>
      </c>
      <c r="F205" t="s">
        <v>244</v>
      </c>
      <c r="G205" t="s">
        <v>13</v>
      </c>
      <c r="H205" t="s">
        <v>13</v>
      </c>
      <c r="I205" t="s">
        <v>23</v>
      </c>
      <c r="J205" t="s">
        <v>243</v>
      </c>
    </row>
    <row r="206" spans="1:10">
      <c r="A206" t="str">
        <f>"204644308277675984"</f>
        <v>204644308277675984</v>
      </c>
      <c r="B206" t="s">
        <v>122</v>
      </c>
      <c r="C206">
        <v>248</v>
      </c>
      <c r="D206">
        <v>1</v>
      </c>
      <c r="E206" t="s">
        <v>330</v>
      </c>
      <c r="F206" t="s">
        <v>331</v>
      </c>
      <c r="G206" t="s">
        <v>13</v>
      </c>
      <c r="H206" t="s">
        <v>13</v>
      </c>
      <c r="I206" t="s">
        <v>23</v>
      </c>
      <c r="J206" t="s">
        <v>330</v>
      </c>
    </row>
    <row r="207" spans="1:10">
      <c r="A207" t="str">
        <f>"204614965673976888"</f>
        <v>204614965673976888</v>
      </c>
      <c r="B207" t="s">
        <v>172</v>
      </c>
      <c r="C207">
        <v>245</v>
      </c>
      <c r="D207">
        <v>1</v>
      </c>
      <c r="E207" t="s">
        <v>173</v>
      </c>
      <c r="F207" t="s">
        <v>174</v>
      </c>
      <c r="G207" t="s">
        <v>13</v>
      </c>
      <c r="H207" t="s">
        <v>13</v>
      </c>
      <c r="I207" t="s">
        <v>23</v>
      </c>
      <c r="J207" t="s">
        <v>173</v>
      </c>
    </row>
    <row r="208" spans="1:10">
      <c r="A208" t="str">
        <f>"204614965673976888"</f>
        <v>204614965673976888</v>
      </c>
      <c r="B208" t="s">
        <v>165</v>
      </c>
      <c r="C208">
        <v>228</v>
      </c>
      <c r="D208">
        <v>1</v>
      </c>
      <c r="E208" t="s">
        <v>11</v>
      </c>
      <c r="F208" t="s">
        <v>12</v>
      </c>
      <c r="G208" t="s">
        <v>13</v>
      </c>
      <c r="H208" t="s">
        <v>13</v>
      </c>
      <c r="I208" t="s">
        <v>14</v>
      </c>
      <c r="J208" t="s">
        <v>11</v>
      </c>
    </row>
    <row r="209" spans="1:10">
      <c r="A209" t="str">
        <f>"206060370324081624"</f>
        <v>206060370324081624</v>
      </c>
      <c r="B209" t="s">
        <v>332</v>
      </c>
      <c r="C209">
        <v>188</v>
      </c>
      <c r="D209">
        <v>1</v>
      </c>
      <c r="E209" t="s">
        <v>333</v>
      </c>
      <c r="F209" t="s">
        <v>26</v>
      </c>
      <c r="G209" t="s">
        <v>13</v>
      </c>
      <c r="H209" t="s">
        <v>13</v>
      </c>
      <c r="I209" t="s">
        <v>23</v>
      </c>
      <c r="J209" t="s">
        <v>333</v>
      </c>
    </row>
    <row r="210" spans="1:10">
      <c r="A210" t="str">
        <f>"206060370324081624"</f>
        <v>206060370324081624</v>
      </c>
      <c r="B210" t="s">
        <v>259</v>
      </c>
      <c r="C210">
        <v>258</v>
      </c>
      <c r="D210">
        <v>1</v>
      </c>
      <c r="E210" t="s">
        <v>260</v>
      </c>
      <c r="F210" t="s">
        <v>261</v>
      </c>
      <c r="G210" t="s">
        <v>13</v>
      </c>
      <c r="H210" t="s">
        <v>13</v>
      </c>
      <c r="I210" t="s">
        <v>23</v>
      </c>
      <c r="J210" t="s">
        <v>260</v>
      </c>
    </row>
    <row r="211" spans="1:10">
      <c r="A211" t="str">
        <f>"206060370324081624"</f>
        <v>206060370324081624</v>
      </c>
      <c r="B211" t="s">
        <v>143</v>
      </c>
      <c r="C211">
        <v>246</v>
      </c>
      <c r="D211">
        <v>1</v>
      </c>
      <c r="E211" t="s">
        <v>144</v>
      </c>
      <c r="F211" t="s">
        <v>92</v>
      </c>
      <c r="G211" t="s">
        <v>13</v>
      </c>
      <c r="H211" t="s">
        <v>13</v>
      </c>
      <c r="I211" t="s">
        <v>23</v>
      </c>
      <c r="J211" t="s">
        <v>144</v>
      </c>
    </row>
    <row r="212" spans="1:10">
      <c r="A212" t="str">
        <f>"206060370324081624"</f>
        <v>206060370324081624</v>
      </c>
      <c r="B212" t="s">
        <v>76</v>
      </c>
      <c r="C212">
        <v>328</v>
      </c>
      <c r="D212">
        <v>1</v>
      </c>
      <c r="E212" t="s">
        <v>77</v>
      </c>
      <c r="F212" t="s">
        <v>61</v>
      </c>
      <c r="G212" t="s">
        <v>13</v>
      </c>
      <c r="H212" t="s">
        <v>13</v>
      </c>
      <c r="I212" t="s">
        <v>23</v>
      </c>
      <c r="J212" t="s">
        <v>77</v>
      </c>
    </row>
    <row r="213" spans="1:10">
      <c r="A213" t="str">
        <f>"205762196685917303"</f>
        <v>205762196685917303</v>
      </c>
      <c r="B213" t="s">
        <v>334</v>
      </c>
      <c r="C213">
        <v>198</v>
      </c>
      <c r="D213">
        <v>1</v>
      </c>
      <c r="E213" t="s">
        <v>335</v>
      </c>
      <c r="F213" t="s">
        <v>133</v>
      </c>
      <c r="G213" t="s">
        <v>13</v>
      </c>
      <c r="H213" t="s">
        <v>13</v>
      </c>
      <c r="I213" t="s">
        <v>23</v>
      </c>
      <c r="J213" t="s">
        <v>335</v>
      </c>
    </row>
    <row r="214" spans="1:10">
      <c r="A214" t="str">
        <f>"205762196685917303"</f>
        <v>205762196685917303</v>
      </c>
      <c r="B214" t="s">
        <v>336</v>
      </c>
      <c r="C214">
        <v>258</v>
      </c>
      <c r="D214">
        <v>1</v>
      </c>
      <c r="E214" t="s">
        <v>337</v>
      </c>
      <c r="F214" t="s">
        <v>118</v>
      </c>
      <c r="G214" t="s">
        <v>13</v>
      </c>
      <c r="H214" t="s">
        <v>13</v>
      </c>
      <c r="I214" t="s">
        <v>14</v>
      </c>
      <c r="J214" t="s">
        <v>337</v>
      </c>
    </row>
    <row r="215" spans="1:10">
      <c r="A215" t="str">
        <f>"206252647806167220"</f>
        <v>206252647806167220</v>
      </c>
      <c r="B215" t="s">
        <v>324</v>
      </c>
      <c r="C215">
        <v>493.5</v>
      </c>
      <c r="D215">
        <v>1</v>
      </c>
      <c r="E215" t="s">
        <v>338</v>
      </c>
      <c r="F215" t="s">
        <v>339</v>
      </c>
      <c r="G215" t="s">
        <v>13</v>
      </c>
      <c r="H215" t="s">
        <v>13</v>
      </c>
      <c r="I215" t="s">
        <v>23</v>
      </c>
      <c r="J215" t="s">
        <v>338</v>
      </c>
    </row>
    <row r="216" spans="1:10">
      <c r="A216" t="str">
        <f>"206246263852722633"</f>
        <v>206246263852722633</v>
      </c>
      <c r="B216" t="s">
        <v>312</v>
      </c>
      <c r="C216">
        <v>418.5</v>
      </c>
      <c r="D216">
        <v>1</v>
      </c>
      <c r="E216" t="s">
        <v>313</v>
      </c>
      <c r="F216" t="s">
        <v>156</v>
      </c>
      <c r="G216" t="s">
        <v>13</v>
      </c>
      <c r="H216" t="s">
        <v>13</v>
      </c>
      <c r="I216" t="s">
        <v>23</v>
      </c>
      <c r="J216" t="s">
        <v>313</v>
      </c>
    </row>
    <row r="217" spans="1:10">
      <c r="A217" t="str">
        <f>"205883577982067702"</f>
        <v>205883577982067702</v>
      </c>
      <c r="B217" t="s">
        <v>340</v>
      </c>
      <c r="C217">
        <v>888</v>
      </c>
      <c r="D217">
        <v>1</v>
      </c>
      <c r="E217" t="s">
        <v>341</v>
      </c>
      <c r="F217" t="s">
        <v>36</v>
      </c>
      <c r="G217" t="s">
        <v>13</v>
      </c>
      <c r="H217" t="s">
        <v>13</v>
      </c>
      <c r="I217" t="s">
        <v>23</v>
      </c>
      <c r="J217" t="s">
        <v>341</v>
      </c>
    </row>
    <row r="218" spans="1:10">
      <c r="A218" t="str">
        <f>"204507082492395857"</f>
        <v>204507082492395857</v>
      </c>
      <c r="B218" t="s">
        <v>43</v>
      </c>
      <c r="C218">
        <v>258</v>
      </c>
      <c r="D218">
        <v>1</v>
      </c>
      <c r="E218" t="s">
        <v>342</v>
      </c>
      <c r="F218" t="s">
        <v>343</v>
      </c>
      <c r="G218" t="s">
        <v>13</v>
      </c>
      <c r="H218" t="s">
        <v>13</v>
      </c>
      <c r="I218" t="s">
        <v>27</v>
      </c>
      <c r="J218" t="s">
        <v>342</v>
      </c>
    </row>
    <row r="219" spans="1:10">
      <c r="A219" t="str">
        <f>"204507082492395857"</f>
        <v>204507082492395857</v>
      </c>
      <c r="B219" t="s">
        <v>292</v>
      </c>
      <c r="C219">
        <v>888</v>
      </c>
      <c r="D219">
        <v>1</v>
      </c>
      <c r="E219" t="s">
        <v>344</v>
      </c>
      <c r="F219" t="s">
        <v>345</v>
      </c>
      <c r="G219" t="s">
        <v>13</v>
      </c>
      <c r="H219" t="s">
        <v>13</v>
      </c>
      <c r="I219" t="s">
        <v>27</v>
      </c>
      <c r="J219" t="s">
        <v>344</v>
      </c>
    </row>
    <row r="220" spans="1:10">
      <c r="A220" t="str">
        <f>"204507082492395857"</f>
        <v>204507082492395857</v>
      </c>
      <c r="B220" t="s">
        <v>270</v>
      </c>
      <c r="C220">
        <v>253.5</v>
      </c>
      <c r="D220">
        <v>1</v>
      </c>
      <c r="E220" t="s">
        <v>271</v>
      </c>
      <c r="F220" t="s">
        <v>12</v>
      </c>
      <c r="G220" t="s">
        <v>13</v>
      </c>
      <c r="H220" t="s">
        <v>13</v>
      </c>
      <c r="I220" t="s">
        <v>23</v>
      </c>
      <c r="J220" t="s">
        <v>271</v>
      </c>
    </row>
    <row r="221" spans="1:10">
      <c r="A221" t="str">
        <f>"204507082492395857"</f>
        <v>204507082492395857</v>
      </c>
      <c r="B221" t="s">
        <v>346</v>
      </c>
      <c r="C221">
        <v>268</v>
      </c>
      <c r="D221">
        <v>1</v>
      </c>
      <c r="E221" t="s">
        <v>347</v>
      </c>
      <c r="F221" t="s">
        <v>222</v>
      </c>
      <c r="G221" t="s">
        <v>13</v>
      </c>
      <c r="H221" t="s">
        <v>13</v>
      </c>
      <c r="I221" t="s">
        <v>23</v>
      </c>
      <c r="J221" t="s">
        <v>347</v>
      </c>
    </row>
    <row r="222" spans="1:10">
      <c r="A222" t="str">
        <f>"204507082492395857"</f>
        <v>204507082492395857</v>
      </c>
      <c r="B222" t="s">
        <v>17</v>
      </c>
      <c r="C222">
        <v>508.5</v>
      </c>
      <c r="D222">
        <v>1</v>
      </c>
      <c r="E222" t="s">
        <v>18</v>
      </c>
      <c r="F222" t="s">
        <v>19</v>
      </c>
      <c r="G222" t="s">
        <v>13</v>
      </c>
      <c r="H222" t="s">
        <v>13</v>
      </c>
      <c r="I222" t="s">
        <v>23</v>
      </c>
      <c r="J222" t="s">
        <v>18</v>
      </c>
    </row>
    <row r="223" spans="1:10">
      <c r="A223" t="str">
        <f>"205861457752559008"</f>
        <v>205861457752559008</v>
      </c>
      <c r="B223" t="s">
        <v>282</v>
      </c>
      <c r="C223">
        <v>387</v>
      </c>
      <c r="D223">
        <v>1</v>
      </c>
      <c r="E223" t="s">
        <v>135</v>
      </c>
      <c r="F223" t="s">
        <v>136</v>
      </c>
      <c r="G223" t="s">
        <v>13</v>
      </c>
      <c r="H223" t="s">
        <v>13</v>
      </c>
      <c r="I223" t="s">
        <v>23</v>
      </c>
      <c r="J223" t="s">
        <v>135</v>
      </c>
    </row>
    <row r="224" spans="1:10">
      <c r="A224" t="str">
        <f>"206008766352213325"</f>
        <v>206008766352213325</v>
      </c>
      <c r="B224" t="s">
        <v>43</v>
      </c>
      <c r="C224">
        <v>258</v>
      </c>
      <c r="D224">
        <v>1</v>
      </c>
      <c r="E224" t="s">
        <v>342</v>
      </c>
      <c r="F224" t="s">
        <v>343</v>
      </c>
      <c r="G224" t="s">
        <v>13</v>
      </c>
      <c r="H224" t="s">
        <v>13</v>
      </c>
      <c r="I224" t="s">
        <v>23</v>
      </c>
      <c r="J224" t="s">
        <v>342</v>
      </c>
    </row>
    <row r="225" spans="1:10">
      <c r="A225" t="str">
        <f>"204560532564499745"</f>
        <v>204560532564499745</v>
      </c>
      <c r="B225" t="s">
        <v>348</v>
      </c>
      <c r="C225">
        <v>888</v>
      </c>
      <c r="D225">
        <v>1</v>
      </c>
      <c r="E225" t="s">
        <v>349</v>
      </c>
      <c r="F225" t="s">
        <v>136</v>
      </c>
      <c r="G225" t="s">
        <v>13</v>
      </c>
      <c r="H225" t="s">
        <v>13</v>
      </c>
      <c r="I225" t="s">
        <v>23</v>
      </c>
      <c r="J225" t="s">
        <v>349</v>
      </c>
    </row>
    <row r="226" spans="1:10">
      <c r="A226" t="str">
        <f>"204517469490200565"</f>
        <v>204517469490200565</v>
      </c>
      <c r="B226" t="s">
        <v>350</v>
      </c>
      <c r="C226">
        <v>298.5</v>
      </c>
      <c r="D226">
        <v>1</v>
      </c>
      <c r="E226" t="s">
        <v>351</v>
      </c>
      <c r="F226" t="s">
        <v>12</v>
      </c>
      <c r="G226" t="s">
        <v>13</v>
      </c>
      <c r="H226" t="s">
        <v>13</v>
      </c>
      <c r="I226" t="s">
        <v>23</v>
      </c>
      <c r="J226" t="s">
        <v>351</v>
      </c>
    </row>
    <row r="227" spans="1:10">
      <c r="A227" t="str">
        <f>"204517469490200565"</f>
        <v>204517469490200565</v>
      </c>
      <c r="B227" t="s">
        <v>324</v>
      </c>
      <c r="C227">
        <v>493.5</v>
      </c>
      <c r="D227">
        <v>1</v>
      </c>
      <c r="E227" t="s">
        <v>325</v>
      </c>
      <c r="F227" t="s">
        <v>202</v>
      </c>
      <c r="G227" t="s">
        <v>13</v>
      </c>
      <c r="H227" t="s">
        <v>13</v>
      </c>
      <c r="I227" t="s">
        <v>23</v>
      </c>
      <c r="J227" t="s">
        <v>325</v>
      </c>
    </row>
    <row r="228" spans="1:10">
      <c r="A228" t="str">
        <f>"205819457230581121"</f>
        <v>205819457230581121</v>
      </c>
      <c r="B228" t="s">
        <v>352</v>
      </c>
      <c r="C228">
        <v>308</v>
      </c>
      <c r="D228">
        <v>1</v>
      </c>
      <c r="E228" t="s">
        <v>353</v>
      </c>
      <c r="F228" t="s">
        <v>354</v>
      </c>
      <c r="G228" t="s">
        <v>13</v>
      </c>
      <c r="H228" t="s">
        <v>13</v>
      </c>
      <c r="I228" t="s">
        <v>23</v>
      </c>
      <c r="J228" t="s">
        <v>353</v>
      </c>
    </row>
    <row r="229" spans="1:10">
      <c r="A229" t="str">
        <f>"205819457230581121"</f>
        <v>205819457230581121</v>
      </c>
      <c r="B229" t="s">
        <v>355</v>
      </c>
      <c r="C229">
        <v>408</v>
      </c>
      <c r="D229">
        <v>1</v>
      </c>
      <c r="E229" t="s">
        <v>356</v>
      </c>
      <c r="F229" t="s">
        <v>357</v>
      </c>
      <c r="G229" t="s">
        <v>13</v>
      </c>
      <c r="H229" t="s">
        <v>13</v>
      </c>
      <c r="I229" t="s">
        <v>14</v>
      </c>
      <c r="J229" t="s">
        <v>356</v>
      </c>
    </row>
    <row r="230" spans="1:10">
      <c r="A230" t="str">
        <f>"205970994764739924"</f>
        <v>205970994764739924</v>
      </c>
      <c r="B230" t="s">
        <v>318</v>
      </c>
      <c r="C230">
        <v>888</v>
      </c>
      <c r="D230">
        <v>1</v>
      </c>
      <c r="E230" t="s">
        <v>358</v>
      </c>
      <c r="F230" t="s">
        <v>133</v>
      </c>
      <c r="G230" t="s">
        <v>13</v>
      </c>
      <c r="H230" t="s">
        <v>13</v>
      </c>
      <c r="I230" t="s">
        <v>23</v>
      </c>
      <c r="J230" t="s">
        <v>358</v>
      </c>
    </row>
    <row r="231" spans="1:10">
      <c r="A231" t="str">
        <f>"205970994764739924"</f>
        <v>205970994764739924</v>
      </c>
      <c r="B231" t="s">
        <v>359</v>
      </c>
      <c r="C231">
        <v>258</v>
      </c>
      <c r="D231">
        <v>1</v>
      </c>
      <c r="E231" t="s">
        <v>360</v>
      </c>
      <c r="F231" t="s">
        <v>361</v>
      </c>
      <c r="G231" t="s">
        <v>13</v>
      </c>
      <c r="H231" t="s">
        <v>13</v>
      </c>
      <c r="I231" t="s">
        <v>27</v>
      </c>
      <c r="J231" t="s">
        <v>360</v>
      </c>
    </row>
    <row r="232" spans="1:10">
      <c r="A232" t="str">
        <f>"205970994764739924"</f>
        <v>205970994764739924</v>
      </c>
      <c r="B232" t="s">
        <v>97</v>
      </c>
      <c r="C232">
        <v>239</v>
      </c>
      <c r="D232">
        <v>1</v>
      </c>
      <c r="E232" t="s">
        <v>98</v>
      </c>
      <c r="F232" t="s">
        <v>99</v>
      </c>
      <c r="G232" t="s">
        <v>13</v>
      </c>
      <c r="H232" t="s">
        <v>13</v>
      </c>
      <c r="I232" t="s">
        <v>27</v>
      </c>
      <c r="J232" t="s">
        <v>98</v>
      </c>
    </row>
    <row r="233" spans="1:10">
      <c r="A233" t="str">
        <f>"204428206467654183"</f>
        <v>204428206467654183</v>
      </c>
      <c r="B233" t="s">
        <v>362</v>
      </c>
      <c r="C233">
        <v>219</v>
      </c>
      <c r="D233">
        <v>1</v>
      </c>
      <c r="E233" t="s">
        <v>363</v>
      </c>
      <c r="F233" t="s">
        <v>222</v>
      </c>
      <c r="G233" t="s">
        <v>13</v>
      </c>
      <c r="H233" t="s">
        <v>13</v>
      </c>
      <c r="I233" t="s">
        <v>14</v>
      </c>
      <c r="J233" t="s">
        <v>363</v>
      </c>
    </row>
    <row r="234" spans="1:10">
      <c r="A234" t="str">
        <f>"204428206467654183"</f>
        <v>204428206467654183</v>
      </c>
      <c r="B234" t="s">
        <v>24</v>
      </c>
      <c r="C234">
        <v>269</v>
      </c>
      <c r="D234">
        <v>1</v>
      </c>
      <c r="E234" t="s">
        <v>57</v>
      </c>
      <c r="F234" t="s">
        <v>58</v>
      </c>
      <c r="G234" t="s">
        <v>13</v>
      </c>
      <c r="H234" t="s">
        <v>13</v>
      </c>
      <c r="I234" t="s">
        <v>23</v>
      </c>
      <c r="J234" t="s">
        <v>57</v>
      </c>
    </row>
    <row r="235" spans="1:10">
      <c r="A235" t="str">
        <f>"204416502377212894"</f>
        <v>204416502377212894</v>
      </c>
      <c r="B235" t="s">
        <v>76</v>
      </c>
      <c r="C235">
        <v>328</v>
      </c>
      <c r="D235">
        <v>1</v>
      </c>
      <c r="E235" t="s">
        <v>166</v>
      </c>
      <c r="F235" t="s">
        <v>148</v>
      </c>
      <c r="G235" t="s">
        <v>13</v>
      </c>
      <c r="H235" t="s">
        <v>13</v>
      </c>
      <c r="I235" t="s">
        <v>23</v>
      </c>
      <c r="J235" t="s">
        <v>166</v>
      </c>
    </row>
    <row r="236" spans="1:10">
      <c r="A236" t="str">
        <f>"204501676202305156"</f>
        <v>204501676202305156</v>
      </c>
      <c r="B236" t="s">
        <v>97</v>
      </c>
      <c r="C236">
        <v>239</v>
      </c>
      <c r="D236">
        <v>1</v>
      </c>
      <c r="E236" t="s">
        <v>364</v>
      </c>
      <c r="F236" t="s">
        <v>365</v>
      </c>
      <c r="G236" t="s">
        <v>13</v>
      </c>
      <c r="H236" t="s">
        <v>13</v>
      </c>
      <c r="I236" t="s">
        <v>23</v>
      </c>
      <c r="J236" t="s">
        <v>364</v>
      </c>
    </row>
    <row r="237" spans="1:10">
      <c r="A237" t="str">
        <f>"205952318843455600"</f>
        <v>205952318843455600</v>
      </c>
      <c r="B237" t="s">
        <v>366</v>
      </c>
      <c r="C237">
        <v>188</v>
      </c>
      <c r="D237">
        <v>1</v>
      </c>
      <c r="E237" t="s">
        <v>367</v>
      </c>
      <c r="F237" t="s">
        <v>368</v>
      </c>
      <c r="G237" t="s">
        <v>13</v>
      </c>
      <c r="H237" t="s">
        <v>13</v>
      </c>
      <c r="I237" t="s">
        <v>23</v>
      </c>
      <c r="J237" t="s">
        <v>367</v>
      </c>
    </row>
    <row r="238" spans="1:10">
      <c r="A238" t="str">
        <f>"205952318843455600"</f>
        <v>205952318843455600</v>
      </c>
      <c r="B238" t="s">
        <v>369</v>
      </c>
      <c r="C238">
        <v>198</v>
      </c>
      <c r="D238">
        <v>1</v>
      </c>
      <c r="E238" t="s">
        <v>370</v>
      </c>
      <c r="F238" t="s">
        <v>184</v>
      </c>
      <c r="G238" t="s">
        <v>13</v>
      </c>
      <c r="H238" t="s">
        <v>13</v>
      </c>
      <c r="I238" t="s">
        <v>27</v>
      </c>
      <c r="J238" t="s">
        <v>370</v>
      </c>
    </row>
    <row r="239" spans="1:10">
      <c r="A239" t="str">
        <f>"204386710805578581"</f>
        <v>204386710805578581</v>
      </c>
      <c r="B239" t="s">
        <v>76</v>
      </c>
      <c r="C239">
        <v>328</v>
      </c>
      <c r="D239">
        <v>1</v>
      </c>
      <c r="E239" t="s">
        <v>77</v>
      </c>
      <c r="F239" t="s">
        <v>61</v>
      </c>
      <c r="G239" t="s">
        <v>13</v>
      </c>
      <c r="H239" t="s">
        <v>13</v>
      </c>
      <c r="I239" t="s">
        <v>23</v>
      </c>
      <c r="J239" t="s">
        <v>77</v>
      </c>
    </row>
    <row r="240" spans="1:10">
      <c r="A240" t="str">
        <f>"205637568837843221"</f>
        <v>205637568837843221</v>
      </c>
      <c r="B240" t="s">
        <v>59</v>
      </c>
      <c r="C240">
        <v>189</v>
      </c>
      <c r="D240">
        <v>1</v>
      </c>
      <c r="E240" t="s">
        <v>60</v>
      </c>
      <c r="F240" t="s">
        <v>61</v>
      </c>
      <c r="G240" t="s">
        <v>13</v>
      </c>
      <c r="H240" t="s">
        <v>13</v>
      </c>
      <c r="I240" t="s">
        <v>23</v>
      </c>
      <c r="J240" t="s">
        <v>60</v>
      </c>
    </row>
    <row r="241" spans="1:10">
      <c r="A241" t="str">
        <f>"205638184216643331"</f>
        <v>205638184216643331</v>
      </c>
      <c r="B241" t="s">
        <v>312</v>
      </c>
      <c r="C241">
        <v>418.5</v>
      </c>
      <c r="D241">
        <v>1</v>
      </c>
      <c r="E241" t="s">
        <v>313</v>
      </c>
      <c r="F241" t="s">
        <v>156</v>
      </c>
      <c r="G241" t="s">
        <v>13</v>
      </c>
      <c r="H241" t="s">
        <v>13</v>
      </c>
      <c r="I241" t="s">
        <v>23</v>
      </c>
      <c r="J241" t="s">
        <v>313</v>
      </c>
    </row>
    <row r="242" spans="1:10">
      <c r="A242" t="str">
        <f>"205635468356445428"</f>
        <v>205635468356445428</v>
      </c>
      <c r="B242" t="s">
        <v>371</v>
      </c>
      <c r="C242">
        <v>342</v>
      </c>
      <c r="D242">
        <v>1</v>
      </c>
      <c r="E242" t="s">
        <v>372</v>
      </c>
      <c r="F242" t="s">
        <v>48</v>
      </c>
      <c r="G242" t="s">
        <v>13</v>
      </c>
      <c r="H242" t="s">
        <v>13</v>
      </c>
      <c r="I242" t="s">
        <v>23</v>
      </c>
      <c r="J242" t="s">
        <v>372</v>
      </c>
    </row>
    <row r="243" spans="1:10">
      <c r="A243" t="str">
        <f>"204366102867294779"</f>
        <v>204366102867294779</v>
      </c>
      <c r="B243" t="s">
        <v>24</v>
      </c>
      <c r="C243">
        <v>269</v>
      </c>
      <c r="D243">
        <v>1</v>
      </c>
      <c r="E243" t="s">
        <v>57</v>
      </c>
      <c r="F243" t="s">
        <v>58</v>
      </c>
      <c r="G243" t="s">
        <v>13</v>
      </c>
      <c r="H243" t="s">
        <v>13</v>
      </c>
      <c r="I243" t="s">
        <v>23</v>
      </c>
      <c r="J243" t="s">
        <v>57</v>
      </c>
    </row>
    <row r="244" spans="1:10">
      <c r="A244" t="str">
        <f>"204473455067082050"</f>
        <v>204473455067082050</v>
      </c>
      <c r="B244" t="s">
        <v>76</v>
      </c>
      <c r="C244">
        <v>328</v>
      </c>
      <c r="D244">
        <v>1</v>
      </c>
      <c r="E244" t="s">
        <v>77</v>
      </c>
      <c r="F244" t="s">
        <v>61</v>
      </c>
      <c r="G244" t="s">
        <v>13</v>
      </c>
      <c r="H244" t="s">
        <v>13</v>
      </c>
      <c r="I244" t="s">
        <v>23</v>
      </c>
      <c r="J244" t="s">
        <v>77</v>
      </c>
    </row>
    <row r="245" spans="1:10">
      <c r="A245" t="str">
        <f>"204473455067082050"</f>
        <v>204473455067082050</v>
      </c>
      <c r="B245" t="s">
        <v>206</v>
      </c>
      <c r="C245">
        <v>198</v>
      </c>
      <c r="D245">
        <v>1</v>
      </c>
      <c r="E245" t="s">
        <v>207</v>
      </c>
      <c r="F245" t="s">
        <v>208</v>
      </c>
      <c r="G245" t="s">
        <v>13</v>
      </c>
      <c r="H245" t="s">
        <v>13</v>
      </c>
      <c r="I245" t="s">
        <v>27</v>
      </c>
      <c r="J245" t="s">
        <v>207</v>
      </c>
    </row>
    <row r="246" spans="1:10">
      <c r="A246" t="str">
        <f>"204473455067082050"</f>
        <v>204473455067082050</v>
      </c>
      <c r="B246" t="s">
        <v>373</v>
      </c>
      <c r="C246">
        <v>235</v>
      </c>
      <c r="D246">
        <v>1</v>
      </c>
      <c r="E246" t="s">
        <v>374</v>
      </c>
      <c r="F246" t="s">
        <v>33</v>
      </c>
      <c r="G246" t="s">
        <v>13</v>
      </c>
      <c r="H246" t="s">
        <v>13</v>
      </c>
      <c r="I246" t="s">
        <v>23</v>
      </c>
      <c r="J246" t="s">
        <v>374</v>
      </c>
    </row>
    <row r="247" spans="1:10">
      <c r="A247" t="str">
        <f>"204473455067082050"</f>
        <v>204473455067082050</v>
      </c>
      <c r="B247" t="s">
        <v>272</v>
      </c>
      <c r="C247">
        <v>199</v>
      </c>
      <c r="D247">
        <v>1</v>
      </c>
      <c r="E247" t="s">
        <v>273</v>
      </c>
      <c r="F247" t="s">
        <v>274</v>
      </c>
      <c r="G247" t="s">
        <v>13</v>
      </c>
      <c r="H247" t="s">
        <v>13</v>
      </c>
      <c r="I247" t="s">
        <v>23</v>
      </c>
      <c r="J247" t="s">
        <v>273</v>
      </c>
    </row>
    <row r="248" spans="1:10">
      <c r="A248" t="str">
        <f>"205612816742453728"</f>
        <v>205612816742453728</v>
      </c>
      <c r="B248" t="s">
        <v>259</v>
      </c>
      <c r="C248">
        <v>258</v>
      </c>
      <c r="D248">
        <v>1</v>
      </c>
      <c r="E248" t="s">
        <v>375</v>
      </c>
      <c r="F248" t="s">
        <v>202</v>
      </c>
      <c r="G248" t="s">
        <v>13</v>
      </c>
      <c r="H248" t="s">
        <v>13</v>
      </c>
      <c r="I248" t="s">
        <v>23</v>
      </c>
      <c r="J248" t="s">
        <v>375</v>
      </c>
    </row>
    <row r="249" spans="1:10">
      <c r="A249" t="str">
        <f>"175958636807970198"</f>
        <v>175958636807970198</v>
      </c>
      <c r="B249" t="s">
        <v>40</v>
      </c>
      <c r="C249">
        <v>228</v>
      </c>
      <c r="D249">
        <v>1</v>
      </c>
      <c r="E249" t="s">
        <v>280</v>
      </c>
      <c r="F249" t="s">
        <v>281</v>
      </c>
      <c r="G249" t="s">
        <v>13</v>
      </c>
      <c r="H249" t="s">
        <v>13</v>
      </c>
      <c r="I249" t="s">
        <v>23</v>
      </c>
      <c r="J249" t="s">
        <v>280</v>
      </c>
    </row>
    <row r="250" spans="1:10">
      <c r="A250" t="str">
        <f>"204458951769262977"</f>
        <v>204458951769262977</v>
      </c>
      <c r="B250" t="s">
        <v>282</v>
      </c>
      <c r="C250">
        <v>387</v>
      </c>
      <c r="D250">
        <v>1</v>
      </c>
      <c r="E250" t="s">
        <v>135</v>
      </c>
      <c r="F250" t="s">
        <v>136</v>
      </c>
      <c r="G250" t="s">
        <v>13</v>
      </c>
      <c r="H250" t="s">
        <v>13</v>
      </c>
      <c r="I250" t="s">
        <v>23</v>
      </c>
      <c r="J250" t="s">
        <v>135</v>
      </c>
    </row>
    <row r="251" spans="1:10">
      <c r="A251" t="str">
        <f>"206094587474966308"</f>
        <v>206094587474966308</v>
      </c>
      <c r="B251" t="s">
        <v>190</v>
      </c>
      <c r="C251">
        <v>252</v>
      </c>
      <c r="D251">
        <v>1</v>
      </c>
      <c r="E251" t="s">
        <v>329</v>
      </c>
      <c r="F251" t="s">
        <v>112</v>
      </c>
      <c r="G251" t="s">
        <v>13</v>
      </c>
      <c r="H251" t="s">
        <v>13</v>
      </c>
      <c r="I251" t="s">
        <v>23</v>
      </c>
      <c r="J251" t="s">
        <v>329</v>
      </c>
    </row>
    <row r="252" spans="1:10">
      <c r="A252" t="str">
        <f>"205599796059371336"</f>
        <v>205599796059371336</v>
      </c>
      <c r="B252" t="s">
        <v>312</v>
      </c>
      <c r="C252">
        <v>418.5</v>
      </c>
      <c r="D252">
        <v>1</v>
      </c>
      <c r="E252" t="s">
        <v>313</v>
      </c>
      <c r="F252" t="s">
        <v>156</v>
      </c>
      <c r="G252" t="s">
        <v>13</v>
      </c>
      <c r="H252" t="s">
        <v>13</v>
      </c>
      <c r="I252" t="s">
        <v>23</v>
      </c>
      <c r="J252" t="s">
        <v>313</v>
      </c>
    </row>
    <row r="253" spans="1:10">
      <c r="A253" t="str">
        <f>"205599796059371336"</f>
        <v>205599796059371336</v>
      </c>
      <c r="B253" t="s">
        <v>149</v>
      </c>
      <c r="C253">
        <v>229</v>
      </c>
      <c r="D253">
        <v>1</v>
      </c>
      <c r="E253" t="s">
        <v>150</v>
      </c>
      <c r="F253" t="s">
        <v>151</v>
      </c>
      <c r="G253" t="s">
        <v>13</v>
      </c>
      <c r="H253" t="s">
        <v>13</v>
      </c>
      <c r="I253" t="s">
        <v>14</v>
      </c>
      <c r="J253" t="s">
        <v>150</v>
      </c>
    </row>
    <row r="254" spans="1:10">
      <c r="A254" t="str">
        <f>"205599796059371336"</f>
        <v>205599796059371336</v>
      </c>
      <c r="B254" t="s">
        <v>305</v>
      </c>
      <c r="C254">
        <v>268</v>
      </c>
      <c r="D254">
        <v>1</v>
      </c>
      <c r="E254" t="s">
        <v>376</v>
      </c>
      <c r="F254" t="s">
        <v>48</v>
      </c>
      <c r="G254" t="s">
        <v>13</v>
      </c>
      <c r="H254" t="s">
        <v>13</v>
      </c>
      <c r="I254" t="s">
        <v>23</v>
      </c>
      <c r="J254" t="s">
        <v>376</v>
      </c>
    </row>
    <row r="255" spans="1:10">
      <c r="A255" t="str">
        <f>"205892678111249904"</f>
        <v>205892678111249904</v>
      </c>
      <c r="B255" t="s">
        <v>134</v>
      </c>
      <c r="C255">
        <v>387</v>
      </c>
      <c r="D255">
        <v>1</v>
      </c>
      <c r="E255" t="s">
        <v>135</v>
      </c>
      <c r="F255" t="s">
        <v>136</v>
      </c>
      <c r="G255" t="s">
        <v>13</v>
      </c>
      <c r="H255" t="s">
        <v>13</v>
      </c>
      <c r="I255" t="s">
        <v>23</v>
      </c>
      <c r="J255" t="s">
        <v>135</v>
      </c>
    </row>
    <row r="256" spans="1:10">
      <c r="A256" t="str">
        <f>"205891334538563038"</f>
        <v>205891334538563038</v>
      </c>
      <c r="B256" t="s">
        <v>17</v>
      </c>
      <c r="C256">
        <v>508.5</v>
      </c>
      <c r="D256">
        <v>1</v>
      </c>
      <c r="E256" t="s">
        <v>18</v>
      </c>
      <c r="F256" t="s">
        <v>19</v>
      </c>
      <c r="G256" t="s">
        <v>13</v>
      </c>
      <c r="H256" t="s">
        <v>13</v>
      </c>
      <c r="I256" t="s">
        <v>23</v>
      </c>
      <c r="J256" t="s">
        <v>18</v>
      </c>
    </row>
    <row r="257" spans="1:10">
      <c r="A257" t="str">
        <f>"205723221188136632"</f>
        <v>205723221188136632</v>
      </c>
      <c r="B257" t="s">
        <v>145</v>
      </c>
      <c r="C257">
        <v>189</v>
      </c>
      <c r="D257">
        <v>1</v>
      </c>
      <c r="E257" t="s">
        <v>266</v>
      </c>
      <c r="F257" t="s">
        <v>58</v>
      </c>
      <c r="G257" t="s">
        <v>13</v>
      </c>
      <c r="H257" t="s">
        <v>13</v>
      </c>
      <c r="I257" t="s">
        <v>23</v>
      </c>
      <c r="J257" t="s">
        <v>266</v>
      </c>
    </row>
    <row r="258" spans="1:10">
      <c r="A258" t="str">
        <f>"204427115263840245"</f>
        <v>204427115263840245</v>
      </c>
      <c r="B258" t="s">
        <v>51</v>
      </c>
      <c r="C258">
        <v>298</v>
      </c>
      <c r="D258">
        <v>1</v>
      </c>
      <c r="E258" t="s">
        <v>93</v>
      </c>
      <c r="F258" t="s">
        <v>94</v>
      </c>
      <c r="G258" t="s">
        <v>13</v>
      </c>
      <c r="H258" t="s">
        <v>13</v>
      </c>
      <c r="I258" t="s">
        <v>23</v>
      </c>
      <c r="J258" t="s">
        <v>93</v>
      </c>
    </row>
    <row r="259" spans="1:10">
      <c r="A259" t="str">
        <f>"204427115263840245"</f>
        <v>204427115263840245</v>
      </c>
      <c r="B259" t="s">
        <v>220</v>
      </c>
      <c r="C259">
        <v>199</v>
      </c>
      <c r="D259">
        <v>1</v>
      </c>
      <c r="E259" t="s">
        <v>221</v>
      </c>
      <c r="F259" t="s">
        <v>222</v>
      </c>
      <c r="G259" t="s">
        <v>13</v>
      </c>
      <c r="H259" t="s">
        <v>13</v>
      </c>
      <c r="I259" t="s">
        <v>23</v>
      </c>
      <c r="J259" t="s">
        <v>221</v>
      </c>
    </row>
    <row r="260" spans="1:10">
      <c r="A260" t="str">
        <f>"175896169701239299"</f>
        <v>175896169701239299</v>
      </c>
      <c r="B260" t="s">
        <v>282</v>
      </c>
      <c r="C260">
        <v>387</v>
      </c>
      <c r="D260">
        <v>1</v>
      </c>
      <c r="E260" t="s">
        <v>283</v>
      </c>
      <c r="F260" t="s">
        <v>284</v>
      </c>
      <c r="G260" t="s">
        <v>13</v>
      </c>
      <c r="H260" t="s">
        <v>13</v>
      </c>
      <c r="I260" t="s">
        <v>23</v>
      </c>
      <c r="J260" t="s">
        <v>283</v>
      </c>
    </row>
    <row r="261" spans="1:10">
      <c r="A261" t="str">
        <f>"204297026090490879"</f>
        <v>204297026090490879</v>
      </c>
      <c r="B261" t="s">
        <v>131</v>
      </c>
      <c r="C261">
        <v>229</v>
      </c>
      <c r="D261">
        <v>1</v>
      </c>
      <c r="E261" t="s">
        <v>132</v>
      </c>
      <c r="F261" t="s">
        <v>133</v>
      </c>
      <c r="G261" t="s">
        <v>13</v>
      </c>
      <c r="H261" t="s">
        <v>13</v>
      </c>
      <c r="I261" t="s">
        <v>23</v>
      </c>
      <c r="J261" t="s">
        <v>132</v>
      </c>
    </row>
    <row r="262" spans="1:10">
      <c r="A262" t="str">
        <f>"204297026090490879"</f>
        <v>204297026090490879</v>
      </c>
      <c r="B262" t="s">
        <v>220</v>
      </c>
      <c r="C262">
        <v>199</v>
      </c>
      <c r="D262">
        <v>1</v>
      </c>
      <c r="E262" t="s">
        <v>221</v>
      </c>
      <c r="F262" t="s">
        <v>222</v>
      </c>
      <c r="G262" t="s">
        <v>13</v>
      </c>
      <c r="H262" t="s">
        <v>13</v>
      </c>
      <c r="I262" t="s">
        <v>23</v>
      </c>
      <c r="J262" t="s">
        <v>221</v>
      </c>
    </row>
    <row r="263" spans="1:10">
      <c r="A263" t="str">
        <f>"204415607292705667"</f>
        <v>204415607292705667</v>
      </c>
      <c r="B263" t="s">
        <v>84</v>
      </c>
      <c r="C263">
        <v>258</v>
      </c>
      <c r="D263">
        <v>1</v>
      </c>
      <c r="E263" t="s">
        <v>86</v>
      </c>
      <c r="F263" t="s">
        <v>48</v>
      </c>
      <c r="G263" t="s">
        <v>13</v>
      </c>
      <c r="H263" t="s">
        <v>13</v>
      </c>
      <c r="I263" t="s">
        <v>23</v>
      </c>
      <c r="J263" t="s">
        <v>86</v>
      </c>
    </row>
    <row r="264" spans="1:10">
      <c r="A264" t="str">
        <f>"204415607292705667"</f>
        <v>204415607292705667</v>
      </c>
      <c r="B264" t="s">
        <v>51</v>
      </c>
      <c r="C264">
        <v>298</v>
      </c>
      <c r="D264">
        <v>1</v>
      </c>
      <c r="E264" t="s">
        <v>52</v>
      </c>
      <c r="F264" t="s">
        <v>53</v>
      </c>
      <c r="G264" t="s">
        <v>13</v>
      </c>
      <c r="H264" t="s">
        <v>13</v>
      </c>
      <c r="I264" t="s">
        <v>23</v>
      </c>
      <c r="J264" t="s">
        <v>52</v>
      </c>
    </row>
    <row r="265" spans="1:10">
      <c r="A265" t="str">
        <f>"204413339563978573"</f>
        <v>204413339563978573</v>
      </c>
      <c r="B265" t="s">
        <v>377</v>
      </c>
      <c r="C265">
        <v>285</v>
      </c>
      <c r="D265">
        <v>1</v>
      </c>
      <c r="E265" t="s">
        <v>378</v>
      </c>
      <c r="F265" t="s">
        <v>26</v>
      </c>
      <c r="G265" t="s">
        <v>13</v>
      </c>
      <c r="H265" t="s">
        <v>13</v>
      </c>
      <c r="I265" t="s">
        <v>27</v>
      </c>
      <c r="J265" t="s">
        <v>378</v>
      </c>
    </row>
    <row r="266" spans="1:10">
      <c r="A266" t="str">
        <f>"204413339563978573"</f>
        <v>204413339563978573</v>
      </c>
      <c r="B266" t="s">
        <v>134</v>
      </c>
      <c r="C266">
        <v>387</v>
      </c>
      <c r="D266">
        <v>1</v>
      </c>
      <c r="E266" t="s">
        <v>135</v>
      </c>
      <c r="F266" t="s">
        <v>136</v>
      </c>
      <c r="G266" t="s">
        <v>13</v>
      </c>
      <c r="H266" t="s">
        <v>13</v>
      </c>
      <c r="I266" t="s">
        <v>23</v>
      </c>
      <c r="J266" t="s">
        <v>135</v>
      </c>
    </row>
    <row r="267" spans="1:10">
      <c r="A267" t="str">
        <f>"205701101873538603"</f>
        <v>205701101873538603</v>
      </c>
      <c r="B267" t="s">
        <v>312</v>
      </c>
      <c r="C267">
        <v>418.5</v>
      </c>
      <c r="D267">
        <v>1</v>
      </c>
      <c r="E267" t="s">
        <v>313</v>
      </c>
      <c r="F267" t="s">
        <v>156</v>
      </c>
      <c r="G267" t="s">
        <v>13</v>
      </c>
      <c r="H267" t="s">
        <v>13</v>
      </c>
      <c r="I267" t="s">
        <v>23</v>
      </c>
      <c r="J267" t="s">
        <v>313</v>
      </c>
    </row>
    <row r="268" spans="1:10">
      <c r="A268" t="str">
        <f>"205695641428737232"</f>
        <v>205695641428737232</v>
      </c>
      <c r="B268" t="s">
        <v>20</v>
      </c>
      <c r="C268">
        <v>240</v>
      </c>
      <c r="D268">
        <v>1</v>
      </c>
      <c r="E268" t="s">
        <v>21</v>
      </c>
      <c r="F268" t="s">
        <v>22</v>
      </c>
      <c r="G268" t="s">
        <v>13</v>
      </c>
      <c r="H268" t="s">
        <v>13</v>
      </c>
      <c r="I268" t="s">
        <v>23</v>
      </c>
      <c r="J268" t="s">
        <v>21</v>
      </c>
    </row>
    <row r="269" spans="1:10">
      <c r="A269" t="str">
        <f>"204265218860394662"</f>
        <v>204265218860394662</v>
      </c>
      <c r="B269" t="s">
        <v>17</v>
      </c>
      <c r="C269">
        <v>508.5</v>
      </c>
      <c r="D269">
        <v>1</v>
      </c>
      <c r="E269" t="s">
        <v>18</v>
      </c>
      <c r="F269" t="s">
        <v>19</v>
      </c>
      <c r="G269" t="s">
        <v>13</v>
      </c>
      <c r="H269" t="s">
        <v>13</v>
      </c>
      <c r="I269" t="s">
        <v>23</v>
      </c>
      <c r="J269" t="s">
        <v>18</v>
      </c>
    </row>
    <row r="270" spans="1:10">
      <c r="A270" t="str">
        <f>"205841186364376214"</f>
        <v>205841186364376214</v>
      </c>
      <c r="B270" t="s">
        <v>270</v>
      </c>
      <c r="C270">
        <v>253.5</v>
      </c>
      <c r="D270">
        <v>1</v>
      </c>
      <c r="E270" t="s">
        <v>271</v>
      </c>
      <c r="F270" t="s">
        <v>12</v>
      </c>
      <c r="G270" t="s">
        <v>13</v>
      </c>
      <c r="H270" t="s">
        <v>13</v>
      </c>
      <c r="I270" t="s">
        <v>23</v>
      </c>
      <c r="J270" t="s">
        <v>271</v>
      </c>
    </row>
    <row r="271" spans="1:10">
      <c r="A271" t="str">
        <f>"205839114018257513"</f>
        <v>205839114018257513</v>
      </c>
      <c r="B271" t="s">
        <v>108</v>
      </c>
      <c r="C271">
        <v>269</v>
      </c>
      <c r="D271">
        <v>1</v>
      </c>
      <c r="E271" t="s">
        <v>109</v>
      </c>
      <c r="F271" t="s">
        <v>110</v>
      </c>
      <c r="G271" t="s">
        <v>13</v>
      </c>
      <c r="H271" t="s">
        <v>13</v>
      </c>
      <c r="I271" t="s">
        <v>23</v>
      </c>
      <c r="J271" t="s">
        <v>109</v>
      </c>
    </row>
    <row r="272" spans="1:10">
      <c r="A272" t="str">
        <f>"175998594394826698"</f>
        <v>175998594394826698</v>
      </c>
      <c r="B272" t="s">
        <v>379</v>
      </c>
      <c r="C272">
        <v>888</v>
      </c>
      <c r="D272">
        <v>1</v>
      </c>
      <c r="E272" t="s">
        <v>380</v>
      </c>
      <c r="F272" t="s">
        <v>381</v>
      </c>
      <c r="G272" t="s">
        <v>13</v>
      </c>
      <c r="H272" t="s">
        <v>13</v>
      </c>
      <c r="I272" t="s">
        <v>23</v>
      </c>
      <c r="J272" t="s">
        <v>380</v>
      </c>
    </row>
    <row r="273" spans="1:10">
      <c r="A273" t="str">
        <f>"175998594394826698"</f>
        <v>175998594394826698</v>
      </c>
      <c r="B273" t="s">
        <v>223</v>
      </c>
      <c r="C273">
        <v>387</v>
      </c>
      <c r="D273">
        <v>1</v>
      </c>
      <c r="E273" t="s">
        <v>224</v>
      </c>
      <c r="F273" t="s">
        <v>48</v>
      </c>
      <c r="G273" t="s">
        <v>13</v>
      </c>
      <c r="H273" t="s">
        <v>13</v>
      </c>
      <c r="I273" t="s">
        <v>23</v>
      </c>
      <c r="J273" t="s">
        <v>224</v>
      </c>
    </row>
    <row r="274" spans="1:10">
      <c r="A274" t="str">
        <f>"175998594394826698"</f>
        <v>175998594394826698</v>
      </c>
      <c r="B274" t="s">
        <v>232</v>
      </c>
      <c r="C274">
        <v>258</v>
      </c>
      <c r="D274">
        <v>1</v>
      </c>
      <c r="E274" t="s">
        <v>233</v>
      </c>
      <c r="F274" t="s">
        <v>234</v>
      </c>
      <c r="G274" t="s">
        <v>13</v>
      </c>
      <c r="H274" t="s">
        <v>13</v>
      </c>
      <c r="I274" t="s">
        <v>23</v>
      </c>
      <c r="J274" t="s">
        <v>233</v>
      </c>
    </row>
    <row r="275" spans="1:10">
      <c r="A275" t="str">
        <f>"204319173124807444"</f>
        <v>204319173124807444</v>
      </c>
      <c r="B275" t="s">
        <v>17</v>
      </c>
      <c r="C275">
        <v>508.5</v>
      </c>
      <c r="D275">
        <v>1</v>
      </c>
      <c r="E275" t="s">
        <v>18</v>
      </c>
      <c r="F275" t="s">
        <v>19</v>
      </c>
      <c r="G275" t="s">
        <v>13</v>
      </c>
      <c r="H275" t="s">
        <v>13</v>
      </c>
      <c r="I275" t="s">
        <v>23</v>
      </c>
      <c r="J275" t="s">
        <v>18</v>
      </c>
    </row>
    <row r="276" spans="1:10">
      <c r="A276" t="str">
        <f>"205536600433393012"</f>
        <v>205536600433393012</v>
      </c>
      <c r="B276" t="s">
        <v>220</v>
      </c>
      <c r="C276">
        <v>199</v>
      </c>
      <c r="D276">
        <v>1</v>
      </c>
      <c r="E276" t="s">
        <v>243</v>
      </c>
      <c r="F276" t="s">
        <v>244</v>
      </c>
      <c r="G276" t="s">
        <v>13</v>
      </c>
      <c r="H276" t="s">
        <v>13</v>
      </c>
      <c r="I276" t="s">
        <v>23</v>
      </c>
      <c r="J276" t="s">
        <v>243</v>
      </c>
    </row>
    <row r="277" spans="1:10">
      <c r="A277" t="str">
        <f>"206031027019224230"</f>
        <v>206031027019224230</v>
      </c>
      <c r="B277" t="s">
        <v>250</v>
      </c>
      <c r="C277">
        <v>155</v>
      </c>
      <c r="D277">
        <v>1</v>
      </c>
      <c r="E277" t="s">
        <v>251</v>
      </c>
      <c r="F277" t="s">
        <v>252</v>
      </c>
      <c r="G277" t="s">
        <v>13</v>
      </c>
      <c r="H277" t="s">
        <v>13</v>
      </c>
      <c r="I277" t="s">
        <v>23</v>
      </c>
      <c r="J277" t="s">
        <v>251</v>
      </c>
    </row>
    <row r="278" spans="1:10">
      <c r="A278" t="str">
        <f>"206031027019224230"</f>
        <v>206031027019224230</v>
      </c>
      <c r="B278" t="s">
        <v>382</v>
      </c>
      <c r="C278">
        <v>388</v>
      </c>
      <c r="D278">
        <v>1</v>
      </c>
      <c r="E278" t="s">
        <v>383</v>
      </c>
      <c r="F278" t="s">
        <v>384</v>
      </c>
      <c r="G278" t="s">
        <v>13</v>
      </c>
      <c r="H278" t="s">
        <v>13</v>
      </c>
      <c r="I278" t="s">
        <v>23</v>
      </c>
      <c r="J278" t="s">
        <v>383</v>
      </c>
    </row>
    <row r="279" spans="1:10">
      <c r="A279" t="str">
        <f>"205832366652691534"</f>
        <v>205832366652691534</v>
      </c>
      <c r="B279" t="s">
        <v>385</v>
      </c>
      <c r="C279">
        <v>218</v>
      </c>
      <c r="D279">
        <v>1</v>
      </c>
      <c r="E279" t="s">
        <v>386</v>
      </c>
      <c r="F279" t="s">
        <v>48</v>
      </c>
      <c r="G279" t="s">
        <v>13</v>
      </c>
      <c r="H279" t="s">
        <v>13</v>
      </c>
      <c r="I279" t="s">
        <v>23</v>
      </c>
      <c r="J279" t="s">
        <v>386</v>
      </c>
    </row>
    <row r="280" spans="1:10">
      <c r="A280" t="str">
        <f>"205832366652691534"</f>
        <v>205832366652691534</v>
      </c>
      <c r="B280" t="s">
        <v>206</v>
      </c>
      <c r="C280">
        <v>198</v>
      </c>
      <c r="D280">
        <v>1</v>
      </c>
      <c r="E280" t="s">
        <v>207</v>
      </c>
      <c r="F280" t="s">
        <v>208</v>
      </c>
      <c r="G280" t="s">
        <v>13</v>
      </c>
      <c r="H280" t="s">
        <v>13</v>
      </c>
      <c r="I280" t="s">
        <v>27</v>
      </c>
      <c r="J280" t="s">
        <v>207</v>
      </c>
    </row>
    <row r="281" spans="1:10">
      <c r="A281" t="str">
        <f>"205832366652691534"</f>
        <v>205832366652691534</v>
      </c>
      <c r="B281" t="s">
        <v>387</v>
      </c>
      <c r="C281">
        <v>168</v>
      </c>
      <c r="D281">
        <v>1</v>
      </c>
      <c r="E281" t="s">
        <v>388</v>
      </c>
      <c r="F281" t="s">
        <v>389</v>
      </c>
      <c r="G281" t="s">
        <v>13</v>
      </c>
      <c r="H281" t="s">
        <v>13</v>
      </c>
      <c r="I281" t="s">
        <v>23</v>
      </c>
      <c r="J281" t="s">
        <v>388</v>
      </c>
    </row>
    <row r="282" spans="1:10">
      <c r="A282" t="str">
        <f>"204308421532348441"</f>
        <v>204308421532348441</v>
      </c>
      <c r="B282" t="s">
        <v>180</v>
      </c>
      <c r="C282">
        <v>288</v>
      </c>
      <c r="D282">
        <v>1</v>
      </c>
      <c r="E282" t="s">
        <v>390</v>
      </c>
      <c r="F282" t="s">
        <v>48</v>
      </c>
      <c r="G282" t="s">
        <v>13</v>
      </c>
      <c r="H282" t="s">
        <v>13</v>
      </c>
      <c r="I282" t="s">
        <v>23</v>
      </c>
      <c r="J282" t="s">
        <v>390</v>
      </c>
    </row>
    <row r="283" spans="1:10">
      <c r="A283" t="str">
        <f>"204320740117886575"</f>
        <v>204320740117886575</v>
      </c>
      <c r="B283" t="s">
        <v>355</v>
      </c>
      <c r="C283">
        <v>408</v>
      </c>
      <c r="D283">
        <v>1</v>
      </c>
      <c r="E283" t="s">
        <v>356</v>
      </c>
      <c r="F283" t="s">
        <v>357</v>
      </c>
      <c r="G283" t="s">
        <v>13</v>
      </c>
      <c r="H283" t="s">
        <v>13</v>
      </c>
      <c r="I283" t="s">
        <v>14</v>
      </c>
      <c r="J283" t="s">
        <v>356</v>
      </c>
    </row>
    <row r="284" spans="1:10">
      <c r="A284" t="str">
        <f>"204320740117886575"</f>
        <v>204320740117886575</v>
      </c>
      <c r="B284" t="s">
        <v>270</v>
      </c>
      <c r="C284">
        <v>253.5</v>
      </c>
      <c r="D284">
        <v>1</v>
      </c>
      <c r="E284" t="s">
        <v>391</v>
      </c>
      <c r="F284" t="s">
        <v>92</v>
      </c>
      <c r="G284" t="s">
        <v>13</v>
      </c>
      <c r="H284" t="s">
        <v>13</v>
      </c>
      <c r="I284" t="s">
        <v>23</v>
      </c>
      <c r="J284" t="s">
        <v>391</v>
      </c>
    </row>
    <row r="285" spans="1:10">
      <c r="A285" t="str">
        <f>"204361595559646446"</f>
        <v>204361595559646446</v>
      </c>
      <c r="B285" t="s">
        <v>225</v>
      </c>
      <c r="C285">
        <v>228</v>
      </c>
      <c r="D285">
        <v>1</v>
      </c>
      <c r="E285" t="s">
        <v>226</v>
      </c>
      <c r="F285" t="s">
        <v>227</v>
      </c>
      <c r="G285" t="s">
        <v>13</v>
      </c>
      <c r="H285" t="s">
        <v>13</v>
      </c>
      <c r="I285" t="s">
        <v>23</v>
      </c>
      <c r="J285" t="s">
        <v>226</v>
      </c>
    </row>
    <row r="286" spans="1:10">
      <c r="A286" t="str">
        <f>"204361595559646446"</f>
        <v>204361595559646446</v>
      </c>
      <c r="B286" t="s">
        <v>206</v>
      </c>
      <c r="C286">
        <v>198</v>
      </c>
      <c r="D286">
        <v>1</v>
      </c>
      <c r="E286" t="s">
        <v>207</v>
      </c>
      <c r="F286" t="s">
        <v>208</v>
      </c>
      <c r="G286" t="s">
        <v>13</v>
      </c>
      <c r="H286" t="s">
        <v>13</v>
      </c>
      <c r="I286" t="s">
        <v>27</v>
      </c>
      <c r="J286" t="s">
        <v>207</v>
      </c>
    </row>
    <row r="287" spans="1:10">
      <c r="A287" t="str">
        <f>"204361595559646446"</f>
        <v>204361595559646446</v>
      </c>
      <c r="B287" t="s">
        <v>165</v>
      </c>
      <c r="C287">
        <v>228</v>
      </c>
      <c r="D287">
        <v>1</v>
      </c>
      <c r="E287" t="s">
        <v>291</v>
      </c>
      <c r="F287" t="s">
        <v>92</v>
      </c>
      <c r="G287" t="s">
        <v>13</v>
      </c>
      <c r="H287" t="s">
        <v>13</v>
      </c>
      <c r="I287" t="s">
        <v>27</v>
      </c>
      <c r="J287" t="s">
        <v>291</v>
      </c>
    </row>
    <row r="288" spans="1:10">
      <c r="A288" t="str">
        <f>"204361595559646446"</f>
        <v>204361595559646446</v>
      </c>
      <c r="B288" t="s">
        <v>154</v>
      </c>
      <c r="C288">
        <v>199</v>
      </c>
      <c r="D288">
        <v>1</v>
      </c>
      <c r="E288" t="s">
        <v>155</v>
      </c>
      <c r="F288" t="s">
        <v>156</v>
      </c>
      <c r="G288" t="s">
        <v>13</v>
      </c>
      <c r="H288" t="s">
        <v>13</v>
      </c>
      <c r="I288" t="s">
        <v>27</v>
      </c>
      <c r="J288" t="s">
        <v>155</v>
      </c>
    </row>
    <row r="289" spans="1:10">
      <c r="A289" t="str">
        <f>"205524896933398428"</f>
        <v>205524896933398428</v>
      </c>
      <c r="B289" t="s">
        <v>220</v>
      </c>
      <c r="C289">
        <v>199</v>
      </c>
      <c r="D289">
        <v>1</v>
      </c>
      <c r="E289" t="s">
        <v>221</v>
      </c>
      <c r="F289" t="s">
        <v>222</v>
      </c>
      <c r="G289" t="s">
        <v>13</v>
      </c>
      <c r="H289" t="s">
        <v>13</v>
      </c>
      <c r="I289" t="s">
        <v>23</v>
      </c>
      <c r="J289" t="s">
        <v>221</v>
      </c>
    </row>
    <row r="290" spans="1:10">
      <c r="A290" t="str">
        <f t="shared" ref="A290:A300" si="0">"205662013147659115"</f>
        <v>205662013147659115</v>
      </c>
      <c r="B290" t="s">
        <v>46</v>
      </c>
      <c r="C290">
        <v>448.5</v>
      </c>
      <c r="D290">
        <v>1</v>
      </c>
      <c r="E290" t="s">
        <v>392</v>
      </c>
      <c r="F290" t="s">
        <v>19</v>
      </c>
      <c r="G290" t="s">
        <v>13</v>
      </c>
      <c r="H290" t="s">
        <v>13</v>
      </c>
      <c r="I290" t="s">
        <v>23</v>
      </c>
      <c r="J290" t="s">
        <v>392</v>
      </c>
    </row>
    <row r="291" spans="1:10">
      <c r="A291" t="str">
        <f t="shared" si="0"/>
        <v>205662013147659115</v>
      </c>
      <c r="B291" t="s">
        <v>393</v>
      </c>
      <c r="C291">
        <v>508.5</v>
      </c>
      <c r="D291">
        <v>1</v>
      </c>
      <c r="E291" t="s">
        <v>394</v>
      </c>
      <c r="F291" t="s">
        <v>12</v>
      </c>
      <c r="G291" t="s">
        <v>13</v>
      </c>
      <c r="H291" t="s">
        <v>13</v>
      </c>
      <c r="I291" t="s">
        <v>23</v>
      </c>
      <c r="J291" t="s">
        <v>394</v>
      </c>
    </row>
    <row r="292" spans="1:10">
      <c r="A292" t="str">
        <f t="shared" si="0"/>
        <v>205662013147659115</v>
      </c>
      <c r="B292" t="s">
        <v>352</v>
      </c>
      <c r="C292">
        <v>308</v>
      </c>
      <c r="D292">
        <v>1</v>
      </c>
      <c r="E292" t="s">
        <v>395</v>
      </c>
      <c r="F292" t="s">
        <v>75</v>
      </c>
      <c r="G292" t="s">
        <v>13</v>
      </c>
      <c r="H292" t="s">
        <v>13</v>
      </c>
      <c r="I292" t="s">
        <v>23</v>
      </c>
      <c r="J292" t="s">
        <v>395</v>
      </c>
    </row>
    <row r="293" spans="1:10">
      <c r="A293" t="str">
        <f t="shared" si="0"/>
        <v>205662013147659115</v>
      </c>
      <c r="B293" t="s">
        <v>312</v>
      </c>
      <c r="C293">
        <v>418.5</v>
      </c>
      <c r="D293">
        <v>1</v>
      </c>
      <c r="E293" t="s">
        <v>396</v>
      </c>
      <c r="F293" t="s">
        <v>397</v>
      </c>
      <c r="G293" t="s">
        <v>13</v>
      </c>
      <c r="H293" t="s">
        <v>13</v>
      </c>
      <c r="I293" t="s">
        <v>23</v>
      </c>
      <c r="J293" t="s">
        <v>396</v>
      </c>
    </row>
    <row r="294" spans="1:10">
      <c r="A294" t="str">
        <f t="shared" si="0"/>
        <v>205662013147659115</v>
      </c>
      <c r="B294" t="s">
        <v>398</v>
      </c>
      <c r="C294">
        <v>598.5</v>
      </c>
      <c r="D294">
        <v>1</v>
      </c>
      <c r="E294" t="s">
        <v>399</v>
      </c>
      <c r="F294" t="s">
        <v>400</v>
      </c>
      <c r="G294" t="s">
        <v>13</v>
      </c>
      <c r="H294" t="s">
        <v>13</v>
      </c>
      <c r="I294" t="s">
        <v>23</v>
      </c>
      <c r="J294" t="s">
        <v>399</v>
      </c>
    </row>
    <row r="295" spans="1:10">
      <c r="A295" t="str">
        <f t="shared" si="0"/>
        <v>205662013147659115</v>
      </c>
      <c r="B295" t="s">
        <v>401</v>
      </c>
      <c r="C295">
        <v>268</v>
      </c>
      <c r="D295">
        <v>1</v>
      </c>
      <c r="E295" t="s">
        <v>402</v>
      </c>
      <c r="F295" t="s">
        <v>92</v>
      </c>
      <c r="G295" t="s">
        <v>13</v>
      </c>
      <c r="H295" t="s">
        <v>13</v>
      </c>
      <c r="I295" t="s">
        <v>23</v>
      </c>
      <c r="J295" t="s">
        <v>402</v>
      </c>
    </row>
    <row r="296" spans="1:10">
      <c r="A296" t="str">
        <f t="shared" si="0"/>
        <v>205662013147659115</v>
      </c>
      <c r="B296" t="s">
        <v>403</v>
      </c>
      <c r="C296">
        <v>463.5</v>
      </c>
      <c r="D296">
        <v>1</v>
      </c>
      <c r="E296" t="s">
        <v>404</v>
      </c>
      <c r="F296" t="s">
        <v>405</v>
      </c>
      <c r="G296" t="s">
        <v>13</v>
      </c>
      <c r="H296" t="s">
        <v>13</v>
      </c>
      <c r="I296" t="s">
        <v>23</v>
      </c>
      <c r="J296" t="s">
        <v>404</v>
      </c>
    </row>
    <row r="297" spans="1:10">
      <c r="A297" t="str">
        <f t="shared" si="0"/>
        <v>205662013147659115</v>
      </c>
      <c r="B297" t="s">
        <v>406</v>
      </c>
      <c r="C297">
        <v>507</v>
      </c>
      <c r="D297">
        <v>1</v>
      </c>
      <c r="E297" t="s">
        <v>407</v>
      </c>
      <c r="F297" t="s">
        <v>48</v>
      </c>
      <c r="G297" t="s">
        <v>13</v>
      </c>
      <c r="H297" t="s">
        <v>13</v>
      </c>
      <c r="I297" t="s">
        <v>23</v>
      </c>
      <c r="J297" t="s">
        <v>407</v>
      </c>
    </row>
    <row r="298" spans="1:10">
      <c r="A298" t="str">
        <f t="shared" si="0"/>
        <v>205662013147659115</v>
      </c>
      <c r="B298" t="s">
        <v>217</v>
      </c>
      <c r="C298">
        <v>462</v>
      </c>
      <c r="D298">
        <v>1</v>
      </c>
      <c r="E298" t="s">
        <v>408</v>
      </c>
      <c r="F298" t="s">
        <v>409</v>
      </c>
      <c r="G298" t="s">
        <v>13</v>
      </c>
      <c r="H298" t="s">
        <v>13</v>
      </c>
      <c r="I298" t="s">
        <v>23</v>
      </c>
      <c r="J298" t="s">
        <v>408</v>
      </c>
    </row>
    <row r="299" spans="1:10">
      <c r="A299" t="str">
        <f t="shared" si="0"/>
        <v>205662013147659115</v>
      </c>
      <c r="B299" t="s">
        <v>149</v>
      </c>
      <c r="C299">
        <v>229</v>
      </c>
      <c r="D299">
        <v>1</v>
      </c>
      <c r="E299" t="s">
        <v>150</v>
      </c>
      <c r="F299" t="s">
        <v>151</v>
      </c>
      <c r="G299" t="s">
        <v>13</v>
      </c>
      <c r="H299" t="s">
        <v>13</v>
      </c>
      <c r="I299" t="s">
        <v>14</v>
      </c>
      <c r="J299" t="s">
        <v>150</v>
      </c>
    </row>
    <row r="300" spans="1:10">
      <c r="A300" t="str">
        <f t="shared" si="0"/>
        <v>205662013147659115</v>
      </c>
      <c r="B300" t="s">
        <v>256</v>
      </c>
      <c r="C300">
        <v>396</v>
      </c>
      <c r="D300">
        <v>1</v>
      </c>
      <c r="E300" t="s">
        <v>257</v>
      </c>
      <c r="F300" t="s">
        <v>258</v>
      </c>
      <c r="G300" t="s">
        <v>13</v>
      </c>
      <c r="H300" t="s">
        <v>13</v>
      </c>
      <c r="I300" t="s">
        <v>14</v>
      </c>
      <c r="J300" t="s">
        <v>257</v>
      </c>
    </row>
    <row r="301" spans="1:10">
      <c r="A301" t="str">
        <f>"205524280762999805"</f>
        <v>205524280762999805</v>
      </c>
      <c r="B301" t="s">
        <v>100</v>
      </c>
      <c r="C301">
        <v>198</v>
      </c>
      <c r="D301">
        <v>1</v>
      </c>
      <c r="E301" t="s">
        <v>111</v>
      </c>
      <c r="F301" t="s">
        <v>112</v>
      </c>
      <c r="G301" t="s">
        <v>13</v>
      </c>
      <c r="H301" t="s">
        <v>13</v>
      </c>
      <c r="I301" t="s">
        <v>23</v>
      </c>
      <c r="J301" t="s">
        <v>111</v>
      </c>
    </row>
    <row r="302" spans="1:10">
      <c r="A302" t="str">
        <f>"205524280762999805"</f>
        <v>205524280762999805</v>
      </c>
      <c r="B302" t="s">
        <v>97</v>
      </c>
      <c r="C302">
        <v>239</v>
      </c>
      <c r="D302">
        <v>1</v>
      </c>
      <c r="E302" t="s">
        <v>364</v>
      </c>
      <c r="F302" t="s">
        <v>365</v>
      </c>
      <c r="G302" t="s">
        <v>13</v>
      </c>
      <c r="H302" t="s">
        <v>13</v>
      </c>
      <c r="I302" t="s">
        <v>23</v>
      </c>
      <c r="J302" t="s">
        <v>364</v>
      </c>
    </row>
    <row r="303" spans="1:10">
      <c r="A303" t="str">
        <f>"204354903210592447"</f>
        <v>204354903210592447</v>
      </c>
      <c r="B303" t="s">
        <v>410</v>
      </c>
      <c r="C303">
        <v>208</v>
      </c>
      <c r="D303">
        <v>1</v>
      </c>
      <c r="E303" t="s">
        <v>411</v>
      </c>
      <c r="F303" t="s">
        <v>216</v>
      </c>
      <c r="G303" t="s">
        <v>13</v>
      </c>
      <c r="H303" t="s">
        <v>13</v>
      </c>
      <c r="I303" t="s">
        <v>23</v>
      </c>
      <c r="J303" t="s">
        <v>411</v>
      </c>
    </row>
    <row r="304" spans="1:10">
      <c r="A304" t="str">
        <f>"204227642410977753"</f>
        <v>204227642410977753</v>
      </c>
      <c r="B304" t="s">
        <v>412</v>
      </c>
      <c r="C304">
        <v>269</v>
      </c>
      <c r="D304">
        <v>1</v>
      </c>
      <c r="E304" t="s">
        <v>413</v>
      </c>
      <c r="F304" t="s">
        <v>414</v>
      </c>
      <c r="G304" t="s">
        <v>13</v>
      </c>
      <c r="H304" t="s">
        <v>13</v>
      </c>
      <c r="I304" t="s">
        <v>27</v>
      </c>
      <c r="J304" t="s">
        <v>413</v>
      </c>
    </row>
    <row r="305" spans="1:10">
      <c r="A305" t="str">
        <f>"204227642410977753"</f>
        <v>204227642410977753</v>
      </c>
      <c r="B305" t="s">
        <v>76</v>
      </c>
      <c r="C305">
        <v>328</v>
      </c>
      <c r="D305">
        <v>1</v>
      </c>
      <c r="E305" t="s">
        <v>77</v>
      </c>
      <c r="F305" t="s">
        <v>61</v>
      </c>
      <c r="G305" t="s">
        <v>13</v>
      </c>
      <c r="H305" t="s">
        <v>13</v>
      </c>
      <c r="I305" t="s">
        <v>27</v>
      </c>
      <c r="J305" t="s">
        <v>77</v>
      </c>
    </row>
    <row r="306" spans="1:10">
      <c r="A306" t="str">
        <f>"204227642410977753"</f>
        <v>204227642410977753</v>
      </c>
      <c r="B306" t="s">
        <v>43</v>
      </c>
      <c r="C306">
        <v>258</v>
      </c>
      <c r="D306">
        <v>1</v>
      </c>
      <c r="E306" t="s">
        <v>44</v>
      </c>
      <c r="F306" t="s">
        <v>45</v>
      </c>
      <c r="G306" t="s">
        <v>13</v>
      </c>
      <c r="H306" t="s">
        <v>13</v>
      </c>
      <c r="I306" t="s">
        <v>23</v>
      </c>
      <c r="J306" t="s">
        <v>44</v>
      </c>
    </row>
    <row r="307" spans="1:10">
      <c r="A307" t="str">
        <f>"205516524047144135"</f>
        <v>205516524047144135</v>
      </c>
      <c r="B307" t="s">
        <v>84</v>
      </c>
      <c r="C307">
        <v>258</v>
      </c>
      <c r="D307">
        <v>1</v>
      </c>
      <c r="E307" t="s">
        <v>86</v>
      </c>
      <c r="F307" t="s">
        <v>48</v>
      </c>
      <c r="G307" t="s">
        <v>13</v>
      </c>
      <c r="H307" t="s">
        <v>13</v>
      </c>
      <c r="I307" t="s">
        <v>23</v>
      </c>
      <c r="J307" t="s">
        <v>86</v>
      </c>
    </row>
    <row r="308" spans="1:10">
      <c r="A308" t="str">
        <f>"204278937757255155"</f>
        <v>204278937757255155</v>
      </c>
      <c r="B308" t="s">
        <v>143</v>
      </c>
      <c r="C308">
        <v>246</v>
      </c>
      <c r="D308">
        <v>1</v>
      </c>
      <c r="E308" t="s">
        <v>415</v>
      </c>
      <c r="F308" t="s">
        <v>12</v>
      </c>
      <c r="G308" t="s">
        <v>13</v>
      </c>
      <c r="H308" t="s">
        <v>13</v>
      </c>
      <c r="I308" t="s">
        <v>23</v>
      </c>
      <c r="J308" t="s">
        <v>415</v>
      </c>
    </row>
    <row r="309" spans="1:10">
      <c r="A309" t="str">
        <f>"205806746878548324"</f>
        <v>205806746878548324</v>
      </c>
      <c r="B309" t="s">
        <v>67</v>
      </c>
      <c r="C309">
        <v>198</v>
      </c>
      <c r="D309">
        <v>1</v>
      </c>
      <c r="E309" t="s">
        <v>68</v>
      </c>
      <c r="F309" t="s">
        <v>69</v>
      </c>
      <c r="G309" t="s">
        <v>13</v>
      </c>
      <c r="H309" t="s">
        <v>13</v>
      </c>
      <c r="I309" t="s">
        <v>23</v>
      </c>
      <c r="J309" t="s">
        <v>68</v>
      </c>
    </row>
    <row r="310" spans="1:10">
      <c r="A310" t="str">
        <f>"204337655204443758"</f>
        <v>204337655204443758</v>
      </c>
      <c r="B310" t="s">
        <v>346</v>
      </c>
      <c r="C310">
        <v>268</v>
      </c>
      <c r="D310">
        <v>1</v>
      </c>
      <c r="E310" t="s">
        <v>347</v>
      </c>
      <c r="F310" t="s">
        <v>222</v>
      </c>
      <c r="G310" t="s">
        <v>13</v>
      </c>
      <c r="H310" t="s">
        <v>13</v>
      </c>
      <c r="I310" t="s">
        <v>23</v>
      </c>
      <c r="J310" t="s">
        <v>347</v>
      </c>
    </row>
    <row r="311" spans="1:10">
      <c r="A311" t="str">
        <f>"204337655204443758"</f>
        <v>204337655204443758</v>
      </c>
      <c r="B311" t="s">
        <v>165</v>
      </c>
      <c r="C311">
        <v>228</v>
      </c>
      <c r="D311">
        <v>1</v>
      </c>
      <c r="E311" t="s">
        <v>11</v>
      </c>
      <c r="F311" t="s">
        <v>12</v>
      </c>
      <c r="G311" t="s">
        <v>13</v>
      </c>
      <c r="H311" t="s">
        <v>13</v>
      </c>
      <c r="I311" t="s">
        <v>27</v>
      </c>
      <c r="J311" t="s">
        <v>11</v>
      </c>
    </row>
    <row r="312" spans="1:10">
      <c r="A312" t="str">
        <f>"204337655204443758"</f>
        <v>204337655204443758</v>
      </c>
      <c r="B312" t="s">
        <v>336</v>
      </c>
      <c r="C312">
        <v>258</v>
      </c>
      <c r="D312">
        <v>1</v>
      </c>
      <c r="E312" t="s">
        <v>337</v>
      </c>
      <c r="F312" t="s">
        <v>118</v>
      </c>
      <c r="G312" t="s">
        <v>13</v>
      </c>
      <c r="H312" t="s">
        <v>13</v>
      </c>
      <c r="I312" t="s">
        <v>27</v>
      </c>
      <c r="J312" t="s">
        <v>337</v>
      </c>
    </row>
    <row r="313" spans="1:10">
      <c r="A313" t="str">
        <f>"205507116669563013"</f>
        <v>205507116669563013</v>
      </c>
      <c r="B313" t="s">
        <v>17</v>
      </c>
      <c r="C313">
        <v>508.5</v>
      </c>
      <c r="D313">
        <v>1</v>
      </c>
      <c r="E313" t="s">
        <v>18</v>
      </c>
      <c r="F313" t="s">
        <v>19</v>
      </c>
      <c r="G313" t="s">
        <v>13</v>
      </c>
      <c r="H313" t="s">
        <v>13</v>
      </c>
      <c r="I313" t="s">
        <v>23</v>
      </c>
      <c r="J313" t="s">
        <v>18</v>
      </c>
    </row>
    <row r="314" spans="1:10">
      <c r="A314" t="str">
        <f>"204277368137013253"</f>
        <v>204277368137013253</v>
      </c>
      <c r="B314" t="s">
        <v>70</v>
      </c>
      <c r="C314">
        <v>716</v>
      </c>
      <c r="D314">
        <v>1</v>
      </c>
      <c r="E314" t="s">
        <v>71</v>
      </c>
      <c r="F314" t="s">
        <v>72</v>
      </c>
      <c r="G314" t="s">
        <v>13</v>
      </c>
      <c r="H314" t="s">
        <v>13</v>
      </c>
      <c r="I314" t="s">
        <v>23</v>
      </c>
      <c r="J314" t="s">
        <v>71</v>
      </c>
    </row>
    <row r="315" spans="1:10">
      <c r="A315" t="str">
        <f>"204277368137013253"</f>
        <v>204277368137013253</v>
      </c>
      <c r="B315" t="s">
        <v>70</v>
      </c>
      <c r="C315">
        <v>716</v>
      </c>
      <c r="D315">
        <v>1</v>
      </c>
      <c r="E315" t="s">
        <v>416</v>
      </c>
      <c r="F315" t="s">
        <v>417</v>
      </c>
      <c r="G315" t="s">
        <v>13</v>
      </c>
      <c r="H315" t="s">
        <v>13</v>
      </c>
      <c r="I315" t="s">
        <v>23</v>
      </c>
      <c r="J315" t="s">
        <v>416</v>
      </c>
    </row>
    <row r="316" spans="1:10">
      <c r="A316" t="str">
        <f>"204277368137013253"</f>
        <v>204277368137013253</v>
      </c>
      <c r="B316" t="s">
        <v>64</v>
      </c>
      <c r="C316">
        <v>258</v>
      </c>
      <c r="D316">
        <v>1</v>
      </c>
      <c r="E316" t="s">
        <v>65</v>
      </c>
      <c r="F316" t="s">
        <v>66</v>
      </c>
      <c r="G316" t="s">
        <v>13</v>
      </c>
      <c r="H316" t="s">
        <v>13</v>
      </c>
      <c r="I316" t="s">
        <v>23</v>
      </c>
      <c r="J316" t="s">
        <v>65</v>
      </c>
    </row>
    <row r="317" spans="1:10">
      <c r="A317" t="str">
        <f>"204196422189377052"</f>
        <v>204196422189377052</v>
      </c>
      <c r="B317" t="s">
        <v>87</v>
      </c>
      <c r="C317">
        <v>888</v>
      </c>
      <c r="D317">
        <v>1</v>
      </c>
      <c r="E317" t="s">
        <v>418</v>
      </c>
      <c r="F317" t="s">
        <v>419</v>
      </c>
      <c r="G317" t="s">
        <v>13</v>
      </c>
      <c r="H317" t="s">
        <v>13</v>
      </c>
      <c r="I317" t="s">
        <v>23</v>
      </c>
      <c r="J317" t="s">
        <v>418</v>
      </c>
    </row>
    <row r="318" spans="1:10">
      <c r="A318" t="str">
        <f>"204196422189377052"</f>
        <v>204196422189377052</v>
      </c>
      <c r="B318" t="s">
        <v>134</v>
      </c>
      <c r="C318">
        <v>387</v>
      </c>
      <c r="D318">
        <v>1</v>
      </c>
      <c r="E318" t="s">
        <v>135</v>
      </c>
      <c r="F318" t="s">
        <v>136</v>
      </c>
      <c r="G318" t="s">
        <v>13</v>
      </c>
      <c r="H318" t="s">
        <v>13</v>
      </c>
      <c r="I318" t="s">
        <v>23</v>
      </c>
      <c r="J318" t="s">
        <v>135</v>
      </c>
    </row>
    <row r="319" spans="1:10">
      <c r="A319" t="str">
        <f>"204196422189377052"</f>
        <v>204196422189377052</v>
      </c>
      <c r="B319" t="s">
        <v>165</v>
      </c>
      <c r="C319">
        <v>228</v>
      </c>
      <c r="D319">
        <v>1</v>
      </c>
      <c r="E319" t="s">
        <v>11</v>
      </c>
      <c r="F319" t="s">
        <v>12</v>
      </c>
      <c r="G319" t="s">
        <v>13</v>
      </c>
      <c r="H319" t="s">
        <v>13</v>
      </c>
      <c r="I319" t="s">
        <v>23</v>
      </c>
      <c r="J319" t="s">
        <v>11</v>
      </c>
    </row>
    <row r="320" spans="1:10">
      <c r="A320" t="str">
        <f>"205633537756115616"</f>
        <v>205633537756115616</v>
      </c>
      <c r="B320" t="s">
        <v>78</v>
      </c>
      <c r="C320">
        <v>288</v>
      </c>
      <c r="D320">
        <v>1</v>
      </c>
      <c r="E320" t="s">
        <v>420</v>
      </c>
      <c r="F320" t="s">
        <v>421</v>
      </c>
      <c r="G320" t="s">
        <v>13</v>
      </c>
      <c r="H320" t="s">
        <v>13</v>
      </c>
      <c r="I320" t="s">
        <v>23</v>
      </c>
      <c r="J320" t="s">
        <v>420</v>
      </c>
    </row>
    <row r="321" spans="1:10">
      <c r="A321" t="str">
        <f>"205633537756115616"</f>
        <v>205633537756115616</v>
      </c>
      <c r="B321" t="s">
        <v>76</v>
      </c>
      <c r="C321">
        <v>328</v>
      </c>
      <c r="D321">
        <v>1</v>
      </c>
      <c r="E321" t="s">
        <v>166</v>
      </c>
      <c r="F321" t="s">
        <v>148</v>
      </c>
      <c r="G321" t="s">
        <v>13</v>
      </c>
      <c r="H321" t="s">
        <v>13</v>
      </c>
      <c r="I321" t="s">
        <v>23</v>
      </c>
      <c r="J321" t="s">
        <v>166</v>
      </c>
    </row>
    <row r="322" spans="1:10">
      <c r="A322" t="str">
        <f>"205633537756115616"</f>
        <v>205633537756115616</v>
      </c>
      <c r="B322" t="s">
        <v>108</v>
      </c>
      <c r="C322">
        <v>269</v>
      </c>
      <c r="D322">
        <v>1</v>
      </c>
      <c r="E322" t="s">
        <v>422</v>
      </c>
      <c r="F322" t="s">
        <v>423</v>
      </c>
      <c r="G322" t="s">
        <v>13</v>
      </c>
      <c r="H322" t="s">
        <v>13</v>
      </c>
      <c r="I322" t="s">
        <v>27</v>
      </c>
      <c r="J322" t="s">
        <v>422</v>
      </c>
    </row>
    <row r="323" spans="1:10">
      <c r="A323" t="str">
        <f>"204260793380926363"</f>
        <v>204260793380926363</v>
      </c>
      <c r="B323" t="s">
        <v>177</v>
      </c>
      <c r="C323">
        <v>507</v>
      </c>
      <c r="D323">
        <v>1</v>
      </c>
      <c r="E323" t="s">
        <v>178</v>
      </c>
      <c r="F323" t="s">
        <v>179</v>
      </c>
      <c r="G323" t="s">
        <v>13</v>
      </c>
      <c r="H323" t="s">
        <v>13</v>
      </c>
      <c r="I323" t="s">
        <v>23</v>
      </c>
      <c r="J323" t="s">
        <v>178</v>
      </c>
    </row>
    <row r="324" spans="1:10">
      <c r="A324" t="str">
        <f>"204260065019409281"</f>
        <v>204260065019409281</v>
      </c>
      <c r="B324" t="s">
        <v>154</v>
      </c>
      <c r="C324">
        <v>199</v>
      </c>
      <c r="D324">
        <v>1</v>
      </c>
      <c r="E324" t="s">
        <v>155</v>
      </c>
      <c r="F324" t="s">
        <v>156</v>
      </c>
      <c r="G324" t="s">
        <v>13</v>
      </c>
      <c r="H324" t="s">
        <v>13</v>
      </c>
      <c r="I324" t="s">
        <v>23</v>
      </c>
      <c r="J324" t="s">
        <v>155</v>
      </c>
    </row>
    <row r="325" spans="1:10">
      <c r="A325" t="str">
        <f>"175993778065318698"</f>
        <v>175993778065318698</v>
      </c>
      <c r="B325" t="s">
        <v>225</v>
      </c>
      <c r="C325">
        <v>228</v>
      </c>
      <c r="D325">
        <v>1</v>
      </c>
      <c r="E325" t="s">
        <v>226</v>
      </c>
      <c r="F325" t="s">
        <v>227</v>
      </c>
      <c r="G325" t="s">
        <v>13</v>
      </c>
      <c r="H325" t="s">
        <v>13</v>
      </c>
      <c r="I325" t="s">
        <v>23</v>
      </c>
      <c r="J325" t="s">
        <v>226</v>
      </c>
    </row>
    <row r="326" spans="1:10">
      <c r="A326" t="str">
        <f>"175993778065318698"</f>
        <v>175993778065318698</v>
      </c>
      <c r="B326" t="s">
        <v>424</v>
      </c>
      <c r="C326">
        <v>228</v>
      </c>
      <c r="D326">
        <v>1</v>
      </c>
      <c r="E326" t="s">
        <v>425</v>
      </c>
      <c r="F326" t="s">
        <v>426</v>
      </c>
      <c r="G326" t="s">
        <v>13</v>
      </c>
      <c r="H326" t="s">
        <v>13</v>
      </c>
      <c r="I326" t="s">
        <v>23</v>
      </c>
      <c r="J326" t="s">
        <v>425</v>
      </c>
    </row>
    <row r="327" spans="1:10">
      <c r="A327" t="str">
        <f>"205780566311269414"</f>
        <v>205780566311269414</v>
      </c>
      <c r="B327" t="s">
        <v>82</v>
      </c>
      <c r="C327">
        <v>228</v>
      </c>
      <c r="D327">
        <v>1</v>
      </c>
      <c r="E327" t="s">
        <v>83</v>
      </c>
      <c r="F327" t="s">
        <v>36</v>
      </c>
      <c r="G327" t="s">
        <v>13</v>
      </c>
      <c r="H327" t="s">
        <v>13</v>
      </c>
      <c r="I327" t="s">
        <v>23</v>
      </c>
      <c r="J327" t="s">
        <v>83</v>
      </c>
    </row>
    <row r="328" spans="1:10">
      <c r="A328" t="str">
        <f>"204230637212374769"</f>
        <v>204230637212374769</v>
      </c>
      <c r="B328" t="s">
        <v>143</v>
      </c>
      <c r="C328">
        <v>246</v>
      </c>
      <c r="D328">
        <v>1</v>
      </c>
      <c r="E328" t="s">
        <v>144</v>
      </c>
      <c r="F328" t="s">
        <v>92</v>
      </c>
      <c r="G328" t="s">
        <v>13</v>
      </c>
      <c r="H328" t="s">
        <v>13</v>
      </c>
      <c r="I328" t="s">
        <v>23</v>
      </c>
      <c r="J328" t="s">
        <v>144</v>
      </c>
    </row>
    <row r="329" spans="1:10">
      <c r="A329" t="str">
        <f>"204230637212374769"</f>
        <v>204230637212374769</v>
      </c>
      <c r="B329" t="s">
        <v>84</v>
      </c>
      <c r="C329">
        <v>258</v>
      </c>
      <c r="D329">
        <v>1</v>
      </c>
      <c r="E329" t="s">
        <v>86</v>
      </c>
      <c r="F329" t="s">
        <v>48</v>
      </c>
      <c r="G329" t="s">
        <v>13</v>
      </c>
      <c r="H329" t="s">
        <v>13</v>
      </c>
      <c r="I329" t="s">
        <v>23</v>
      </c>
      <c r="J329" t="s">
        <v>86</v>
      </c>
    </row>
    <row r="330" spans="1:10">
      <c r="A330" t="str">
        <f>"204136866831453464"</f>
        <v>204136866831453464</v>
      </c>
      <c r="B330" t="s">
        <v>20</v>
      </c>
      <c r="C330">
        <v>240</v>
      </c>
      <c r="D330">
        <v>1</v>
      </c>
      <c r="E330" t="s">
        <v>21</v>
      </c>
      <c r="F330" t="s">
        <v>22</v>
      </c>
      <c r="G330" t="s">
        <v>13</v>
      </c>
      <c r="H330" t="s">
        <v>13</v>
      </c>
      <c r="I330" t="s">
        <v>23</v>
      </c>
      <c r="J330" t="s">
        <v>21</v>
      </c>
    </row>
    <row r="331" spans="1:10">
      <c r="A331" t="str">
        <f>"204136866831453464"</f>
        <v>204136866831453464</v>
      </c>
      <c r="B331" t="s">
        <v>188</v>
      </c>
      <c r="C331">
        <v>199</v>
      </c>
      <c r="D331">
        <v>1</v>
      </c>
      <c r="E331" t="s">
        <v>189</v>
      </c>
      <c r="F331" t="s">
        <v>48</v>
      </c>
      <c r="G331" t="s">
        <v>13</v>
      </c>
      <c r="H331" t="s">
        <v>13</v>
      </c>
      <c r="I331" t="s">
        <v>23</v>
      </c>
      <c r="J331" t="s">
        <v>189</v>
      </c>
    </row>
    <row r="332" spans="1:10">
      <c r="A332" t="str">
        <f>"204136866831453464"</f>
        <v>204136866831453464</v>
      </c>
      <c r="B332" t="s">
        <v>206</v>
      </c>
      <c r="C332">
        <v>198</v>
      </c>
      <c r="D332">
        <v>1</v>
      </c>
      <c r="E332" t="s">
        <v>207</v>
      </c>
      <c r="F332" t="s">
        <v>208</v>
      </c>
      <c r="G332" t="s">
        <v>13</v>
      </c>
      <c r="H332" t="s">
        <v>13</v>
      </c>
      <c r="I332" t="s">
        <v>23</v>
      </c>
      <c r="J332" t="s">
        <v>207</v>
      </c>
    </row>
    <row r="333" spans="1:10">
      <c r="A333" t="str">
        <f>"204136866831453464"</f>
        <v>204136866831453464</v>
      </c>
      <c r="B333" t="s">
        <v>149</v>
      </c>
      <c r="C333">
        <v>229</v>
      </c>
      <c r="D333">
        <v>1</v>
      </c>
      <c r="E333" t="s">
        <v>427</v>
      </c>
      <c r="F333" t="s">
        <v>428</v>
      </c>
      <c r="G333" t="s">
        <v>13</v>
      </c>
      <c r="H333" t="s">
        <v>13</v>
      </c>
      <c r="I333" t="s">
        <v>23</v>
      </c>
      <c r="J333" t="s">
        <v>427</v>
      </c>
    </row>
    <row r="334" spans="1:10">
      <c r="A334" t="str">
        <f>"205748366407333026"</f>
        <v>205748366407333026</v>
      </c>
      <c r="B334" t="s">
        <v>312</v>
      </c>
      <c r="C334">
        <v>418.5</v>
      </c>
      <c r="D334">
        <v>1</v>
      </c>
      <c r="E334" t="s">
        <v>313</v>
      </c>
      <c r="F334" t="s">
        <v>156</v>
      </c>
      <c r="G334" t="s">
        <v>13</v>
      </c>
      <c r="H334" t="s">
        <v>13</v>
      </c>
      <c r="I334" t="s">
        <v>23</v>
      </c>
      <c r="J334" t="s">
        <v>313</v>
      </c>
    </row>
    <row r="335" spans="1:10">
      <c r="A335" t="str">
        <f>"204202608625271784"</f>
        <v>204202608625271784</v>
      </c>
      <c r="B335" t="s">
        <v>67</v>
      </c>
      <c r="C335">
        <v>198</v>
      </c>
      <c r="D335">
        <v>1</v>
      </c>
      <c r="E335" t="s">
        <v>68</v>
      </c>
      <c r="F335" t="s">
        <v>69</v>
      </c>
      <c r="G335" t="s">
        <v>13</v>
      </c>
      <c r="H335" t="s">
        <v>13</v>
      </c>
      <c r="I335" t="s">
        <v>23</v>
      </c>
      <c r="J335" t="s">
        <v>68</v>
      </c>
    </row>
    <row r="336" spans="1:10">
      <c r="A336" t="str">
        <f>"204100550770793656"</f>
        <v>204100550770793656</v>
      </c>
      <c r="B336" t="s">
        <v>145</v>
      </c>
      <c r="C336">
        <v>189</v>
      </c>
      <c r="D336">
        <v>1</v>
      </c>
      <c r="E336" t="s">
        <v>146</v>
      </c>
      <c r="F336" t="s">
        <v>26</v>
      </c>
      <c r="G336" t="s">
        <v>13</v>
      </c>
      <c r="H336" t="s">
        <v>13</v>
      </c>
      <c r="I336" t="s">
        <v>23</v>
      </c>
      <c r="J336" t="s">
        <v>146</v>
      </c>
    </row>
    <row r="337" spans="1:10">
      <c r="A337" t="str">
        <f>"204135492577239959"</f>
        <v>204135492577239959</v>
      </c>
      <c r="B337" t="s">
        <v>175</v>
      </c>
      <c r="C337">
        <v>498</v>
      </c>
      <c r="D337">
        <v>1</v>
      </c>
      <c r="E337" t="s">
        <v>176</v>
      </c>
      <c r="F337" t="s">
        <v>75</v>
      </c>
      <c r="G337" t="s">
        <v>13</v>
      </c>
      <c r="H337" t="s">
        <v>13</v>
      </c>
      <c r="I337" t="s">
        <v>23</v>
      </c>
      <c r="J337" t="s">
        <v>176</v>
      </c>
    </row>
    <row r="338" spans="1:10">
      <c r="A338" t="str">
        <f>"205389656806631109"</f>
        <v>205389656806631109</v>
      </c>
      <c r="B338" t="s">
        <v>24</v>
      </c>
      <c r="C338">
        <v>269</v>
      </c>
      <c r="D338">
        <v>1</v>
      </c>
      <c r="E338" t="s">
        <v>25</v>
      </c>
      <c r="F338" t="s">
        <v>26</v>
      </c>
      <c r="G338" t="s">
        <v>13</v>
      </c>
      <c r="H338" t="s">
        <v>13</v>
      </c>
      <c r="I338" t="s">
        <v>23</v>
      </c>
      <c r="J338" t="s">
        <v>25</v>
      </c>
    </row>
    <row r="339" spans="1:10">
      <c r="A339" t="str">
        <f>"204150503039480282"</f>
        <v>204150503039480282</v>
      </c>
      <c r="B339" t="s">
        <v>90</v>
      </c>
      <c r="C339">
        <v>268</v>
      </c>
      <c r="D339">
        <v>1</v>
      </c>
      <c r="E339" t="s">
        <v>91</v>
      </c>
      <c r="F339" t="s">
        <v>92</v>
      </c>
      <c r="G339" t="s">
        <v>13</v>
      </c>
      <c r="H339" t="s">
        <v>13</v>
      </c>
      <c r="I339" t="s">
        <v>23</v>
      </c>
      <c r="J339" t="s">
        <v>91</v>
      </c>
    </row>
    <row r="340" spans="1:10">
      <c r="A340" t="str">
        <f>"204107184849921572"</f>
        <v>204107184849921572</v>
      </c>
      <c r="B340" t="s">
        <v>157</v>
      </c>
      <c r="C340">
        <v>208</v>
      </c>
      <c r="D340">
        <v>1</v>
      </c>
      <c r="E340" t="s">
        <v>158</v>
      </c>
      <c r="F340" t="s">
        <v>92</v>
      </c>
      <c r="G340" t="s">
        <v>13</v>
      </c>
      <c r="H340" t="s">
        <v>13</v>
      </c>
      <c r="I340" t="s">
        <v>23</v>
      </c>
      <c r="J340" t="s">
        <v>158</v>
      </c>
    </row>
    <row r="341" spans="1:10">
      <c r="A341" t="str">
        <f>"204107184849921572"</f>
        <v>204107184849921572</v>
      </c>
      <c r="B341" t="s">
        <v>429</v>
      </c>
      <c r="C341">
        <v>229</v>
      </c>
      <c r="D341">
        <v>1</v>
      </c>
      <c r="E341" t="s">
        <v>430</v>
      </c>
      <c r="F341" t="s">
        <v>431</v>
      </c>
      <c r="G341" t="s">
        <v>13</v>
      </c>
      <c r="H341" t="s">
        <v>13</v>
      </c>
      <c r="I341" t="s">
        <v>23</v>
      </c>
      <c r="J341" t="s">
        <v>430</v>
      </c>
    </row>
    <row r="342" spans="1:10">
      <c r="A342" t="str">
        <f>"204088200348643694"</f>
        <v>204088200348643694</v>
      </c>
      <c r="B342" t="s">
        <v>51</v>
      </c>
      <c r="C342">
        <v>298</v>
      </c>
      <c r="D342">
        <v>1</v>
      </c>
      <c r="E342" t="s">
        <v>52</v>
      </c>
      <c r="F342" t="s">
        <v>53</v>
      </c>
      <c r="G342" t="s">
        <v>13</v>
      </c>
      <c r="H342" t="s">
        <v>13</v>
      </c>
      <c r="I342" t="s">
        <v>23</v>
      </c>
      <c r="J342" t="s">
        <v>52</v>
      </c>
    </row>
    <row r="343" spans="1:10">
      <c r="A343" t="str">
        <f>"204119087556365662"</f>
        <v>204119087556365662</v>
      </c>
      <c r="B343" t="s">
        <v>298</v>
      </c>
      <c r="C343">
        <v>179</v>
      </c>
      <c r="D343">
        <v>1</v>
      </c>
      <c r="E343" t="s">
        <v>432</v>
      </c>
      <c r="F343" t="s">
        <v>389</v>
      </c>
      <c r="G343" t="s">
        <v>13</v>
      </c>
      <c r="H343" t="s">
        <v>13</v>
      </c>
      <c r="I343" t="s">
        <v>23</v>
      </c>
      <c r="J343" t="s">
        <v>432</v>
      </c>
    </row>
    <row r="344" spans="1:10">
      <c r="A344" t="str">
        <f>"204119087556365662"</f>
        <v>204119087556365662</v>
      </c>
      <c r="B344" t="s">
        <v>433</v>
      </c>
      <c r="C344">
        <v>239</v>
      </c>
      <c r="D344">
        <v>1</v>
      </c>
      <c r="E344" t="s">
        <v>62</v>
      </c>
      <c r="F344" t="s">
        <v>63</v>
      </c>
      <c r="G344" t="s">
        <v>13</v>
      </c>
      <c r="H344" t="s">
        <v>13</v>
      </c>
      <c r="I344" t="s">
        <v>23</v>
      </c>
      <c r="J344" t="s">
        <v>62</v>
      </c>
    </row>
    <row r="345" spans="1:10">
      <c r="A345" t="str">
        <f>"204114887733036768"</f>
        <v>204114887733036768</v>
      </c>
      <c r="B345" t="s">
        <v>270</v>
      </c>
      <c r="C345">
        <v>253.5</v>
      </c>
      <c r="D345">
        <v>1</v>
      </c>
      <c r="E345" t="s">
        <v>271</v>
      </c>
      <c r="F345" t="s">
        <v>12</v>
      </c>
      <c r="G345" t="s">
        <v>13</v>
      </c>
      <c r="H345" t="s">
        <v>13</v>
      </c>
      <c r="I345" t="s">
        <v>23</v>
      </c>
      <c r="J345" t="s">
        <v>271</v>
      </c>
    </row>
    <row r="346" spans="1:10">
      <c r="A346" t="str">
        <f>"204114887733036768"</f>
        <v>204114887733036768</v>
      </c>
      <c r="B346" t="s">
        <v>190</v>
      </c>
      <c r="C346">
        <v>252</v>
      </c>
      <c r="D346">
        <v>1</v>
      </c>
      <c r="E346" t="s">
        <v>329</v>
      </c>
      <c r="F346" t="s">
        <v>112</v>
      </c>
      <c r="G346" t="s">
        <v>13</v>
      </c>
      <c r="H346" t="s">
        <v>13</v>
      </c>
      <c r="I346" t="s">
        <v>23</v>
      </c>
      <c r="J346" t="s">
        <v>329</v>
      </c>
    </row>
    <row r="347" spans="1:10">
      <c r="A347" t="str">
        <f>"204034468350516769"</f>
        <v>204034468350516769</v>
      </c>
      <c r="B347" t="s">
        <v>434</v>
      </c>
      <c r="C347">
        <v>312</v>
      </c>
      <c r="D347">
        <v>1</v>
      </c>
      <c r="E347" t="s">
        <v>435</v>
      </c>
      <c r="F347" t="s">
        <v>36</v>
      </c>
      <c r="G347" t="s">
        <v>13</v>
      </c>
      <c r="H347" t="s">
        <v>13</v>
      </c>
      <c r="I347" t="s">
        <v>23</v>
      </c>
      <c r="J347" t="s">
        <v>435</v>
      </c>
    </row>
    <row r="348" spans="1:10">
      <c r="A348" t="str">
        <f>"203903318141102391"</f>
        <v>203903318141102391</v>
      </c>
      <c r="B348" t="s">
        <v>51</v>
      </c>
      <c r="C348">
        <v>298</v>
      </c>
      <c r="D348">
        <v>1</v>
      </c>
      <c r="E348" t="s">
        <v>52</v>
      </c>
      <c r="F348" t="s">
        <v>53</v>
      </c>
      <c r="G348" t="s">
        <v>13</v>
      </c>
      <c r="H348" t="s">
        <v>13</v>
      </c>
      <c r="I348" t="s">
        <v>23</v>
      </c>
      <c r="J348" t="s">
        <v>52</v>
      </c>
    </row>
    <row r="349" spans="1:10">
      <c r="A349" t="str">
        <f>"205403013858460633"</f>
        <v>205403013858460633</v>
      </c>
      <c r="B349" t="s">
        <v>312</v>
      </c>
      <c r="C349">
        <v>418.5</v>
      </c>
      <c r="D349">
        <v>1</v>
      </c>
      <c r="E349" t="s">
        <v>313</v>
      </c>
      <c r="F349" t="s">
        <v>156</v>
      </c>
      <c r="G349" t="s">
        <v>13</v>
      </c>
      <c r="H349" t="s">
        <v>13</v>
      </c>
      <c r="I349" t="s">
        <v>23</v>
      </c>
      <c r="J349" t="s">
        <v>313</v>
      </c>
    </row>
    <row r="350" spans="1:10">
      <c r="A350" t="str">
        <f>"205403013858460633"</f>
        <v>205403013858460633</v>
      </c>
      <c r="B350" t="s">
        <v>352</v>
      </c>
      <c r="C350">
        <v>308</v>
      </c>
      <c r="D350">
        <v>1</v>
      </c>
      <c r="E350" t="s">
        <v>353</v>
      </c>
      <c r="F350" t="s">
        <v>354</v>
      </c>
      <c r="G350" t="s">
        <v>13</v>
      </c>
      <c r="H350" t="s">
        <v>13</v>
      </c>
      <c r="I350" t="s">
        <v>23</v>
      </c>
      <c r="J350" t="s">
        <v>353</v>
      </c>
    </row>
    <row r="351" spans="1:10">
      <c r="A351" t="str">
        <f>"205541334537631236"</f>
        <v>205541334537631236</v>
      </c>
      <c r="B351" t="s">
        <v>24</v>
      </c>
      <c r="C351">
        <v>269</v>
      </c>
      <c r="D351">
        <v>1</v>
      </c>
      <c r="E351" t="s">
        <v>25</v>
      </c>
      <c r="F351" t="s">
        <v>26</v>
      </c>
      <c r="G351" t="s">
        <v>13</v>
      </c>
      <c r="H351" t="s">
        <v>13</v>
      </c>
      <c r="I351" t="s">
        <v>23</v>
      </c>
      <c r="J351" t="s">
        <v>25</v>
      </c>
    </row>
    <row r="352" spans="1:10">
      <c r="A352" t="str">
        <f>"205718771495953237"</f>
        <v>205718771495953237</v>
      </c>
      <c r="B352" t="s">
        <v>76</v>
      </c>
      <c r="C352">
        <v>328</v>
      </c>
      <c r="D352">
        <v>1</v>
      </c>
      <c r="E352" t="s">
        <v>77</v>
      </c>
      <c r="F352" t="s">
        <v>61</v>
      </c>
      <c r="G352" t="s">
        <v>13</v>
      </c>
      <c r="H352" t="s">
        <v>13</v>
      </c>
      <c r="I352" t="s">
        <v>23</v>
      </c>
      <c r="J352" t="s">
        <v>77</v>
      </c>
    </row>
    <row r="353" spans="1:10">
      <c r="A353" t="str">
        <f>"205705023522970403"</f>
        <v>205705023522970403</v>
      </c>
      <c r="B353" t="s">
        <v>385</v>
      </c>
      <c r="C353">
        <v>218</v>
      </c>
      <c r="D353">
        <v>1</v>
      </c>
      <c r="E353" t="s">
        <v>386</v>
      </c>
      <c r="F353" t="s">
        <v>48</v>
      </c>
      <c r="G353" t="s">
        <v>13</v>
      </c>
      <c r="H353" t="s">
        <v>13</v>
      </c>
      <c r="I353" t="s">
        <v>23</v>
      </c>
      <c r="J353" t="s">
        <v>386</v>
      </c>
    </row>
    <row r="354" spans="1:10">
      <c r="A354" t="str">
        <f>"205705023522970403"</f>
        <v>205705023522970403</v>
      </c>
      <c r="B354" t="s">
        <v>59</v>
      </c>
      <c r="C354">
        <v>189</v>
      </c>
      <c r="D354">
        <v>1</v>
      </c>
      <c r="E354" t="s">
        <v>60</v>
      </c>
      <c r="F354" t="s">
        <v>61</v>
      </c>
      <c r="G354" t="s">
        <v>13</v>
      </c>
      <c r="H354" t="s">
        <v>13</v>
      </c>
      <c r="I354" t="s">
        <v>23</v>
      </c>
      <c r="J354" t="s">
        <v>60</v>
      </c>
    </row>
    <row r="355" spans="1:10">
      <c r="A355" t="str">
        <f>"203849361295238058"</f>
        <v>203849361295238058</v>
      </c>
      <c r="B355" t="s">
        <v>165</v>
      </c>
      <c r="C355">
        <v>228</v>
      </c>
      <c r="D355">
        <v>1</v>
      </c>
      <c r="E355" t="s">
        <v>11</v>
      </c>
      <c r="F355" t="s">
        <v>12</v>
      </c>
      <c r="G355" t="s">
        <v>13</v>
      </c>
      <c r="H355" t="s">
        <v>13</v>
      </c>
      <c r="I355" t="s">
        <v>23</v>
      </c>
      <c r="J355" t="s">
        <v>11</v>
      </c>
    </row>
    <row r="356" spans="1:10">
      <c r="A356" t="str">
        <f>"203849361295238058"</f>
        <v>203849361295238058</v>
      </c>
      <c r="B356" t="s">
        <v>259</v>
      </c>
      <c r="C356">
        <v>258</v>
      </c>
      <c r="D356">
        <v>1</v>
      </c>
      <c r="E356" t="s">
        <v>375</v>
      </c>
      <c r="F356" t="s">
        <v>202</v>
      </c>
      <c r="G356" t="s">
        <v>13</v>
      </c>
      <c r="H356" t="s">
        <v>13</v>
      </c>
      <c r="I356" t="s">
        <v>23</v>
      </c>
      <c r="J356" t="s">
        <v>375</v>
      </c>
    </row>
    <row r="357" spans="1:10">
      <c r="A357" t="str">
        <f>"203849361295238058"</f>
        <v>203849361295238058</v>
      </c>
      <c r="B357" t="s">
        <v>307</v>
      </c>
      <c r="C357">
        <v>229</v>
      </c>
      <c r="D357">
        <v>1</v>
      </c>
      <c r="E357" t="s">
        <v>436</v>
      </c>
      <c r="F357" t="s">
        <v>437</v>
      </c>
      <c r="G357" t="s">
        <v>13</v>
      </c>
      <c r="H357" t="s">
        <v>13</v>
      </c>
      <c r="I357" t="s">
        <v>14</v>
      </c>
      <c r="J357" t="s">
        <v>436</v>
      </c>
    </row>
    <row r="358" spans="1:10">
      <c r="A358" t="str">
        <f>"175904064448986795"</f>
        <v>175904064448986795</v>
      </c>
      <c r="B358" t="s">
        <v>433</v>
      </c>
      <c r="C358">
        <v>239</v>
      </c>
      <c r="D358">
        <v>1</v>
      </c>
      <c r="E358" t="s">
        <v>29</v>
      </c>
      <c r="F358" t="s">
        <v>30</v>
      </c>
      <c r="G358" t="s">
        <v>13</v>
      </c>
      <c r="H358" t="s">
        <v>438</v>
      </c>
      <c r="I358" t="s">
        <v>23</v>
      </c>
      <c r="J358" t="s">
        <v>29</v>
      </c>
    </row>
    <row r="359" spans="1:10">
      <c r="A359" t="str">
        <f>"205657031033249207"</f>
        <v>205657031033249207</v>
      </c>
      <c r="B359" t="s">
        <v>17</v>
      </c>
      <c r="C359">
        <v>508.5</v>
      </c>
      <c r="D359">
        <v>1</v>
      </c>
      <c r="E359" t="s">
        <v>81</v>
      </c>
      <c r="F359" t="s">
        <v>48</v>
      </c>
      <c r="G359" t="s">
        <v>13</v>
      </c>
      <c r="H359" t="s">
        <v>13</v>
      </c>
      <c r="I359" t="s">
        <v>23</v>
      </c>
      <c r="J359" t="s">
        <v>81</v>
      </c>
    </row>
    <row r="360" spans="1:10">
      <c r="A360" t="str">
        <f>"203858435790625878"</f>
        <v>203858435790625878</v>
      </c>
      <c r="B360" t="s">
        <v>439</v>
      </c>
      <c r="C360">
        <v>218</v>
      </c>
      <c r="D360">
        <v>1</v>
      </c>
      <c r="E360" t="s">
        <v>440</v>
      </c>
      <c r="F360" t="s">
        <v>441</v>
      </c>
      <c r="G360" t="s">
        <v>13</v>
      </c>
      <c r="H360" t="s">
        <v>13</v>
      </c>
      <c r="I360" t="s">
        <v>23</v>
      </c>
      <c r="J360" t="s">
        <v>440</v>
      </c>
    </row>
    <row r="361" spans="1:10">
      <c r="A361" t="str">
        <f>"203858071531183457"</f>
        <v>203858071531183457</v>
      </c>
      <c r="B361" t="s">
        <v>442</v>
      </c>
      <c r="C361">
        <v>288</v>
      </c>
      <c r="D361">
        <v>1</v>
      </c>
      <c r="E361" t="s">
        <v>443</v>
      </c>
      <c r="F361" t="s">
        <v>136</v>
      </c>
      <c r="G361" t="s">
        <v>13</v>
      </c>
      <c r="H361" t="s">
        <v>13</v>
      </c>
      <c r="I361" t="s">
        <v>23</v>
      </c>
      <c r="J361" t="s">
        <v>443</v>
      </c>
    </row>
    <row r="362" spans="1:10">
      <c r="A362" t="str">
        <f>"203858071531183457"</f>
        <v>203858071531183457</v>
      </c>
      <c r="B362" t="s">
        <v>355</v>
      </c>
      <c r="C362">
        <v>408</v>
      </c>
      <c r="D362">
        <v>1</v>
      </c>
      <c r="E362" t="s">
        <v>444</v>
      </c>
      <c r="F362" t="s">
        <v>368</v>
      </c>
      <c r="G362" t="s">
        <v>13</v>
      </c>
      <c r="H362" t="s">
        <v>13</v>
      </c>
      <c r="I362" t="s">
        <v>27</v>
      </c>
      <c r="J362" t="s">
        <v>444</v>
      </c>
    </row>
    <row r="363" spans="1:10">
      <c r="A363" t="str">
        <f>"205637235447787114"</f>
        <v>205637235447787114</v>
      </c>
      <c r="B363" t="s">
        <v>137</v>
      </c>
      <c r="C363">
        <v>888</v>
      </c>
      <c r="D363">
        <v>1</v>
      </c>
      <c r="E363" t="s">
        <v>445</v>
      </c>
      <c r="F363" t="s">
        <v>446</v>
      </c>
      <c r="G363" t="s">
        <v>13</v>
      </c>
      <c r="H363" t="s">
        <v>13</v>
      </c>
      <c r="I363" t="s">
        <v>23</v>
      </c>
      <c r="J363" t="s">
        <v>445</v>
      </c>
    </row>
    <row r="364" spans="1:10">
      <c r="A364" t="str">
        <f>"175899976502507898"</f>
        <v>175899976502507898</v>
      </c>
      <c r="B364" t="s">
        <v>172</v>
      </c>
      <c r="C364">
        <v>245</v>
      </c>
      <c r="D364">
        <v>1</v>
      </c>
      <c r="E364" t="s">
        <v>173</v>
      </c>
      <c r="F364" t="s">
        <v>174</v>
      </c>
      <c r="G364" t="s">
        <v>13</v>
      </c>
      <c r="H364" t="s">
        <v>13</v>
      </c>
      <c r="I364" t="s">
        <v>23</v>
      </c>
      <c r="J364" t="s">
        <v>173</v>
      </c>
    </row>
    <row r="365" spans="1:10">
      <c r="A365" t="str">
        <f>"203668146054523060"</f>
        <v>203668146054523060</v>
      </c>
      <c r="B365" t="s">
        <v>145</v>
      </c>
      <c r="C365">
        <v>189</v>
      </c>
      <c r="D365">
        <v>1</v>
      </c>
      <c r="E365" t="s">
        <v>146</v>
      </c>
      <c r="F365" t="s">
        <v>26</v>
      </c>
      <c r="G365" t="s">
        <v>13</v>
      </c>
      <c r="H365" t="s">
        <v>13</v>
      </c>
      <c r="I365" t="s">
        <v>23</v>
      </c>
      <c r="J365" t="s">
        <v>146</v>
      </c>
    </row>
    <row r="366" spans="1:10">
      <c r="A366" t="str">
        <f>"203668146054523060"</f>
        <v>203668146054523060</v>
      </c>
      <c r="B366" t="s">
        <v>125</v>
      </c>
      <c r="C366">
        <v>249</v>
      </c>
      <c r="D366">
        <v>1</v>
      </c>
      <c r="E366" t="s">
        <v>126</v>
      </c>
      <c r="F366" t="s">
        <v>127</v>
      </c>
      <c r="G366" t="s">
        <v>13</v>
      </c>
      <c r="H366" t="s">
        <v>13</v>
      </c>
      <c r="I366" t="s">
        <v>23</v>
      </c>
      <c r="J366" t="s">
        <v>126</v>
      </c>
    </row>
    <row r="367" spans="1:10">
      <c r="A367" t="str">
        <f>"203736996280892052"</f>
        <v>203736996280892052</v>
      </c>
      <c r="B367" t="s">
        <v>429</v>
      </c>
      <c r="C367">
        <v>229</v>
      </c>
      <c r="D367">
        <v>1</v>
      </c>
      <c r="E367" t="s">
        <v>447</v>
      </c>
      <c r="F367" t="s">
        <v>448</v>
      </c>
      <c r="G367" t="s">
        <v>13</v>
      </c>
      <c r="H367" t="s">
        <v>13</v>
      </c>
      <c r="I367" t="s">
        <v>23</v>
      </c>
      <c r="J367" t="s">
        <v>447</v>
      </c>
    </row>
    <row r="368" spans="1:10">
      <c r="A368" t="str">
        <f>"203736996280892052"</f>
        <v>203736996280892052</v>
      </c>
      <c r="B368" t="s">
        <v>292</v>
      </c>
      <c r="C368">
        <v>888</v>
      </c>
      <c r="D368">
        <v>1</v>
      </c>
      <c r="E368" t="s">
        <v>344</v>
      </c>
      <c r="F368" t="s">
        <v>345</v>
      </c>
      <c r="G368" t="s">
        <v>13</v>
      </c>
      <c r="H368" t="s">
        <v>13</v>
      </c>
      <c r="I368" t="s">
        <v>23</v>
      </c>
      <c r="J368" t="s">
        <v>344</v>
      </c>
    </row>
    <row r="369" spans="1:10">
      <c r="A369" t="str">
        <f>"203736996280892052"</f>
        <v>203736996280892052</v>
      </c>
      <c r="B369" t="s">
        <v>76</v>
      </c>
      <c r="C369">
        <v>328</v>
      </c>
      <c r="D369">
        <v>1</v>
      </c>
      <c r="E369" t="s">
        <v>166</v>
      </c>
      <c r="F369" t="s">
        <v>148</v>
      </c>
      <c r="G369" t="s">
        <v>13</v>
      </c>
      <c r="H369" t="s">
        <v>13</v>
      </c>
      <c r="I369" t="s">
        <v>23</v>
      </c>
      <c r="J369" t="s">
        <v>166</v>
      </c>
    </row>
    <row r="370" spans="1:10">
      <c r="A370" t="str">
        <f>"205176157005683233"</f>
        <v>205176157005683233</v>
      </c>
      <c r="B370" t="s">
        <v>192</v>
      </c>
      <c r="C370">
        <v>226</v>
      </c>
      <c r="D370">
        <v>1</v>
      </c>
      <c r="E370" t="s">
        <v>193</v>
      </c>
      <c r="F370" t="s">
        <v>48</v>
      </c>
      <c r="G370" t="s">
        <v>13</v>
      </c>
      <c r="H370" t="s">
        <v>13</v>
      </c>
      <c r="I370" t="s">
        <v>23</v>
      </c>
      <c r="J370" t="s">
        <v>193</v>
      </c>
    </row>
    <row r="371" spans="1:10">
      <c r="A371" t="str">
        <f>"203664476101622855"</f>
        <v>203664476101622855</v>
      </c>
      <c r="B371" t="s">
        <v>15</v>
      </c>
      <c r="C371">
        <v>268</v>
      </c>
      <c r="D371">
        <v>1</v>
      </c>
      <c r="E371" t="s">
        <v>449</v>
      </c>
      <c r="F371" t="s">
        <v>92</v>
      </c>
      <c r="G371" t="s">
        <v>13</v>
      </c>
      <c r="H371" t="s">
        <v>13</v>
      </c>
      <c r="I371" t="s">
        <v>23</v>
      </c>
      <c r="J371" t="s">
        <v>449</v>
      </c>
    </row>
    <row r="372" spans="1:10">
      <c r="A372" t="str">
        <f>"203664476101622855"</f>
        <v>203664476101622855</v>
      </c>
      <c r="B372" t="s">
        <v>162</v>
      </c>
      <c r="C372">
        <v>228</v>
      </c>
      <c r="D372">
        <v>1</v>
      </c>
      <c r="E372" t="s">
        <v>450</v>
      </c>
      <c r="F372" t="s">
        <v>451</v>
      </c>
      <c r="G372" t="s">
        <v>13</v>
      </c>
      <c r="H372" t="s">
        <v>13</v>
      </c>
      <c r="I372" t="s">
        <v>27</v>
      </c>
      <c r="J372" t="s">
        <v>450</v>
      </c>
    </row>
    <row r="373" spans="1:10">
      <c r="A373" t="str">
        <f>"205157453934248512"</f>
        <v>205157453934248512</v>
      </c>
      <c r="B373" t="s">
        <v>346</v>
      </c>
      <c r="C373">
        <v>268</v>
      </c>
      <c r="D373">
        <v>1</v>
      </c>
      <c r="E373" t="s">
        <v>452</v>
      </c>
      <c r="F373" t="s">
        <v>244</v>
      </c>
      <c r="G373" t="s">
        <v>13</v>
      </c>
      <c r="H373" t="s">
        <v>13</v>
      </c>
      <c r="I373" t="s">
        <v>14</v>
      </c>
      <c r="J373" t="s">
        <v>452</v>
      </c>
    </row>
    <row r="374" spans="1:10">
      <c r="A374" t="str">
        <f>"205157453934248512"</f>
        <v>205157453934248512</v>
      </c>
      <c r="B374" t="s">
        <v>326</v>
      </c>
      <c r="C374">
        <v>288</v>
      </c>
      <c r="D374">
        <v>1</v>
      </c>
      <c r="E374" t="s">
        <v>327</v>
      </c>
      <c r="F374" t="s">
        <v>328</v>
      </c>
      <c r="G374" t="s">
        <v>13</v>
      </c>
      <c r="H374" t="s">
        <v>13</v>
      </c>
      <c r="I374" t="s">
        <v>23</v>
      </c>
      <c r="J374" t="s">
        <v>327</v>
      </c>
    </row>
    <row r="375" spans="1:10">
      <c r="A375" t="str">
        <f>"203609541100698162"</f>
        <v>203609541100698162</v>
      </c>
      <c r="B375" t="s">
        <v>64</v>
      </c>
      <c r="C375">
        <v>258</v>
      </c>
      <c r="D375">
        <v>1</v>
      </c>
      <c r="E375" t="s">
        <v>65</v>
      </c>
      <c r="F375" t="s">
        <v>66</v>
      </c>
      <c r="G375" t="s">
        <v>13</v>
      </c>
      <c r="H375" t="s">
        <v>13</v>
      </c>
      <c r="I375" t="s">
        <v>23</v>
      </c>
      <c r="J375" t="s">
        <v>65</v>
      </c>
    </row>
    <row r="376" spans="1:10">
      <c r="A376" t="str">
        <f>"203597949245888873"</f>
        <v>203597949245888873</v>
      </c>
      <c r="B376" t="s">
        <v>453</v>
      </c>
      <c r="C376">
        <v>207</v>
      </c>
      <c r="D376">
        <v>1</v>
      </c>
      <c r="E376" t="s">
        <v>454</v>
      </c>
      <c r="F376" t="s">
        <v>455</v>
      </c>
      <c r="G376" t="s">
        <v>13</v>
      </c>
      <c r="H376" t="s">
        <v>13</v>
      </c>
      <c r="I376" t="s">
        <v>23</v>
      </c>
      <c r="J376" t="s">
        <v>454</v>
      </c>
    </row>
    <row r="377" spans="1:10">
      <c r="A377" t="str">
        <f>"203597949245888873"</f>
        <v>203597949245888873</v>
      </c>
      <c r="B377" t="s">
        <v>232</v>
      </c>
      <c r="C377">
        <v>258</v>
      </c>
      <c r="D377">
        <v>1</v>
      </c>
      <c r="E377" t="s">
        <v>456</v>
      </c>
      <c r="F377" t="s">
        <v>457</v>
      </c>
      <c r="G377" t="s">
        <v>13</v>
      </c>
      <c r="H377" t="s">
        <v>13</v>
      </c>
      <c r="I377" t="s">
        <v>23</v>
      </c>
      <c r="J377" t="s">
        <v>456</v>
      </c>
    </row>
    <row r="378" spans="1:10">
      <c r="A378" t="str">
        <f>"205119905122199502"</f>
        <v>205119905122199502</v>
      </c>
      <c r="B378" t="s">
        <v>310</v>
      </c>
      <c r="C378">
        <v>239</v>
      </c>
      <c r="D378">
        <v>1</v>
      </c>
      <c r="E378" t="s">
        <v>311</v>
      </c>
      <c r="F378" t="s">
        <v>26</v>
      </c>
      <c r="G378" t="s">
        <v>13</v>
      </c>
      <c r="H378" t="s">
        <v>13</v>
      </c>
      <c r="I378" t="s">
        <v>23</v>
      </c>
      <c r="J378" t="s">
        <v>311</v>
      </c>
    </row>
    <row r="379" spans="1:10">
      <c r="A379" t="str">
        <f>"204985308121523137"</f>
        <v>204985308121523137</v>
      </c>
      <c r="B379" t="s">
        <v>17</v>
      </c>
      <c r="C379">
        <v>508.5</v>
      </c>
      <c r="D379">
        <v>1</v>
      </c>
      <c r="E379" t="s">
        <v>18</v>
      </c>
      <c r="F379" t="s">
        <v>19</v>
      </c>
      <c r="G379" t="s">
        <v>13</v>
      </c>
      <c r="H379" t="s">
        <v>13</v>
      </c>
      <c r="I379" t="s">
        <v>23</v>
      </c>
      <c r="J379" t="s">
        <v>18</v>
      </c>
    </row>
    <row r="380" spans="1:10">
      <c r="A380" t="str">
        <f>"203441906754678966"</f>
        <v>203441906754678966</v>
      </c>
      <c r="B380" t="s">
        <v>401</v>
      </c>
      <c r="C380">
        <v>268</v>
      </c>
      <c r="D380">
        <v>1</v>
      </c>
      <c r="E380" t="s">
        <v>402</v>
      </c>
      <c r="F380" t="s">
        <v>92</v>
      </c>
      <c r="G380" t="s">
        <v>13</v>
      </c>
      <c r="H380" t="s">
        <v>13</v>
      </c>
      <c r="I380" t="s">
        <v>23</v>
      </c>
      <c r="J380" t="s">
        <v>402</v>
      </c>
    </row>
    <row r="381" spans="1:10">
      <c r="A381" t="str">
        <f>"203441906754678966"</f>
        <v>203441906754678966</v>
      </c>
      <c r="B381" t="s">
        <v>145</v>
      </c>
      <c r="C381">
        <v>189</v>
      </c>
      <c r="D381">
        <v>1</v>
      </c>
      <c r="E381" t="s">
        <v>146</v>
      </c>
      <c r="F381" t="s">
        <v>26</v>
      </c>
      <c r="G381" t="s">
        <v>13</v>
      </c>
      <c r="H381" t="s">
        <v>13</v>
      </c>
      <c r="I381" t="s">
        <v>23</v>
      </c>
      <c r="J381" t="s">
        <v>146</v>
      </c>
    </row>
    <row r="382" spans="1:10">
      <c r="A382" t="str">
        <f>"203441906754678966"</f>
        <v>203441906754678966</v>
      </c>
      <c r="B382" t="s">
        <v>220</v>
      </c>
      <c r="C382">
        <v>199</v>
      </c>
      <c r="D382">
        <v>1</v>
      </c>
      <c r="E382" t="s">
        <v>243</v>
      </c>
      <c r="F382" t="s">
        <v>244</v>
      </c>
      <c r="G382" t="s">
        <v>13</v>
      </c>
      <c r="H382" t="s">
        <v>13</v>
      </c>
      <c r="I382" t="s">
        <v>23</v>
      </c>
      <c r="J382" t="s">
        <v>243</v>
      </c>
    </row>
    <row r="383" spans="1:10">
      <c r="A383" t="str">
        <f>"204925612176786104"</f>
        <v>204925612176786104</v>
      </c>
      <c r="B383" t="s">
        <v>458</v>
      </c>
      <c r="C383">
        <v>888</v>
      </c>
      <c r="D383">
        <v>1</v>
      </c>
      <c r="E383" t="s">
        <v>459</v>
      </c>
      <c r="F383" t="s">
        <v>315</v>
      </c>
      <c r="G383" t="s">
        <v>13</v>
      </c>
      <c r="H383" t="s">
        <v>13</v>
      </c>
      <c r="I383" t="s">
        <v>23</v>
      </c>
      <c r="J383" t="s">
        <v>459</v>
      </c>
    </row>
    <row r="384" spans="1:10">
      <c r="A384" t="str">
        <f>"203533803323614956"</f>
        <v>203533803323614956</v>
      </c>
      <c r="B384" t="s">
        <v>295</v>
      </c>
      <c r="C384">
        <v>258</v>
      </c>
      <c r="D384">
        <v>1</v>
      </c>
      <c r="E384" t="s">
        <v>460</v>
      </c>
      <c r="F384" t="s">
        <v>461</v>
      </c>
      <c r="G384" t="s">
        <v>13</v>
      </c>
      <c r="H384" t="s">
        <v>13</v>
      </c>
      <c r="I384" t="s">
        <v>23</v>
      </c>
      <c r="J384" t="s">
        <v>460</v>
      </c>
    </row>
    <row r="385" spans="1:10">
      <c r="A385" t="str">
        <f>"203530387630297286"</f>
        <v>203530387630297286</v>
      </c>
      <c r="B385" t="s">
        <v>90</v>
      </c>
      <c r="C385">
        <v>268</v>
      </c>
      <c r="D385">
        <v>1</v>
      </c>
      <c r="E385" t="s">
        <v>199</v>
      </c>
      <c r="F385" t="s">
        <v>12</v>
      </c>
      <c r="G385" t="s">
        <v>13</v>
      </c>
      <c r="H385" t="s">
        <v>13</v>
      </c>
      <c r="I385" t="s">
        <v>23</v>
      </c>
      <c r="J385" t="s">
        <v>199</v>
      </c>
    </row>
    <row r="386" spans="1:10">
      <c r="A386" t="str">
        <f>"203530387630297286"</f>
        <v>203530387630297286</v>
      </c>
      <c r="B386" t="s">
        <v>206</v>
      </c>
      <c r="C386">
        <v>198</v>
      </c>
      <c r="D386">
        <v>1</v>
      </c>
      <c r="E386" t="s">
        <v>462</v>
      </c>
      <c r="F386" t="s">
        <v>463</v>
      </c>
      <c r="G386" t="s">
        <v>13</v>
      </c>
      <c r="H386" t="s">
        <v>13</v>
      </c>
      <c r="I386" t="s">
        <v>14</v>
      </c>
      <c r="J386" t="s">
        <v>462</v>
      </c>
    </row>
    <row r="387" spans="1:10">
      <c r="A387" t="str">
        <f>"203477271165455276"</f>
        <v>203477271165455276</v>
      </c>
      <c r="B387" t="s">
        <v>140</v>
      </c>
      <c r="C387">
        <v>248</v>
      </c>
      <c r="D387">
        <v>1</v>
      </c>
      <c r="E387" t="s">
        <v>279</v>
      </c>
      <c r="F387" t="s">
        <v>127</v>
      </c>
      <c r="G387" t="s">
        <v>13</v>
      </c>
      <c r="H387" t="s">
        <v>13</v>
      </c>
      <c r="I387" t="s">
        <v>23</v>
      </c>
      <c r="J387" t="s">
        <v>279</v>
      </c>
    </row>
    <row r="388" spans="1:10">
      <c r="A388" t="str">
        <f>"203468451887222340"</f>
        <v>203468451887222340</v>
      </c>
      <c r="B388" t="s">
        <v>379</v>
      </c>
      <c r="C388">
        <v>888</v>
      </c>
      <c r="D388">
        <v>1</v>
      </c>
      <c r="E388" t="s">
        <v>464</v>
      </c>
      <c r="F388" t="s">
        <v>465</v>
      </c>
      <c r="G388" t="s">
        <v>13</v>
      </c>
      <c r="H388" t="s">
        <v>466</v>
      </c>
      <c r="I388" t="s">
        <v>23</v>
      </c>
      <c r="J388" t="s">
        <v>464</v>
      </c>
    </row>
    <row r="389" spans="1:10">
      <c r="A389" t="str">
        <f>"203278890404498975"</f>
        <v>203278890404498975</v>
      </c>
      <c r="B389" t="s">
        <v>424</v>
      </c>
      <c r="C389">
        <v>228</v>
      </c>
      <c r="D389">
        <v>1</v>
      </c>
      <c r="E389" t="s">
        <v>467</v>
      </c>
      <c r="F389" t="s">
        <v>468</v>
      </c>
      <c r="G389" t="s">
        <v>13</v>
      </c>
      <c r="H389" t="s">
        <v>13</v>
      </c>
      <c r="I389" t="s">
        <v>23</v>
      </c>
      <c r="J389" t="s">
        <v>467</v>
      </c>
    </row>
    <row r="390" spans="1:10">
      <c r="A390" t="str">
        <f>"203278890404498975"</f>
        <v>203278890404498975</v>
      </c>
      <c r="B390" t="s">
        <v>225</v>
      </c>
      <c r="C390">
        <v>228</v>
      </c>
      <c r="D390">
        <v>1</v>
      </c>
      <c r="E390" t="s">
        <v>226</v>
      </c>
      <c r="F390" t="s">
        <v>227</v>
      </c>
      <c r="G390" t="s">
        <v>13</v>
      </c>
      <c r="H390" t="s">
        <v>13</v>
      </c>
      <c r="I390" t="s">
        <v>23</v>
      </c>
      <c r="J390" t="s">
        <v>226</v>
      </c>
    </row>
    <row r="391" spans="1:10">
      <c r="A391" t="str">
        <f>"205270407476944625"</f>
        <v>205270407476944625</v>
      </c>
      <c r="B391" t="s">
        <v>469</v>
      </c>
      <c r="C391">
        <v>888</v>
      </c>
      <c r="D391">
        <v>1</v>
      </c>
      <c r="E391" t="s">
        <v>470</v>
      </c>
      <c r="F391" t="s">
        <v>169</v>
      </c>
      <c r="G391" t="s">
        <v>13</v>
      </c>
      <c r="H391" t="s">
        <v>13</v>
      </c>
      <c r="I391" t="s">
        <v>23</v>
      </c>
      <c r="J391" t="s">
        <v>470</v>
      </c>
    </row>
    <row r="392" spans="1:10">
      <c r="A392" t="str">
        <f>"203292216295479488"</f>
        <v>203292216295479488</v>
      </c>
      <c r="B392" t="s">
        <v>471</v>
      </c>
      <c r="C392">
        <v>657</v>
      </c>
      <c r="D392">
        <v>1</v>
      </c>
      <c r="E392" t="s">
        <v>472</v>
      </c>
      <c r="F392" t="s">
        <v>473</v>
      </c>
      <c r="G392" t="s">
        <v>13</v>
      </c>
      <c r="H392" t="s">
        <v>13</v>
      </c>
      <c r="I392" t="s">
        <v>23</v>
      </c>
      <c r="J392" t="s">
        <v>472</v>
      </c>
    </row>
    <row r="393" spans="1:10">
      <c r="A393" t="str">
        <f>"203266820881444148"</f>
        <v>203266820881444148</v>
      </c>
      <c r="B393" t="s">
        <v>177</v>
      </c>
      <c r="C393">
        <v>507</v>
      </c>
      <c r="D393">
        <v>1</v>
      </c>
      <c r="E393" t="s">
        <v>474</v>
      </c>
      <c r="F393" t="s">
        <v>475</v>
      </c>
      <c r="G393" t="s">
        <v>13</v>
      </c>
      <c r="H393" t="s">
        <v>476</v>
      </c>
      <c r="I393" t="s">
        <v>23</v>
      </c>
      <c r="J393" t="s">
        <v>474</v>
      </c>
    </row>
    <row r="394" spans="1:10">
      <c r="A394" t="str">
        <f>"203245316068507992"</f>
        <v>203245316068507992</v>
      </c>
      <c r="B394" t="s">
        <v>165</v>
      </c>
      <c r="C394">
        <v>228</v>
      </c>
      <c r="D394">
        <v>1</v>
      </c>
      <c r="E394" t="s">
        <v>11</v>
      </c>
      <c r="F394" t="s">
        <v>12</v>
      </c>
      <c r="G394" t="s">
        <v>13</v>
      </c>
      <c r="H394" t="s">
        <v>13</v>
      </c>
      <c r="I394" t="s">
        <v>23</v>
      </c>
      <c r="J394" t="s">
        <v>11</v>
      </c>
    </row>
    <row r="395" spans="1:10">
      <c r="A395" t="str">
        <f>"203245316068507992"</f>
        <v>203245316068507992</v>
      </c>
      <c r="B395" t="s">
        <v>477</v>
      </c>
      <c r="C395">
        <v>269</v>
      </c>
      <c r="D395">
        <v>1</v>
      </c>
      <c r="E395" t="s">
        <v>478</v>
      </c>
      <c r="F395" t="s">
        <v>479</v>
      </c>
      <c r="G395" t="s">
        <v>13</v>
      </c>
      <c r="H395" t="s">
        <v>13</v>
      </c>
      <c r="I395" t="s">
        <v>27</v>
      </c>
      <c r="J395" t="s">
        <v>478</v>
      </c>
    </row>
    <row r="396" spans="1:10">
      <c r="A396" t="str">
        <f>"203245316068507992"</f>
        <v>203245316068507992</v>
      </c>
      <c r="B396" t="s">
        <v>480</v>
      </c>
      <c r="C396">
        <v>329</v>
      </c>
      <c r="D396">
        <v>1</v>
      </c>
      <c r="E396" t="s">
        <v>481</v>
      </c>
      <c r="F396" t="s">
        <v>482</v>
      </c>
      <c r="G396" t="s">
        <v>13</v>
      </c>
      <c r="H396" t="s">
        <v>13</v>
      </c>
      <c r="I396" t="s">
        <v>23</v>
      </c>
      <c r="J396" t="s">
        <v>481</v>
      </c>
    </row>
    <row r="397" spans="1:10">
      <c r="A397" t="str">
        <f>"203127242908191147"</f>
        <v>203127242908191147</v>
      </c>
      <c r="B397" t="s">
        <v>245</v>
      </c>
      <c r="C397">
        <v>342</v>
      </c>
      <c r="D397">
        <v>1</v>
      </c>
      <c r="E397" t="s">
        <v>246</v>
      </c>
      <c r="F397" t="s">
        <v>12</v>
      </c>
      <c r="G397" t="s">
        <v>13</v>
      </c>
      <c r="H397" t="s">
        <v>13</v>
      </c>
      <c r="I397" t="s">
        <v>23</v>
      </c>
      <c r="J397" t="s">
        <v>246</v>
      </c>
    </row>
    <row r="398" spans="1:10">
      <c r="A398" t="str">
        <f>"203127242908191147"</f>
        <v>203127242908191147</v>
      </c>
      <c r="B398" t="s">
        <v>483</v>
      </c>
      <c r="C398">
        <v>158</v>
      </c>
      <c r="D398">
        <v>1</v>
      </c>
      <c r="E398" t="s">
        <v>484</v>
      </c>
      <c r="F398" t="s">
        <v>112</v>
      </c>
      <c r="G398" t="s">
        <v>13</v>
      </c>
      <c r="H398" t="s">
        <v>13</v>
      </c>
      <c r="I398" t="s">
        <v>27</v>
      </c>
      <c r="J398" t="s">
        <v>484</v>
      </c>
    </row>
    <row r="399" spans="1:10">
      <c r="A399" t="str">
        <f>"203127242908191147"</f>
        <v>203127242908191147</v>
      </c>
      <c r="B399" t="s">
        <v>316</v>
      </c>
      <c r="C399">
        <v>253.5</v>
      </c>
      <c r="D399">
        <v>1</v>
      </c>
      <c r="E399" t="s">
        <v>485</v>
      </c>
      <c r="F399" t="s">
        <v>112</v>
      </c>
      <c r="G399" t="s">
        <v>13</v>
      </c>
      <c r="H399" t="s">
        <v>13</v>
      </c>
      <c r="I399" t="s">
        <v>27</v>
      </c>
      <c r="J399" t="s">
        <v>485</v>
      </c>
    </row>
    <row r="400" spans="1:10">
      <c r="A400" t="str">
        <f>"203108398377310260"</f>
        <v>203108398377310260</v>
      </c>
      <c r="B400" t="s">
        <v>84</v>
      </c>
      <c r="C400">
        <v>258</v>
      </c>
      <c r="D400">
        <v>1</v>
      </c>
      <c r="E400" t="s">
        <v>86</v>
      </c>
      <c r="F400" t="s">
        <v>48</v>
      </c>
      <c r="G400" t="s">
        <v>13</v>
      </c>
      <c r="H400" t="s">
        <v>13</v>
      </c>
      <c r="I400" t="s">
        <v>23</v>
      </c>
      <c r="J400" t="s">
        <v>86</v>
      </c>
    </row>
    <row r="401" spans="1:10">
      <c r="A401" t="str">
        <f>"205168123510552203"</f>
        <v>205168123510552203</v>
      </c>
      <c r="B401" t="s">
        <v>292</v>
      </c>
      <c r="C401">
        <v>888</v>
      </c>
      <c r="D401">
        <v>1</v>
      </c>
      <c r="E401" t="s">
        <v>344</v>
      </c>
      <c r="F401" t="s">
        <v>345</v>
      </c>
      <c r="G401" t="s">
        <v>13</v>
      </c>
      <c r="H401" t="s">
        <v>13</v>
      </c>
      <c r="I401" t="s">
        <v>23</v>
      </c>
      <c r="J401" t="s">
        <v>344</v>
      </c>
    </row>
    <row r="402" spans="1:10">
      <c r="A402" t="str">
        <f>"203176325979909143"</f>
        <v>203176325979909143</v>
      </c>
      <c r="B402" t="s">
        <v>78</v>
      </c>
      <c r="C402">
        <v>288</v>
      </c>
      <c r="D402">
        <v>1</v>
      </c>
      <c r="E402" t="s">
        <v>79</v>
      </c>
      <c r="F402" t="s">
        <v>80</v>
      </c>
      <c r="G402" t="s">
        <v>13</v>
      </c>
      <c r="H402" t="s">
        <v>13</v>
      </c>
      <c r="I402" t="s">
        <v>23</v>
      </c>
      <c r="J402" t="s">
        <v>79</v>
      </c>
    </row>
    <row r="403" spans="1:10">
      <c r="A403" t="str">
        <f>"203176325979909143"</f>
        <v>203176325979909143</v>
      </c>
      <c r="B403" t="s">
        <v>67</v>
      </c>
      <c r="C403">
        <v>198</v>
      </c>
      <c r="D403">
        <v>1</v>
      </c>
      <c r="E403" t="s">
        <v>68</v>
      </c>
      <c r="F403" t="s">
        <v>69</v>
      </c>
      <c r="G403" t="s">
        <v>13</v>
      </c>
      <c r="H403" t="s">
        <v>13</v>
      </c>
      <c r="I403" t="s">
        <v>23</v>
      </c>
      <c r="J403" t="s">
        <v>68</v>
      </c>
    </row>
    <row r="404" spans="1:10">
      <c r="A404" t="str">
        <f>"203175487451645156"</f>
        <v>203175487451645156</v>
      </c>
      <c r="B404" t="s">
        <v>312</v>
      </c>
      <c r="C404">
        <v>418.5</v>
      </c>
      <c r="D404">
        <v>1</v>
      </c>
      <c r="E404" t="s">
        <v>313</v>
      </c>
      <c r="F404" t="s">
        <v>156</v>
      </c>
      <c r="G404" t="s">
        <v>13</v>
      </c>
      <c r="H404" t="s">
        <v>13</v>
      </c>
      <c r="I404" t="s">
        <v>23</v>
      </c>
      <c r="J404" t="s">
        <v>313</v>
      </c>
    </row>
    <row r="405" spans="1:10">
      <c r="A405" t="str">
        <f>"205103331927376017"</f>
        <v>205103331927376017</v>
      </c>
      <c r="B405" t="s">
        <v>100</v>
      </c>
      <c r="C405">
        <v>198</v>
      </c>
      <c r="D405">
        <v>1</v>
      </c>
      <c r="E405" t="s">
        <v>101</v>
      </c>
      <c r="F405" t="s">
        <v>102</v>
      </c>
      <c r="G405" t="s">
        <v>13</v>
      </c>
      <c r="H405" t="s">
        <v>13</v>
      </c>
      <c r="I405" t="s">
        <v>23</v>
      </c>
      <c r="J405" t="s">
        <v>101</v>
      </c>
    </row>
    <row r="406" spans="1:10">
      <c r="A406" t="str">
        <f>"203159303886303244"</f>
        <v>203159303886303244</v>
      </c>
      <c r="B406" t="s">
        <v>43</v>
      </c>
      <c r="C406">
        <v>258</v>
      </c>
      <c r="D406">
        <v>1</v>
      </c>
      <c r="E406" t="s">
        <v>342</v>
      </c>
      <c r="F406" t="s">
        <v>343</v>
      </c>
      <c r="G406" t="s">
        <v>13</v>
      </c>
      <c r="H406" t="s">
        <v>13</v>
      </c>
      <c r="I406" t="s">
        <v>23</v>
      </c>
      <c r="J406" t="s">
        <v>342</v>
      </c>
    </row>
    <row r="407" spans="1:10">
      <c r="A407" t="str">
        <f>"203157707781303244"</f>
        <v>203157707781303244</v>
      </c>
      <c r="B407" t="s">
        <v>90</v>
      </c>
      <c r="C407">
        <v>268</v>
      </c>
      <c r="D407">
        <v>1</v>
      </c>
      <c r="E407" t="s">
        <v>91</v>
      </c>
      <c r="F407" t="s">
        <v>92</v>
      </c>
      <c r="G407" t="s">
        <v>13</v>
      </c>
      <c r="H407" t="s">
        <v>13</v>
      </c>
      <c r="I407" t="s">
        <v>23</v>
      </c>
      <c r="J407" t="s">
        <v>91</v>
      </c>
    </row>
    <row r="408" spans="1:10">
      <c r="A408" t="str">
        <f>"204617612226902436"</f>
        <v>204617612226902436</v>
      </c>
      <c r="B408" t="s">
        <v>486</v>
      </c>
      <c r="C408">
        <v>432</v>
      </c>
      <c r="D408">
        <v>1</v>
      </c>
      <c r="E408" t="s">
        <v>487</v>
      </c>
      <c r="F408" t="s">
        <v>488</v>
      </c>
      <c r="G408" t="s">
        <v>13</v>
      </c>
      <c r="H408" t="s">
        <v>13</v>
      </c>
      <c r="I408" t="s">
        <v>23</v>
      </c>
      <c r="J408" t="s">
        <v>487</v>
      </c>
    </row>
    <row r="409" spans="1:10">
      <c r="A409" t="str">
        <f>"204744173236095527"</f>
        <v>204744173236095527</v>
      </c>
      <c r="B409" t="s">
        <v>17</v>
      </c>
      <c r="C409">
        <v>508.5</v>
      </c>
      <c r="D409">
        <v>1</v>
      </c>
      <c r="E409" t="s">
        <v>18</v>
      </c>
      <c r="F409" t="s">
        <v>19</v>
      </c>
      <c r="G409" t="s">
        <v>13</v>
      </c>
      <c r="H409" t="s">
        <v>13</v>
      </c>
      <c r="I409" t="s">
        <v>23</v>
      </c>
      <c r="J409" t="s">
        <v>18</v>
      </c>
    </row>
    <row r="410" spans="1:10">
      <c r="A410" t="str">
        <f>"204887086490860135"</f>
        <v>204887086490860135</v>
      </c>
      <c r="B410" t="s">
        <v>188</v>
      </c>
      <c r="C410">
        <v>199</v>
      </c>
      <c r="D410">
        <v>1</v>
      </c>
      <c r="E410" t="s">
        <v>241</v>
      </c>
      <c r="F410" t="s">
        <v>19</v>
      </c>
      <c r="G410" t="s">
        <v>13</v>
      </c>
      <c r="H410" t="s">
        <v>13</v>
      </c>
      <c r="I410" t="s">
        <v>23</v>
      </c>
      <c r="J410" t="s">
        <v>241</v>
      </c>
    </row>
    <row r="411" spans="1:10">
      <c r="A411" t="str">
        <f>"203132087606745071"</f>
        <v>203132087606745071</v>
      </c>
      <c r="B411" t="s">
        <v>433</v>
      </c>
      <c r="C411">
        <v>239</v>
      </c>
      <c r="D411">
        <v>1</v>
      </c>
      <c r="E411" t="s">
        <v>29</v>
      </c>
      <c r="F411" t="s">
        <v>30</v>
      </c>
      <c r="G411" t="s">
        <v>13</v>
      </c>
      <c r="H411" t="s">
        <v>13</v>
      </c>
      <c r="I411" t="s">
        <v>23</v>
      </c>
      <c r="J411" t="s">
        <v>29</v>
      </c>
    </row>
    <row r="412" spans="1:10">
      <c r="A412" t="str">
        <f>"203046435697710384"</f>
        <v>203046435697710384</v>
      </c>
      <c r="B412" t="s">
        <v>424</v>
      </c>
      <c r="C412">
        <v>228</v>
      </c>
      <c r="D412">
        <v>1</v>
      </c>
      <c r="E412" t="s">
        <v>467</v>
      </c>
      <c r="F412" t="s">
        <v>468</v>
      </c>
      <c r="G412" t="s">
        <v>13</v>
      </c>
      <c r="H412" t="s">
        <v>13</v>
      </c>
      <c r="I412" t="s">
        <v>23</v>
      </c>
      <c r="J412" t="s">
        <v>467</v>
      </c>
    </row>
    <row r="413" spans="1:10">
      <c r="A413" t="str">
        <f>"204813866487987504"</f>
        <v>204813866487987504</v>
      </c>
      <c r="B413" t="s">
        <v>489</v>
      </c>
      <c r="C413">
        <v>598.5</v>
      </c>
      <c r="D413">
        <v>1</v>
      </c>
      <c r="E413" t="s">
        <v>490</v>
      </c>
      <c r="F413" t="s">
        <v>491</v>
      </c>
      <c r="G413" t="s">
        <v>13</v>
      </c>
      <c r="H413" t="s">
        <v>13</v>
      </c>
      <c r="I413" t="s">
        <v>23</v>
      </c>
      <c r="J413" t="s">
        <v>490</v>
      </c>
    </row>
    <row r="414" spans="1:10">
      <c r="A414" t="str">
        <f>"205013395676987504"</f>
        <v>205013395676987504</v>
      </c>
      <c r="B414" t="s">
        <v>492</v>
      </c>
      <c r="C414">
        <v>717</v>
      </c>
      <c r="D414">
        <v>1</v>
      </c>
      <c r="E414" t="s">
        <v>493</v>
      </c>
      <c r="F414" t="s">
        <v>494</v>
      </c>
      <c r="G414" t="s">
        <v>13</v>
      </c>
      <c r="H414" t="s">
        <v>13</v>
      </c>
      <c r="I414" t="s">
        <v>23</v>
      </c>
      <c r="J414" t="s">
        <v>493</v>
      </c>
    </row>
    <row r="415" spans="1:10">
      <c r="A415" t="str">
        <f>"202964169173152366"</f>
        <v>202964169173152366</v>
      </c>
      <c r="B415" t="s">
        <v>17</v>
      </c>
      <c r="C415">
        <v>508.5</v>
      </c>
      <c r="D415">
        <v>1</v>
      </c>
      <c r="E415" t="s">
        <v>18</v>
      </c>
      <c r="F415" t="s">
        <v>19</v>
      </c>
      <c r="G415" t="s">
        <v>13</v>
      </c>
      <c r="H415" t="s">
        <v>13</v>
      </c>
      <c r="I415" t="s">
        <v>23</v>
      </c>
      <c r="J415" t="s">
        <v>18</v>
      </c>
    </row>
    <row r="416" spans="1:10">
      <c r="A416" t="str">
        <f>"204485676732885638"</f>
        <v>204485676732885638</v>
      </c>
      <c r="B416" t="s">
        <v>495</v>
      </c>
      <c r="C416">
        <v>552</v>
      </c>
      <c r="D416">
        <v>1</v>
      </c>
      <c r="E416" t="s">
        <v>496</v>
      </c>
      <c r="F416" t="s">
        <v>497</v>
      </c>
      <c r="G416" t="s">
        <v>13</v>
      </c>
      <c r="H416" t="s">
        <v>13</v>
      </c>
      <c r="I416" t="s">
        <v>23</v>
      </c>
      <c r="J416" t="s">
        <v>496</v>
      </c>
    </row>
    <row r="417" spans="1:10">
      <c r="A417" t="str">
        <f>"204768450621405520"</f>
        <v>204768450621405520</v>
      </c>
      <c r="B417" t="s">
        <v>70</v>
      </c>
      <c r="C417">
        <v>716</v>
      </c>
      <c r="D417">
        <v>1</v>
      </c>
      <c r="E417" t="s">
        <v>71</v>
      </c>
      <c r="F417" t="s">
        <v>498</v>
      </c>
      <c r="G417" t="s">
        <v>13</v>
      </c>
      <c r="H417" t="s">
        <v>13</v>
      </c>
      <c r="I417" t="s">
        <v>23</v>
      </c>
      <c r="J417" t="s">
        <v>71</v>
      </c>
    </row>
    <row r="418" spans="1:10">
      <c r="A418" t="str">
        <f>"204927687871829420"</f>
        <v>204927687871829420</v>
      </c>
      <c r="B418" t="s">
        <v>359</v>
      </c>
      <c r="C418">
        <v>258</v>
      </c>
      <c r="D418">
        <v>1</v>
      </c>
      <c r="E418" t="s">
        <v>360</v>
      </c>
      <c r="F418" t="s">
        <v>361</v>
      </c>
      <c r="G418" t="s">
        <v>13</v>
      </c>
      <c r="H418" t="s">
        <v>13</v>
      </c>
      <c r="I418" t="s">
        <v>23</v>
      </c>
      <c r="J418" t="s">
        <v>360</v>
      </c>
    </row>
    <row r="419" spans="1:10">
      <c r="A419" t="str">
        <f>"204926875752172208"</f>
        <v>204926875752172208</v>
      </c>
      <c r="B419" t="s">
        <v>143</v>
      </c>
      <c r="C419">
        <v>246</v>
      </c>
      <c r="D419">
        <v>1</v>
      </c>
      <c r="E419" t="s">
        <v>144</v>
      </c>
      <c r="F419" t="s">
        <v>92</v>
      </c>
      <c r="G419" t="s">
        <v>13</v>
      </c>
      <c r="H419" t="s">
        <v>13</v>
      </c>
      <c r="I419" t="s">
        <v>23</v>
      </c>
      <c r="J419" t="s">
        <v>144</v>
      </c>
    </row>
    <row r="420" spans="1:10">
      <c r="A420" t="str">
        <f>"204926875752172208"</f>
        <v>204926875752172208</v>
      </c>
      <c r="B420" t="s">
        <v>499</v>
      </c>
      <c r="C420">
        <v>219</v>
      </c>
      <c r="D420">
        <v>1</v>
      </c>
      <c r="E420" t="s">
        <v>500</v>
      </c>
      <c r="F420" t="s">
        <v>48</v>
      </c>
      <c r="G420" t="s">
        <v>13</v>
      </c>
      <c r="H420" t="s">
        <v>13</v>
      </c>
      <c r="I420" t="s">
        <v>23</v>
      </c>
      <c r="J420" t="s">
        <v>500</v>
      </c>
    </row>
    <row r="421" spans="1:10">
      <c r="A421" t="str">
        <f>"204562257431741226"</f>
        <v>204562257431741226</v>
      </c>
      <c r="B421" t="s">
        <v>20</v>
      </c>
      <c r="C421">
        <v>240</v>
      </c>
      <c r="D421">
        <v>1</v>
      </c>
      <c r="E421" t="s">
        <v>21</v>
      </c>
      <c r="F421" t="s">
        <v>22</v>
      </c>
      <c r="G421" t="s">
        <v>13</v>
      </c>
      <c r="H421" t="s">
        <v>13</v>
      </c>
      <c r="I421" t="s">
        <v>23</v>
      </c>
      <c r="J421" t="s">
        <v>21</v>
      </c>
    </row>
    <row r="422" spans="1:10">
      <c r="A422" t="str">
        <f>"202913295664809966"</f>
        <v>202913295664809966</v>
      </c>
      <c r="B422" t="s">
        <v>501</v>
      </c>
      <c r="C422">
        <v>239</v>
      </c>
      <c r="D422">
        <v>1</v>
      </c>
      <c r="E422" t="s">
        <v>502</v>
      </c>
      <c r="F422" t="s">
        <v>12</v>
      </c>
      <c r="G422" t="s">
        <v>13</v>
      </c>
      <c r="H422" t="s">
        <v>13</v>
      </c>
      <c r="I422" t="s">
        <v>23</v>
      </c>
      <c r="J422" t="s">
        <v>502</v>
      </c>
    </row>
    <row r="423" spans="1:10">
      <c r="A423" t="str">
        <f>"202858216333555985"</f>
        <v>202858216333555985</v>
      </c>
      <c r="B423" t="s">
        <v>20</v>
      </c>
      <c r="C423">
        <v>240</v>
      </c>
      <c r="D423">
        <v>1</v>
      </c>
      <c r="E423" t="s">
        <v>21</v>
      </c>
      <c r="F423" t="s">
        <v>22</v>
      </c>
      <c r="G423" t="s">
        <v>13</v>
      </c>
      <c r="H423" t="s">
        <v>13</v>
      </c>
      <c r="I423" t="s">
        <v>23</v>
      </c>
      <c r="J423" t="s">
        <v>21</v>
      </c>
    </row>
    <row r="424" spans="1:10">
      <c r="A424" t="str">
        <f>"204399520151066129"</f>
        <v>204399520151066129</v>
      </c>
      <c r="B424" t="s">
        <v>67</v>
      </c>
      <c r="C424">
        <v>198</v>
      </c>
      <c r="D424">
        <v>1</v>
      </c>
      <c r="E424" t="s">
        <v>95</v>
      </c>
      <c r="F424" t="s">
        <v>96</v>
      </c>
      <c r="G424" t="s">
        <v>13</v>
      </c>
      <c r="H424" t="s">
        <v>13</v>
      </c>
      <c r="I424" t="s">
        <v>23</v>
      </c>
      <c r="J424" t="s">
        <v>95</v>
      </c>
    </row>
    <row r="425" spans="1:10">
      <c r="A425" t="str">
        <f>"202815516919158161"</f>
        <v>202815516919158161</v>
      </c>
      <c r="B425" t="s">
        <v>165</v>
      </c>
      <c r="C425">
        <v>228</v>
      </c>
      <c r="D425">
        <v>1</v>
      </c>
      <c r="E425" t="s">
        <v>11</v>
      </c>
      <c r="F425" t="s">
        <v>12</v>
      </c>
      <c r="G425" t="s">
        <v>13</v>
      </c>
      <c r="H425" t="s">
        <v>13</v>
      </c>
      <c r="I425" t="s">
        <v>23</v>
      </c>
      <c r="J425" t="s">
        <v>11</v>
      </c>
    </row>
    <row r="426" spans="1:10">
      <c r="A426" t="str">
        <f>"202815516919158161"</f>
        <v>202815516919158161</v>
      </c>
      <c r="B426" t="s">
        <v>43</v>
      </c>
      <c r="C426">
        <v>258</v>
      </c>
      <c r="D426">
        <v>1</v>
      </c>
      <c r="E426" t="s">
        <v>342</v>
      </c>
      <c r="F426" t="s">
        <v>343</v>
      </c>
      <c r="G426" t="s">
        <v>13</v>
      </c>
      <c r="H426" t="s">
        <v>13</v>
      </c>
      <c r="I426" t="s">
        <v>23</v>
      </c>
      <c r="J426" t="s">
        <v>342</v>
      </c>
    </row>
    <row r="427" spans="1:10">
      <c r="A427" t="str">
        <f>"204669694678151814"</f>
        <v>204669694678151814</v>
      </c>
      <c r="B427" t="s">
        <v>165</v>
      </c>
      <c r="C427">
        <v>228</v>
      </c>
      <c r="D427">
        <v>1</v>
      </c>
      <c r="E427" t="s">
        <v>11</v>
      </c>
      <c r="F427" t="s">
        <v>12</v>
      </c>
      <c r="G427" t="s">
        <v>13</v>
      </c>
      <c r="H427" t="s">
        <v>13</v>
      </c>
      <c r="I427" t="s">
        <v>23</v>
      </c>
      <c r="J427" t="s">
        <v>11</v>
      </c>
    </row>
    <row r="428" spans="1:10">
      <c r="A428" t="str">
        <f>"204669694678151814"</f>
        <v>204669694678151814</v>
      </c>
      <c r="B428" t="s">
        <v>172</v>
      </c>
      <c r="C428">
        <v>245</v>
      </c>
      <c r="D428">
        <v>1</v>
      </c>
      <c r="E428" t="s">
        <v>173</v>
      </c>
      <c r="F428" t="s">
        <v>174</v>
      </c>
      <c r="G428" t="s">
        <v>13</v>
      </c>
      <c r="H428" t="s">
        <v>13</v>
      </c>
      <c r="I428" t="s">
        <v>23</v>
      </c>
      <c r="J428" t="s">
        <v>173</v>
      </c>
    </row>
    <row r="429" spans="1:10">
      <c r="A429" t="str">
        <f>"204669694678151814"</f>
        <v>204669694678151814</v>
      </c>
      <c r="B429" t="s">
        <v>154</v>
      </c>
      <c r="C429">
        <v>199</v>
      </c>
      <c r="D429">
        <v>1</v>
      </c>
      <c r="E429" t="s">
        <v>503</v>
      </c>
      <c r="F429" t="s">
        <v>397</v>
      </c>
      <c r="G429" t="s">
        <v>13</v>
      </c>
      <c r="H429" t="s">
        <v>13</v>
      </c>
      <c r="I429" t="s">
        <v>23</v>
      </c>
      <c r="J429" t="s">
        <v>503</v>
      </c>
    </row>
    <row r="430" spans="1:10">
      <c r="A430" t="str">
        <f>"202849483861537984"</f>
        <v>202849483861537984</v>
      </c>
      <c r="B430" t="s">
        <v>504</v>
      </c>
      <c r="C430">
        <v>268</v>
      </c>
      <c r="D430">
        <v>1</v>
      </c>
      <c r="E430" t="s">
        <v>505</v>
      </c>
      <c r="F430" t="s">
        <v>506</v>
      </c>
      <c r="G430" t="s">
        <v>13</v>
      </c>
      <c r="H430" t="s">
        <v>13</v>
      </c>
      <c r="I430" t="s">
        <v>23</v>
      </c>
      <c r="J430" t="s">
        <v>505</v>
      </c>
    </row>
    <row r="431" spans="1:10">
      <c r="A431" t="str">
        <f>"202849483861537984"</f>
        <v>202849483861537984</v>
      </c>
      <c r="B431" t="s">
        <v>108</v>
      </c>
      <c r="C431">
        <v>269</v>
      </c>
      <c r="D431">
        <v>1</v>
      </c>
      <c r="E431" t="s">
        <v>422</v>
      </c>
      <c r="F431" t="s">
        <v>423</v>
      </c>
      <c r="G431" t="s">
        <v>13</v>
      </c>
      <c r="H431" t="s">
        <v>13</v>
      </c>
      <c r="I431" t="s">
        <v>14</v>
      </c>
      <c r="J431" t="s">
        <v>422</v>
      </c>
    </row>
    <row r="432" spans="1:10">
      <c r="A432" t="str">
        <f>"204843519698693019"</f>
        <v>204843519698693019</v>
      </c>
      <c r="B432" t="s">
        <v>51</v>
      </c>
      <c r="C432">
        <v>298</v>
      </c>
      <c r="D432">
        <v>1</v>
      </c>
      <c r="E432" t="s">
        <v>52</v>
      </c>
      <c r="F432" t="s">
        <v>53</v>
      </c>
      <c r="G432" t="s">
        <v>13</v>
      </c>
      <c r="H432" t="s">
        <v>13</v>
      </c>
      <c r="I432" t="s">
        <v>23</v>
      </c>
      <c r="J432" t="s">
        <v>52</v>
      </c>
    </row>
    <row r="433" spans="1:10">
      <c r="A433" t="str">
        <f>"202660173082638862"</f>
        <v>202660173082638862</v>
      </c>
      <c r="B433" t="s">
        <v>46</v>
      </c>
      <c r="C433">
        <v>448.5</v>
      </c>
      <c r="D433">
        <v>1</v>
      </c>
      <c r="E433" t="s">
        <v>392</v>
      </c>
      <c r="F433" t="s">
        <v>19</v>
      </c>
      <c r="G433" t="s">
        <v>13</v>
      </c>
      <c r="H433" t="s">
        <v>13</v>
      </c>
      <c r="I433" t="s">
        <v>23</v>
      </c>
      <c r="J433" t="s">
        <v>392</v>
      </c>
    </row>
    <row r="434" spans="1:10">
      <c r="A434" t="str">
        <f>"204400417941284406"</f>
        <v>204400417941284406</v>
      </c>
      <c r="B434" t="s">
        <v>507</v>
      </c>
      <c r="C434">
        <v>522</v>
      </c>
      <c r="D434">
        <v>1</v>
      </c>
      <c r="E434" t="s">
        <v>508</v>
      </c>
      <c r="F434" t="s">
        <v>509</v>
      </c>
      <c r="G434" t="s">
        <v>13</v>
      </c>
      <c r="H434" t="s">
        <v>13</v>
      </c>
      <c r="I434" t="s">
        <v>23</v>
      </c>
      <c r="J434" t="s">
        <v>508</v>
      </c>
    </row>
    <row r="435" spans="1:10">
      <c r="A435" t="str">
        <f>"202550274481419691"</f>
        <v>202550274481419691</v>
      </c>
      <c r="B435" t="s">
        <v>17</v>
      </c>
      <c r="C435">
        <v>508.5</v>
      </c>
      <c r="D435">
        <v>1</v>
      </c>
      <c r="E435" t="s">
        <v>18</v>
      </c>
      <c r="F435" t="s">
        <v>19</v>
      </c>
      <c r="G435" t="s">
        <v>13</v>
      </c>
      <c r="H435" t="s">
        <v>13</v>
      </c>
      <c r="I435" t="s">
        <v>23</v>
      </c>
      <c r="J435" t="s">
        <v>18</v>
      </c>
    </row>
    <row r="436" spans="1:10">
      <c r="A436" t="str">
        <f>"204245492391292504"</f>
        <v>204245492391292504</v>
      </c>
      <c r="B436" t="s">
        <v>159</v>
      </c>
      <c r="C436">
        <v>248</v>
      </c>
      <c r="D436">
        <v>1</v>
      </c>
      <c r="E436" t="s">
        <v>510</v>
      </c>
      <c r="F436" t="s">
        <v>511</v>
      </c>
      <c r="G436" t="s">
        <v>13</v>
      </c>
      <c r="H436" t="s">
        <v>13</v>
      </c>
      <c r="I436" t="s">
        <v>23</v>
      </c>
      <c r="J436" t="s">
        <v>510</v>
      </c>
    </row>
    <row r="437" spans="1:10">
      <c r="A437" t="str">
        <f>"204365529746762530"</f>
        <v>204365529746762530</v>
      </c>
      <c r="B437" t="s">
        <v>253</v>
      </c>
      <c r="C437">
        <v>368</v>
      </c>
      <c r="D437">
        <v>1</v>
      </c>
      <c r="E437" t="s">
        <v>254</v>
      </c>
      <c r="F437" t="s">
        <v>255</v>
      </c>
      <c r="G437" t="s">
        <v>13</v>
      </c>
      <c r="H437" t="s">
        <v>13</v>
      </c>
      <c r="I437" t="s">
        <v>23</v>
      </c>
      <c r="J437" t="s">
        <v>254</v>
      </c>
    </row>
    <row r="438" spans="1:10">
      <c r="A438" t="str">
        <f>"204365529746762530"</f>
        <v>204365529746762530</v>
      </c>
      <c r="B438" t="s">
        <v>272</v>
      </c>
      <c r="C438">
        <v>199</v>
      </c>
      <c r="D438">
        <v>1</v>
      </c>
      <c r="E438" t="s">
        <v>512</v>
      </c>
      <c r="F438" t="s">
        <v>513</v>
      </c>
      <c r="G438" t="s">
        <v>13</v>
      </c>
      <c r="H438" t="s">
        <v>13</v>
      </c>
      <c r="I438" t="s">
        <v>23</v>
      </c>
      <c r="J438" t="s">
        <v>512</v>
      </c>
    </row>
    <row r="439" spans="1:10">
      <c r="A439" t="str">
        <f>"204365529746762530"</f>
        <v>204365529746762530</v>
      </c>
      <c r="B439" t="s">
        <v>307</v>
      </c>
      <c r="C439">
        <v>229</v>
      </c>
      <c r="D439">
        <v>1</v>
      </c>
      <c r="E439" t="s">
        <v>308</v>
      </c>
      <c r="F439" t="s">
        <v>309</v>
      </c>
      <c r="G439" t="s">
        <v>13</v>
      </c>
      <c r="H439" t="s">
        <v>13</v>
      </c>
      <c r="I439" t="s">
        <v>23</v>
      </c>
      <c r="J439" t="s">
        <v>308</v>
      </c>
    </row>
    <row r="440" spans="1:10">
      <c r="A440" t="str">
        <f>"202575724463101469"</f>
        <v>202575724463101469</v>
      </c>
      <c r="B440" t="s">
        <v>108</v>
      </c>
      <c r="C440">
        <v>269</v>
      </c>
      <c r="D440">
        <v>1</v>
      </c>
      <c r="E440" t="s">
        <v>422</v>
      </c>
      <c r="F440" t="s">
        <v>423</v>
      </c>
      <c r="G440" t="s">
        <v>13</v>
      </c>
      <c r="H440" t="s">
        <v>13</v>
      </c>
      <c r="I440" t="s">
        <v>23</v>
      </c>
      <c r="J440" t="s">
        <v>422</v>
      </c>
    </row>
    <row r="441" spans="1:10">
      <c r="A441" t="str">
        <f>"204330053454907211"</f>
        <v>204330053454907211</v>
      </c>
      <c r="B441" t="s">
        <v>245</v>
      </c>
      <c r="C441">
        <v>342</v>
      </c>
      <c r="D441">
        <v>1</v>
      </c>
      <c r="E441" t="s">
        <v>246</v>
      </c>
      <c r="F441" t="s">
        <v>12</v>
      </c>
      <c r="G441" t="s">
        <v>13</v>
      </c>
      <c r="H441" t="s">
        <v>13</v>
      </c>
      <c r="I441" t="s">
        <v>23</v>
      </c>
      <c r="J441" t="s">
        <v>246</v>
      </c>
    </row>
    <row r="442" spans="1:10">
      <c r="A442" t="str">
        <f>"204330053454907211"</f>
        <v>204330053454907211</v>
      </c>
      <c r="B442" t="s">
        <v>220</v>
      </c>
      <c r="C442">
        <v>199</v>
      </c>
      <c r="D442">
        <v>1</v>
      </c>
      <c r="E442" t="s">
        <v>221</v>
      </c>
      <c r="F442" t="s">
        <v>222</v>
      </c>
      <c r="G442" t="s">
        <v>13</v>
      </c>
      <c r="H442" t="s">
        <v>13</v>
      </c>
      <c r="I442" t="s">
        <v>23</v>
      </c>
      <c r="J442" t="s">
        <v>221</v>
      </c>
    </row>
    <row r="443" spans="1:10">
      <c r="A443" t="str">
        <f>"202436202955135249"</f>
        <v>202436202955135249</v>
      </c>
      <c r="B443" t="s">
        <v>165</v>
      </c>
      <c r="C443">
        <v>228</v>
      </c>
      <c r="D443">
        <v>1</v>
      </c>
      <c r="E443" t="s">
        <v>11</v>
      </c>
      <c r="F443" t="s">
        <v>12</v>
      </c>
      <c r="G443" t="s">
        <v>13</v>
      </c>
      <c r="H443" t="s">
        <v>13</v>
      </c>
      <c r="I443" t="s">
        <v>23</v>
      </c>
      <c r="J443" t="s">
        <v>11</v>
      </c>
    </row>
    <row r="444" spans="1:10">
      <c r="A444" t="str">
        <f>"204172860226558108"</f>
        <v>204172860226558108</v>
      </c>
      <c r="B444" t="s">
        <v>514</v>
      </c>
      <c r="C444">
        <v>387</v>
      </c>
      <c r="D444">
        <v>1</v>
      </c>
      <c r="E444" t="s">
        <v>224</v>
      </c>
      <c r="F444" t="s">
        <v>48</v>
      </c>
      <c r="G444" t="s">
        <v>13</v>
      </c>
      <c r="H444" t="s">
        <v>13</v>
      </c>
      <c r="I444" t="s">
        <v>27</v>
      </c>
      <c r="J444" t="s">
        <v>224</v>
      </c>
    </row>
    <row r="445" spans="1:10">
      <c r="A445" t="str">
        <f>"204172860226558108"</f>
        <v>204172860226558108</v>
      </c>
      <c r="B445" t="s">
        <v>515</v>
      </c>
      <c r="C445">
        <v>294</v>
      </c>
      <c r="D445">
        <v>1</v>
      </c>
      <c r="E445" t="s">
        <v>516</v>
      </c>
      <c r="F445" t="s">
        <v>517</v>
      </c>
      <c r="G445" t="s">
        <v>13</v>
      </c>
      <c r="H445" t="s">
        <v>13</v>
      </c>
      <c r="I445" t="s">
        <v>23</v>
      </c>
      <c r="J445" t="s">
        <v>516</v>
      </c>
    </row>
    <row r="446" spans="1:10">
      <c r="A446" t="str">
        <f>"204172860226558108"</f>
        <v>204172860226558108</v>
      </c>
      <c r="B446" t="s">
        <v>518</v>
      </c>
      <c r="C446">
        <v>888</v>
      </c>
      <c r="D446">
        <v>1</v>
      </c>
      <c r="E446" t="s">
        <v>519</v>
      </c>
      <c r="F446" t="s">
        <v>354</v>
      </c>
      <c r="G446" t="s">
        <v>13</v>
      </c>
      <c r="H446" t="s">
        <v>13</v>
      </c>
      <c r="I446" t="s">
        <v>23</v>
      </c>
      <c r="J446" t="s">
        <v>519</v>
      </c>
    </row>
    <row r="447" spans="1:10">
      <c r="A447" t="str">
        <f>"204172860226558108"</f>
        <v>204172860226558108</v>
      </c>
      <c r="B447" t="s">
        <v>520</v>
      </c>
      <c r="C447">
        <v>432</v>
      </c>
      <c r="D447">
        <v>1</v>
      </c>
      <c r="E447" t="s">
        <v>521</v>
      </c>
      <c r="F447" t="s">
        <v>48</v>
      </c>
      <c r="G447" t="s">
        <v>13</v>
      </c>
      <c r="H447" t="s">
        <v>13</v>
      </c>
      <c r="I447" t="s">
        <v>23</v>
      </c>
      <c r="J447" t="s">
        <v>521</v>
      </c>
    </row>
    <row r="448" spans="1:10">
      <c r="A448" t="str">
        <f>"204386754423485019"</f>
        <v>204386754423485019</v>
      </c>
      <c r="B448" t="s">
        <v>76</v>
      </c>
      <c r="C448">
        <v>328</v>
      </c>
      <c r="D448">
        <v>1</v>
      </c>
      <c r="E448" t="s">
        <v>77</v>
      </c>
      <c r="F448" t="s">
        <v>61</v>
      </c>
      <c r="G448" t="s">
        <v>13</v>
      </c>
      <c r="H448" t="s">
        <v>13</v>
      </c>
      <c r="I448" t="s">
        <v>23</v>
      </c>
      <c r="J448" t="s">
        <v>77</v>
      </c>
    </row>
    <row r="449" spans="1:10">
      <c r="A449" t="str">
        <f>"204230541277600210"</f>
        <v>204230541277600210</v>
      </c>
      <c r="B449" t="s">
        <v>522</v>
      </c>
      <c r="C449">
        <v>312</v>
      </c>
      <c r="D449">
        <v>1</v>
      </c>
      <c r="E449" t="s">
        <v>523</v>
      </c>
      <c r="F449" t="s">
        <v>61</v>
      </c>
      <c r="G449" t="s">
        <v>13</v>
      </c>
      <c r="H449" t="s">
        <v>13</v>
      </c>
      <c r="I449" t="s">
        <v>23</v>
      </c>
      <c r="J449" t="s">
        <v>523</v>
      </c>
    </row>
    <row r="450" spans="1:10">
      <c r="A450" t="str">
        <f>"204230541277600210"</f>
        <v>204230541277600210</v>
      </c>
      <c r="B450" t="s">
        <v>152</v>
      </c>
      <c r="C450">
        <v>282</v>
      </c>
      <c r="D450">
        <v>1</v>
      </c>
      <c r="E450" t="s">
        <v>153</v>
      </c>
      <c r="F450" t="s">
        <v>61</v>
      </c>
      <c r="G450" t="s">
        <v>13</v>
      </c>
      <c r="H450" t="s">
        <v>13</v>
      </c>
      <c r="I450" t="s">
        <v>23</v>
      </c>
      <c r="J450" t="s">
        <v>153</v>
      </c>
    </row>
    <row r="451" spans="1:10">
      <c r="A451" t="str">
        <f>"204230541277600210"</f>
        <v>204230541277600210</v>
      </c>
      <c r="B451" t="s">
        <v>245</v>
      </c>
      <c r="C451">
        <v>342</v>
      </c>
      <c r="D451">
        <v>1</v>
      </c>
      <c r="E451" t="s">
        <v>249</v>
      </c>
      <c r="F451" t="s">
        <v>92</v>
      </c>
      <c r="G451" t="s">
        <v>13</v>
      </c>
      <c r="H451" t="s">
        <v>13</v>
      </c>
      <c r="I451" t="s">
        <v>23</v>
      </c>
      <c r="J451" t="s">
        <v>249</v>
      </c>
    </row>
    <row r="452" spans="1:10">
      <c r="A452" t="str">
        <f>"202347245794168353"</f>
        <v>202347245794168353</v>
      </c>
      <c r="B452" t="s">
        <v>225</v>
      </c>
      <c r="C452">
        <v>228</v>
      </c>
      <c r="D452">
        <v>1</v>
      </c>
      <c r="E452" t="s">
        <v>524</v>
      </c>
      <c r="F452" t="s">
        <v>525</v>
      </c>
      <c r="G452" t="s">
        <v>13</v>
      </c>
      <c r="H452" t="s">
        <v>13</v>
      </c>
      <c r="I452" t="s">
        <v>27</v>
      </c>
      <c r="J452" t="s">
        <v>524</v>
      </c>
    </row>
    <row r="453" spans="1:10">
      <c r="A453" t="str">
        <f>"202347245794168353"</f>
        <v>202347245794168353</v>
      </c>
      <c r="B453" t="s">
        <v>228</v>
      </c>
      <c r="C453">
        <v>288</v>
      </c>
      <c r="D453">
        <v>1</v>
      </c>
      <c r="E453" t="s">
        <v>229</v>
      </c>
      <c r="F453" t="s">
        <v>19</v>
      </c>
      <c r="G453" t="s">
        <v>13</v>
      </c>
      <c r="H453" t="s">
        <v>13</v>
      </c>
      <c r="I453" t="s">
        <v>23</v>
      </c>
      <c r="J453" t="s">
        <v>229</v>
      </c>
    </row>
    <row r="454" spans="1:10">
      <c r="A454" t="str">
        <f>"202297069585321153"</f>
        <v>202297069585321153</v>
      </c>
      <c r="B454" t="s">
        <v>379</v>
      </c>
      <c r="C454">
        <v>888</v>
      </c>
      <c r="D454">
        <v>1</v>
      </c>
      <c r="E454" t="s">
        <v>464</v>
      </c>
      <c r="F454" t="s">
        <v>465</v>
      </c>
      <c r="G454" t="s">
        <v>13</v>
      </c>
      <c r="H454" t="s">
        <v>13</v>
      </c>
      <c r="I454" t="s">
        <v>23</v>
      </c>
      <c r="J454" t="s">
        <v>464</v>
      </c>
    </row>
    <row r="455" spans="1:10">
      <c r="A455" t="str">
        <f>"202297069585321153"</f>
        <v>202297069585321153</v>
      </c>
      <c r="B455" t="s">
        <v>76</v>
      </c>
      <c r="C455">
        <v>328</v>
      </c>
      <c r="D455">
        <v>1</v>
      </c>
      <c r="E455" t="s">
        <v>166</v>
      </c>
      <c r="F455" t="s">
        <v>148</v>
      </c>
      <c r="G455" t="s">
        <v>13</v>
      </c>
      <c r="H455" t="s">
        <v>13</v>
      </c>
      <c r="I455" t="s">
        <v>27</v>
      </c>
      <c r="J455" t="s">
        <v>166</v>
      </c>
    </row>
    <row r="456" spans="1:10">
      <c r="A456" t="str">
        <f>"202193666737709977"</f>
        <v>202193666737709977</v>
      </c>
      <c r="B456" t="s">
        <v>371</v>
      </c>
      <c r="C456">
        <v>342</v>
      </c>
      <c r="D456">
        <v>1</v>
      </c>
      <c r="E456" t="s">
        <v>526</v>
      </c>
      <c r="F456" t="s">
        <v>19</v>
      </c>
      <c r="G456" t="s">
        <v>13</v>
      </c>
      <c r="H456" t="s">
        <v>13</v>
      </c>
      <c r="I456" t="s">
        <v>23</v>
      </c>
      <c r="J456" t="s">
        <v>526</v>
      </c>
    </row>
    <row r="457" spans="1:10">
      <c r="A457" t="str">
        <f>"202193666737709977"</f>
        <v>202193666737709977</v>
      </c>
      <c r="B457" t="s">
        <v>270</v>
      </c>
      <c r="C457">
        <v>253.5</v>
      </c>
      <c r="D457">
        <v>1</v>
      </c>
      <c r="E457" t="s">
        <v>271</v>
      </c>
      <c r="F457" t="s">
        <v>12</v>
      </c>
      <c r="G457" t="s">
        <v>13</v>
      </c>
      <c r="H457" t="s">
        <v>13</v>
      </c>
      <c r="I457" t="s">
        <v>23</v>
      </c>
      <c r="J457" t="s">
        <v>271</v>
      </c>
    </row>
    <row r="458" spans="1:10">
      <c r="A458" t="str">
        <f>"202322439133684294"</f>
        <v>202322439133684294</v>
      </c>
      <c r="B458" t="s">
        <v>43</v>
      </c>
      <c r="C458">
        <v>258</v>
      </c>
      <c r="D458">
        <v>1</v>
      </c>
      <c r="E458" t="s">
        <v>342</v>
      </c>
      <c r="F458" t="s">
        <v>343</v>
      </c>
      <c r="G458" t="s">
        <v>13</v>
      </c>
      <c r="H458" t="s">
        <v>13</v>
      </c>
      <c r="I458" t="s">
        <v>23</v>
      </c>
      <c r="J458" t="s">
        <v>342</v>
      </c>
    </row>
    <row r="459" spans="1:10">
      <c r="A459" t="str">
        <f>"202322439133684294"</f>
        <v>202322439133684294</v>
      </c>
      <c r="B459" t="s">
        <v>307</v>
      </c>
      <c r="C459">
        <v>229</v>
      </c>
      <c r="D459">
        <v>1</v>
      </c>
      <c r="E459" t="s">
        <v>436</v>
      </c>
      <c r="F459" t="s">
        <v>437</v>
      </c>
      <c r="G459" t="s">
        <v>13</v>
      </c>
      <c r="H459" t="s">
        <v>13</v>
      </c>
      <c r="I459" t="s">
        <v>14</v>
      </c>
      <c r="J459" t="s">
        <v>436</v>
      </c>
    </row>
    <row r="460" spans="1:10">
      <c r="A460" t="str">
        <f>"202322439133684294"</f>
        <v>202322439133684294</v>
      </c>
      <c r="B460" t="s">
        <v>165</v>
      </c>
      <c r="C460">
        <v>228</v>
      </c>
      <c r="D460">
        <v>1</v>
      </c>
      <c r="E460" t="s">
        <v>11</v>
      </c>
      <c r="F460" t="s">
        <v>12</v>
      </c>
      <c r="G460" t="s">
        <v>13</v>
      </c>
      <c r="H460" t="s">
        <v>13</v>
      </c>
      <c r="I460" t="s">
        <v>23</v>
      </c>
      <c r="J460" t="s">
        <v>11</v>
      </c>
    </row>
    <row r="461" spans="1:10">
      <c r="A461" t="str">
        <f>"204100313296509900"</f>
        <v>204100313296509900</v>
      </c>
      <c r="B461" t="s">
        <v>165</v>
      </c>
      <c r="C461">
        <v>228</v>
      </c>
      <c r="D461">
        <v>1</v>
      </c>
      <c r="E461" t="s">
        <v>11</v>
      </c>
      <c r="F461" t="s">
        <v>12</v>
      </c>
      <c r="G461" t="s">
        <v>13</v>
      </c>
      <c r="H461" t="s">
        <v>13</v>
      </c>
      <c r="I461" t="s">
        <v>27</v>
      </c>
      <c r="J461" t="s">
        <v>11</v>
      </c>
    </row>
    <row r="462" spans="1:10">
      <c r="A462" t="str">
        <f>"204100313296509900"</f>
        <v>204100313296509900</v>
      </c>
      <c r="B462" t="s">
        <v>469</v>
      </c>
      <c r="C462">
        <v>888</v>
      </c>
      <c r="D462">
        <v>1</v>
      </c>
      <c r="E462" t="s">
        <v>527</v>
      </c>
      <c r="F462" t="s">
        <v>528</v>
      </c>
      <c r="G462" t="s">
        <v>13</v>
      </c>
      <c r="H462" t="s">
        <v>13</v>
      </c>
      <c r="I462" t="s">
        <v>23</v>
      </c>
      <c r="J462" t="s">
        <v>527</v>
      </c>
    </row>
    <row r="463" spans="1:10">
      <c r="A463" t="str">
        <f>"202252859622610948"</f>
        <v>202252859622610948</v>
      </c>
      <c r="B463" t="s">
        <v>165</v>
      </c>
      <c r="C463">
        <v>228</v>
      </c>
      <c r="D463">
        <v>1</v>
      </c>
      <c r="E463" t="s">
        <v>11</v>
      </c>
      <c r="F463" t="s">
        <v>12</v>
      </c>
      <c r="G463" t="s">
        <v>13</v>
      </c>
      <c r="H463" t="s">
        <v>13</v>
      </c>
      <c r="I463" t="s">
        <v>23</v>
      </c>
      <c r="J463" t="s">
        <v>11</v>
      </c>
    </row>
    <row r="464" spans="1:10">
      <c r="A464" t="str">
        <f>"202252859622610948"</f>
        <v>202252859622610948</v>
      </c>
      <c r="B464" t="s">
        <v>307</v>
      </c>
      <c r="C464">
        <v>229</v>
      </c>
      <c r="D464">
        <v>1</v>
      </c>
      <c r="E464" t="s">
        <v>436</v>
      </c>
      <c r="F464" t="s">
        <v>437</v>
      </c>
      <c r="G464" t="s">
        <v>13</v>
      </c>
      <c r="H464" t="s">
        <v>13</v>
      </c>
      <c r="I464" t="s">
        <v>14</v>
      </c>
      <c r="J464" t="s">
        <v>436</v>
      </c>
    </row>
    <row r="465" spans="1:10">
      <c r="A465" t="str">
        <f>"202252859622610948"</f>
        <v>202252859622610948</v>
      </c>
      <c r="B465" t="s">
        <v>182</v>
      </c>
      <c r="C465">
        <v>297</v>
      </c>
      <c r="D465">
        <v>1</v>
      </c>
      <c r="E465" t="s">
        <v>183</v>
      </c>
      <c r="F465" t="s">
        <v>184</v>
      </c>
      <c r="G465" t="s">
        <v>13</v>
      </c>
      <c r="H465" t="s">
        <v>13</v>
      </c>
      <c r="I465" t="s">
        <v>23</v>
      </c>
      <c r="J465" t="s">
        <v>183</v>
      </c>
    </row>
    <row r="466" spans="1:10">
      <c r="A466" t="str">
        <f>"202252859622610948"</f>
        <v>202252859622610948</v>
      </c>
      <c r="B466" t="s">
        <v>259</v>
      </c>
      <c r="C466">
        <v>258</v>
      </c>
      <c r="D466">
        <v>1</v>
      </c>
      <c r="E466" t="s">
        <v>375</v>
      </c>
      <c r="F466" t="s">
        <v>202</v>
      </c>
      <c r="G466" t="s">
        <v>13</v>
      </c>
      <c r="H466" t="s">
        <v>13</v>
      </c>
      <c r="I466" t="s">
        <v>23</v>
      </c>
      <c r="J466" t="s">
        <v>375</v>
      </c>
    </row>
    <row r="467" spans="1:10">
      <c r="A467" t="str">
        <f>"204057753762135616"</f>
        <v>204057753762135616</v>
      </c>
      <c r="B467" t="s">
        <v>355</v>
      </c>
      <c r="C467">
        <v>408</v>
      </c>
      <c r="D467">
        <v>1</v>
      </c>
      <c r="E467" t="s">
        <v>356</v>
      </c>
      <c r="F467" t="s">
        <v>357</v>
      </c>
      <c r="G467" t="s">
        <v>13</v>
      </c>
      <c r="H467" t="s">
        <v>13</v>
      </c>
      <c r="I467" t="s">
        <v>23</v>
      </c>
      <c r="J467" t="s">
        <v>356</v>
      </c>
    </row>
    <row r="468" spans="1:10">
      <c r="A468" t="str">
        <f>"175694569510440095"</f>
        <v>175694569510440095</v>
      </c>
      <c r="B468" t="s">
        <v>131</v>
      </c>
      <c r="C468">
        <v>229</v>
      </c>
      <c r="D468">
        <v>1</v>
      </c>
      <c r="E468" t="s">
        <v>529</v>
      </c>
      <c r="F468" t="s">
        <v>320</v>
      </c>
      <c r="G468" t="s">
        <v>13</v>
      </c>
      <c r="H468" t="s">
        <v>13</v>
      </c>
      <c r="I468" t="s">
        <v>23</v>
      </c>
      <c r="J468" t="s">
        <v>529</v>
      </c>
    </row>
    <row r="469" spans="1:10">
      <c r="A469" t="str">
        <f>"202144525232675651"</f>
        <v>202144525232675651</v>
      </c>
      <c r="B469" t="s">
        <v>316</v>
      </c>
      <c r="C469">
        <v>253.5</v>
      </c>
      <c r="D469">
        <v>1</v>
      </c>
      <c r="E469" t="s">
        <v>485</v>
      </c>
      <c r="F469" t="s">
        <v>112</v>
      </c>
      <c r="G469" t="s">
        <v>13</v>
      </c>
      <c r="H469" t="s">
        <v>13</v>
      </c>
      <c r="I469" t="s">
        <v>23</v>
      </c>
      <c r="J469" t="s">
        <v>485</v>
      </c>
    </row>
    <row r="470" spans="1:10">
      <c r="A470" t="str">
        <f>"202144525232675651"</f>
        <v>202144525232675651</v>
      </c>
      <c r="B470" t="s">
        <v>530</v>
      </c>
      <c r="C470">
        <v>229</v>
      </c>
      <c r="D470">
        <v>1</v>
      </c>
      <c r="E470" t="s">
        <v>427</v>
      </c>
      <c r="F470" t="s">
        <v>428</v>
      </c>
      <c r="G470" t="s">
        <v>13</v>
      </c>
      <c r="H470" t="s">
        <v>13</v>
      </c>
      <c r="I470" t="s">
        <v>23</v>
      </c>
      <c r="J470" t="s">
        <v>427</v>
      </c>
    </row>
    <row r="471" spans="1:10">
      <c r="A471" t="str">
        <f>"202144525232675651"</f>
        <v>202144525232675651</v>
      </c>
      <c r="B471" t="s">
        <v>125</v>
      </c>
      <c r="C471">
        <v>249</v>
      </c>
      <c r="D471">
        <v>1</v>
      </c>
      <c r="E471" t="s">
        <v>235</v>
      </c>
      <c r="F471" t="s">
        <v>142</v>
      </c>
      <c r="G471" t="s">
        <v>13</v>
      </c>
      <c r="H471" t="s">
        <v>13</v>
      </c>
      <c r="I471" t="s">
        <v>23</v>
      </c>
      <c r="J471" t="s">
        <v>235</v>
      </c>
    </row>
    <row r="472" spans="1:10">
      <c r="A472" t="str">
        <f>"202193555714922944"</f>
        <v>202193555714922944</v>
      </c>
      <c r="B472" t="s">
        <v>97</v>
      </c>
      <c r="C472">
        <v>239</v>
      </c>
      <c r="D472">
        <v>1</v>
      </c>
      <c r="E472" t="s">
        <v>364</v>
      </c>
      <c r="F472" t="s">
        <v>365</v>
      </c>
      <c r="G472" t="s">
        <v>13</v>
      </c>
      <c r="H472" t="s">
        <v>531</v>
      </c>
      <c r="I472" t="s">
        <v>23</v>
      </c>
      <c r="J472" t="s">
        <v>364</v>
      </c>
    </row>
    <row r="473" spans="1:10">
      <c r="A473" t="str">
        <f>"204152814867346505"</f>
        <v>204152814867346505</v>
      </c>
      <c r="B473" t="s">
        <v>532</v>
      </c>
      <c r="C473">
        <v>369</v>
      </c>
      <c r="D473">
        <v>1</v>
      </c>
      <c r="E473" t="s">
        <v>533</v>
      </c>
      <c r="F473" t="s">
        <v>36</v>
      </c>
      <c r="G473" t="s">
        <v>13</v>
      </c>
      <c r="H473" t="s">
        <v>13</v>
      </c>
      <c r="I473" t="s">
        <v>23</v>
      </c>
      <c r="J473" t="s">
        <v>533</v>
      </c>
    </row>
    <row r="474" spans="1:10">
      <c r="A474" t="str">
        <f>"204152814867346505"</f>
        <v>204152814867346505</v>
      </c>
      <c r="B474" t="s">
        <v>87</v>
      </c>
      <c r="C474">
        <v>888</v>
      </c>
      <c r="D474">
        <v>1</v>
      </c>
      <c r="E474" t="s">
        <v>534</v>
      </c>
      <c r="F474" t="s">
        <v>535</v>
      </c>
      <c r="G474" t="s">
        <v>13</v>
      </c>
      <c r="H474" t="s">
        <v>13</v>
      </c>
      <c r="I474" t="s">
        <v>23</v>
      </c>
      <c r="J474" t="s">
        <v>534</v>
      </c>
    </row>
    <row r="475" spans="1:10">
      <c r="A475" t="str">
        <f>"204152814867346505"</f>
        <v>204152814867346505</v>
      </c>
      <c r="B475" t="s">
        <v>453</v>
      </c>
      <c r="C475">
        <v>207</v>
      </c>
      <c r="D475">
        <v>1</v>
      </c>
      <c r="E475" t="s">
        <v>454</v>
      </c>
      <c r="F475" t="s">
        <v>455</v>
      </c>
      <c r="G475" t="s">
        <v>13</v>
      </c>
      <c r="H475" t="s">
        <v>13</v>
      </c>
      <c r="I475" t="s">
        <v>23</v>
      </c>
      <c r="J475" t="s">
        <v>454</v>
      </c>
    </row>
    <row r="476" spans="1:10">
      <c r="A476" t="str">
        <f>"202124756084495451"</f>
        <v>202124756084495451</v>
      </c>
      <c r="B476" t="s">
        <v>78</v>
      </c>
      <c r="C476">
        <v>288</v>
      </c>
      <c r="D476">
        <v>1</v>
      </c>
      <c r="E476" t="s">
        <v>420</v>
      </c>
      <c r="F476" t="s">
        <v>421</v>
      </c>
      <c r="G476" t="s">
        <v>13</v>
      </c>
      <c r="H476" t="s">
        <v>13</v>
      </c>
      <c r="I476" t="s">
        <v>23</v>
      </c>
      <c r="J476" t="s">
        <v>420</v>
      </c>
    </row>
    <row r="477" spans="1:10">
      <c r="A477" t="str">
        <f>"202027318758495451"</f>
        <v>202027318758495451</v>
      </c>
      <c r="B477" t="s">
        <v>507</v>
      </c>
      <c r="C477">
        <v>522</v>
      </c>
      <c r="D477">
        <v>1</v>
      </c>
      <c r="E477" t="s">
        <v>536</v>
      </c>
      <c r="F477" t="s">
        <v>537</v>
      </c>
      <c r="G477" t="s">
        <v>13</v>
      </c>
      <c r="H477" t="s">
        <v>13</v>
      </c>
      <c r="I477" t="s">
        <v>23</v>
      </c>
      <c r="J477" t="s">
        <v>536</v>
      </c>
    </row>
    <row r="478" spans="1:10">
      <c r="A478" t="str">
        <f>"202027318758495451"</f>
        <v>202027318758495451</v>
      </c>
      <c r="B478" t="s">
        <v>538</v>
      </c>
      <c r="C478">
        <v>352.5</v>
      </c>
      <c r="D478">
        <v>1</v>
      </c>
      <c r="E478" t="s">
        <v>539</v>
      </c>
      <c r="F478" t="s">
        <v>540</v>
      </c>
      <c r="G478" t="s">
        <v>13</v>
      </c>
      <c r="H478" t="s">
        <v>13</v>
      </c>
      <c r="I478" t="s">
        <v>23</v>
      </c>
      <c r="J478" t="s">
        <v>539</v>
      </c>
    </row>
    <row r="479" spans="1:10">
      <c r="A479" t="str">
        <f>"202027318758495451"</f>
        <v>202027318758495451</v>
      </c>
      <c r="B479" t="s">
        <v>134</v>
      </c>
      <c r="C479">
        <v>387</v>
      </c>
      <c r="D479">
        <v>1</v>
      </c>
      <c r="E479" t="s">
        <v>283</v>
      </c>
      <c r="F479" t="s">
        <v>284</v>
      </c>
      <c r="G479" t="s">
        <v>13</v>
      </c>
      <c r="H479" t="s">
        <v>13</v>
      </c>
      <c r="I479" t="s">
        <v>23</v>
      </c>
      <c r="J479" t="s">
        <v>283</v>
      </c>
    </row>
    <row r="480" spans="1:10">
      <c r="A480" t="str">
        <f>"204134866259077124"</f>
        <v>204134866259077124</v>
      </c>
      <c r="B480" t="s">
        <v>209</v>
      </c>
      <c r="C480">
        <v>179</v>
      </c>
      <c r="D480">
        <v>1</v>
      </c>
      <c r="E480" t="s">
        <v>541</v>
      </c>
      <c r="F480" t="s">
        <v>542</v>
      </c>
      <c r="G480" t="s">
        <v>13</v>
      </c>
      <c r="H480" t="s">
        <v>13</v>
      </c>
      <c r="I480" t="s">
        <v>23</v>
      </c>
      <c r="J480" t="s">
        <v>541</v>
      </c>
    </row>
    <row r="481" spans="1:10">
      <c r="A481" t="str">
        <f>"204119690210130718"</f>
        <v>204119690210130718</v>
      </c>
      <c r="B481" t="s">
        <v>159</v>
      </c>
      <c r="C481">
        <v>248</v>
      </c>
      <c r="D481">
        <v>1</v>
      </c>
      <c r="E481" t="s">
        <v>160</v>
      </c>
      <c r="F481" t="s">
        <v>161</v>
      </c>
      <c r="G481" t="s">
        <v>13</v>
      </c>
      <c r="H481" t="s">
        <v>13</v>
      </c>
      <c r="I481" t="s">
        <v>23</v>
      </c>
      <c r="J481" t="s">
        <v>160</v>
      </c>
    </row>
    <row r="482" spans="1:10">
      <c r="A482" t="str">
        <f>"204119690210130718"</f>
        <v>204119690210130718</v>
      </c>
      <c r="B482" t="s">
        <v>100</v>
      </c>
      <c r="C482">
        <v>198</v>
      </c>
      <c r="D482">
        <v>1</v>
      </c>
      <c r="E482" t="s">
        <v>111</v>
      </c>
      <c r="F482" t="s">
        <v>112</v>
      </c>
      <c r="G482" t="s">
        <v>13</v>
      </c>
      <c r="H482" t="s">
        <v>13</v>
      </c>
      <c r="I482" t="s">
        <v>23</v>
      </c>
      <c r="J482" t="s">
        <v>111</v>
      </c>
    </row>
    <row r="483" spans="1:10">
      <c r="A483" t="str">
        <f>"204119690210130718"</f>
        <v>204119690210130718</v>
      </c>
      <c r="B483" t="s">
        <v>186</v>
      </c>
      <c r="C483">
        <v>218</v>
      </c>
      <c r="D483">
        <v>1</v>
      </c>
      <c r="E483" t="s">
        <v>543</v>
      </c>
      <c r="F483" t="s">
        <v>26</v>
      </c>
      <c r="G483" t="s">
        <v>13</v>
      </c>
      <c r="H483" t="s">
        <v>13</v>
      </c>
      <c r="I483" t="s">
        <v>23</v>
      </c>
      <c r="J483" t="s">
        <v>543</v>
      </c>
    </row>
    <row r="484" spans="1:10">
      <c r="A484" t="str">
        <f>"204119690210130718"</f>
        <v>204119690210130718</v>
      </c>
      <c r="B484" t="s">
        <v>152</v>
      </c>
      <c r="C484">
        <v>282</v>
      </c>
      <c r="D484">
        <v>1</v>
      </c>
      <c r="E484" t="s">
        <v>153</v>
      </c>
      <c r="F484" t="s">
        <v>61</v>
      </c>
      <c r="G484" t="s">
        <v>13</v>
      </c>
      <c r="H484" t="s">
        <v>13</v>
      </c>
      <c r="I484" t="s">
        <v>23</v>
      </c>
      <c r="J484" t="s">
        <v>153</v>
      </c>
    </row>
    <row r="485" spans="1:10">
      <c r="A485" t="str">
        <f>"204119690210130718"</f>
        <v>204119690210130718</v>
      </c>
      <c r="B485" t="s">
        <v>113</v>
      </c>
      <c r="C485">
        <v>268</v>
      </c>
      <c r="D485">
        <v>1</v>
      </c>
      <c r="E485" t="s">
        <v>114</v>
      </c>
      <c r="F485" t="s">
        <v>115</v>
      </c>
      <c r="G485" t="s">
        <v>13</v>
      </c>
      <c r="H485" t="s">
        <v>13</v>
      </c>
      <c r="I485" t="s">
        <v>23</v>
      </c>
      <c r="J485" t="s">
        <v>114</v>
      </c>
    </row>
    <row r="486" spans="1:10">
      <c r="A486" t="str">
        <f>"202071668212029164"</f>
        <v>202071668212029164</v>
      </c>
      <c r="B486" t="s">
        <v>154</v>
      </c>
      <c r="C486">
        <v>199</v>
      </c>
      <c r="D486">
        <v>1</v>
      </c>
      <c r="E486" t="s">
        <v>155</v>
      </c>
      <c r="F486" t="s">
        <v>156</v>
      </c>
      <c r="G486" t="s">
        <v>13</v>
      </c>
      <c r="H486" t="s">
        <v>13</v>
      </c>
      <c r="I486" t="s">
        <v>23</v>
      </c>
      <c r="J486" t="s">
        <v>155</v>
      </c>
    </row>
    <row r="487" spans="1:10">
      <c r="A487" t="str">
        <f>"202071668212029164"</f>
        <v>202071668212029164</v>
      </c>
      <c r="B487" t="s">
        <v>225</v>
      </c>
      <c r="C487">
        <v>228</v>
      </c>
      <c r="D487">
        <v>1</v>
      </c>
      <c r="E487" t="s">
        <v>226</v>
      </c>
      <c r="F487" t="s">
        <v>227</v>
      </c>
      <c r="G487" t="s">
        <v>13</v>
      </c>
      <c r="H487" t="s">
        <v>13</v>
      </c>
      <c r="I487" t="s">
        <v>23</v>
      </c>
      <c r="J487" t="s">
        <v>226</v>
      </c>
    </row>
    <row r="488" spans="1:10">
      <c r="A488" t="str">
        <f>"201922934764470160"</f>
        <v>201922934764470160</v>
      </c>
      <c r="B488" t="s">
        <v>401</v>
      </c>
      <c r="C488">
        <v>268</v>
      </c>
      <c r="D488">
        <v>1</v>
      </c>
      <c r="E488" t="s">
        <v>544</v>
      </c>
      <c r="F488" t="s">
        <v>12</v>
      </c>
      <c r="G488" t="s">
        <v>13</v>
      </c>
      <c r="H488" t="s">
        <v>13</v>
      </c>
      <c r="I488" t="s">
        <v>23</v>
      </c>
      <c r="J488" t="s">
        <v>544</v>
      </c>
    </row>
    <row r="489" spans="1:10">
      <c r="A489" t="str">
        <f>"203912713508899712"</f>
        <v>203912713508899712</v>
      </c>
      <c r="B489" t="s">
        <v>209</v>
      </c>
      <c r="C489">
        <v>179</v>
      </c>
      <c r="D489">
        <v>1</v>
      </c>
      <c r="E489" t="s">
        <v>210</v>
      </c>
      <c r="F489" t="s">
        <v>211</v>
      </c>
      <c r="G489" t="s">
        <v>13</v>
      </c>
      <c r="H489" t="s">
        <v>13</v>
      </c>
      <c r="I489" t="s">
        <v>23</v>
      </c>
      <c r="J489" t="s">
        <v>210</v>
      </c>
    </row>
    <row r="490" spans="1:10">
      <c r="A490" t="str">
        <f>"203912713508899712"</f>
        <v>203912713508899712</v>
      </c>
      <c r="B490" t="s">
        <v>154</v>
      </c>
      <c r="C490">
        <v>199</v>
      </c>
      <c r="D490">
        <v>1</v>
      </c>
      <c r="E490" t="s">
        <v>155</v>
      </c>
      <c r="F490" t="s">
        <v>156</v>
      </c>
      <c r="G490" t="s">
        <v>13</v>
      </c>
      <c r="H490" t="s">
        <v>13</v>
      </c>
      <c r="I490" t="s">
        <v>27</v>
      </c>
      <c r="J490" t="s">
        <v>155</v>
      </c>
    </row>
    <row r="491" spans="1:10">
      <c r="A491" t="str">
        <f>"203780944164913235"</f>
        <v>203780944164913235</v>
      </c>
      <c r="B491" t="s">
        <v>362</v>
      </c>
      <c r="C491">
        <v>219</v>
      </c>
      <c r="D491">
        <v>1</v>
      </c>
      <c r="E491" t="s">
        <v>363</v>
      </c>
      <c r="F491" t="s">
        <v>222</v>
      </c>
      <c r="G491" t="s">
        <v>13</v>
      </c>
      <c r="H491" t="s">
        <v>13</v>
      </c>
      <c r="I491" t="s">
        <v>23</v>
      </c>
      <c r="J491" t="s">
        <v>363</v>
      </c>
    </row>
    <row r="492" spans="1:10">
      <c r="A492" t="str">
        <f>"201902522274846474"</f>
        <v>201902522274846474</v>
      </c>
      <c r="B492" t="s">
        <v>220</v>
      </c>
      <c r="C492">
        <v>199</v>
      </c>
      <c r="D492">
        <v>1</v>
      </c>
      <c r="E492" t="s">
        <v>243</v>
      </c>
      <c r="F492" t="s">
        <v>244</v>
      </c>
      <c r="G492" t="s">
        <v>13</v>
      </c>
      <c r="H492" t="s">
        <v>13</v>
      </c>
      <c r="I492" t="s">
        <v>23</v>
      </c>
      <c r="J492" t="s">
        <v>243</v>
      </c>
    </row>
    <row r="493" spans="1:10">
      <c r="A493" t="str">
        <f>"201963309609603391"</f>
        <v>201963309609603391</v>
      </c>
      <c r="B493" t="s">
        <v>545</v>
      </c>
      <c r="C493">
        <v>245</v>
      </c>
      <c r="D493">
        <v>1</v>
      </c>
      <c r="E493" t="s">
        <v>546</v>
      </c>
      <c r="F493" t="s">
        <v>12</v>
      </c>
      <c r="G493" t="s">
        <v>13</v>
      </c>
      <c r="H493" t="s">
        <v>13</v>
      </c>
      <c r="I493" t="s">
        <v>23</v>
      </c>
      <c r="J493" t="s">
        <v>546</v>
      </c>
    </row>
    <row r="494" spans="1:10">
      <c r="A494" t="str">
        <f>"201963309609603391"</f>
        <v>201963309609603391</v>
      </c>
      <c r="B494" t="s">
        <v>547</v>
      </c>
      <c r="C494">
        <v>313.5</v>
      </c>
      <c r="D494">
        <v>1</v>
      </c>
      <c r="E494" t="s">
        <v>548</v>
      </c>
      <c r="F494" t="s">
        <v>36</v>
      </c>
      <c r="G494" t="s">
        <v>13</v>
      </c>
      <c r="H494" t="s">
        <v>13</v>
      </c>
      <c r="I494" t="s">
        <v>23</v>
      </c>
      <c r="J494" t="s">
        <v>548</v>
      </c>
    </row>
    <row r="495" spans="1:10">
      <c r="A495" t="str">
        <f>"201963309609603391"</f>
        <v>201963309609603391</v>
      </c>
      <c r="B495" t="s">
        <v>549</v>
      </c>
      <c r="C495">
        <v>188</v>
      </c>
      <c r="D495">
        <v>1</v>
      </c>
      <c r="E495" t="s">
        <v>550</v>
      </c>
      <c r="F495" t="s">
        <v>551</v>
      </c>
      <c r="G495" t="s">
        <v>13</v>
      </c>
      <c r="H495" t="s">
        <v>13</v>
      </c>
      <c r="I495" t="s">
        <v>23</v>
      </c>
      <c r="J495" t="s">
        <v>550</v>
      </c>
    </row>
    <row r="496" spans="1:10">
      <c r="A496" t="str">
        <f>"201861333904632691"</f>
        <v>201861333904632691</v>
      </c>
      <c r="B496" t="s">
        <v>67</v>
      </c>
      <c r="C496">
        <v>198</v>
      </c>
      <c r="D496">
        <v>1</v>
      </c>
      <c r="E496" t="s">
        <v>95</v>
      </c>
      <c r="F496" t="s">
        <v>96</v>
      </c>
      <c r="G496" t="s">
        <v>13</v>
      </c>
      <c r="H496" t="s">
        <v>13</v>
      </c>
      <c r="I496" t="s">
        <v>23</v>
      </c>
      <c r="J496" t="s">
        <v>95</v>
      </c>
    </row>
    <row r="497" spans="1:10">
      <c r="A497" t="str">
        <f>"201861333904632691"</f>
        <v>201861333904632691</v>
      </c>
      <c r="B497" t="s">
        <v>154</v>
      </c>
      <c r="C497">
        <v>199</v>
      </c>
      <c r="D497">
        <v>1</v>
      </c>
      <c r="E497" t="s">
        <v>155</v>
      </c>
      <c r="F497" t="s">
        <v>156</v>
      </c>
      <c r="G497" t="s">
        <v>13</v>
      </c>
      <c r="H497" t="s">
        <v>13</v>
      </c>
      <c r="I497" t="s">
        <v>23</v>
      </c>
      <c r="J497" t="s">
        <v>155</v>
      </c>
    </row>
    <row r="498" spans="1:10">
      <c r="A498" t="str">
        <f>"201784950437294987"</f>
        <v>201784950437294987</v>
      </c>
      <c r="B498" t="s">
        <v>232</v>
      </c>
      <c r="C498">
        <v>258</v>
      </c>
      <c r="D498">
        <v>1</v>
      </c>
      <c r="E498" t="s">
        <v>456</v>
      </c>
      <c r="F498" t="s">
        <v>457</v>
      </c>
      <c r="G498" t="s">
        <v>13</v>
      </c>
      <c r="H498" t="s">
        <v>13</v>
      </c>
      <c r="I498" t="s">
        <v>23</v>
      </c>
      <c r="J498" t="s">
        <v>456</v>
      </c>
    </row>
    <row r="499" spans="1:10">
      <c r="A499" t="str">
        <f>"201784950437294987"</f>
        <v>201784950437294987</v>
      </c>
      <c r="B499" t="s">
        <v>90</v>
      </c>
      <c r="C499">
        <v>268</v>
      </c>
      <c r="D499">
        <v>1</v>
      </c>
      <c r="E499" t="s">
        <v>199</v>
      </c>
      <c r="F499" t="s">
        <v>12</v>
      </c>
      <c r="G499" t="s">
        <v>13</v>
      </c>
      <c r="H499" t="s">
        <v>13</v>
      </c>
      <c r="I499" t="s">
        <v>23</v>
      </c>
      <c r="J499" t="s">
        <v>199</v>
      </c>
    </row>
    <row r="500" spans="1:10">
      <c r="A500" t="str">
        <f>"201776017635744364"</f>
        <v>201776017635744364</v>
      </c>
      <c r="B500" t="s">
        <v>552</v>
      </c>
      <c r="C500">
        <v>258</v>
      </c>
      <c r="D500">
        <v>1</v>
      </c>
      <c r="E500" t="s">
        <v>553</v>
      </c>
      <c r="F500" t="s">
        <v>554</v>
      </c>
      <c r="G500" t="s">
        <v>13</v>
      </c>
      <c r="H500" t="s">
        <v>13</v>
      </c>
      <c r="I500" t="s">
        <v>23</v>
      </c>
      <c r="J500" t="s">
        <v>553</v>
      </c>
    </row>
    <row r="501" spans="1:10">
      <c r="A501" t="str">
        <f>"201753281726086643"</f>
        <v>201753281726086643</v>
      </c>
      <c r="B501" t="s">
        <v>162</v>
      </c>
      <c r="C501">
        <v>228</v>
      </c>
      <c r="D501">
        <v>1</v>
      </c>
      <c r="E501" t="s">
        <v>450</v>
      </c>
      <c r="F501" t="s">
        <v>451</v>
      </c>
      <c r="G501" t="s">
        <v>13</v>
      </c>
      <c r="H501" t="s">
        <v>13</v>
      </c>
      <c r="I501" t="s">
        <v>27</v>
      </c>
      <c r="J501" t="s">
        <v>450</v>
      </c>
    </row>
    <row r="502" spans="1:10">
      <c r="A502" t="str">
        <f>"201753281726086643"</f>
        <v>201753281726086643</v>
      </c>
      <c r="B502" t="s">
        <v>152</v>
      </c>
      <c r="C502">
        <v>282</v>
      </c>
      <c r="D502">
        <v>1</v>
      </c>
      <c r="E502" t="s">
        <v>153</v>
      </c>
      <c r="F502" t="s">
        <v>61</v>
      </c>
      <c r="G502" t="s">
        <v>13</v>
      </c>
      <c r="H502" t="s">
        <v>13</v>
      </c>
      <c r="I502" t="s">
        <v>23</v>
      </c>
      <c r="J502" t="s">
        <v>153</v>
      </c>
    </row>
    <row r="503" spans="1:10">
      <c r="A503" t="str">
        <f>"201753281726086643"</f>
        <v>201753281726086643</v>
      </c>
      <c r="B503" t="s">
        <v>401</v>
      </c>
      <c r="C503">
        <v>268</v>
      </c>
      <c r="D503">
        <v>1</v>
      </c>
      <c r="E503" t="s">
        <v>402</v>
      </c>
      <c r="F503" t="s">
        <v>92</v>
      </c>
      <c r="G503" t="s">
        <v>13</v>
      </c>
      <c r="H503" t="s">
        <v>13</v>
      </c>
      <c r="I503" t="s">
        <v>23</v>
      </c>
      <c r="J503" t="s">
        <v>402</v>
      </c>
    </row>
    <row r="504" spans="1:10">
      <c r="A504" t="str">
        <f>"201753281726086643"</f>
        <v>201753281726086643</v>
      </c>
      <c r="B504" t="s">
        <v>82</v>
      </c>
      <c r="C504">
        <v>228</v>
      </c>
      <c r="D504">
        <v>1</v>
      </c>
      <c r="E504" t="s">
        <v>205</v>
      </c>
      <c r="F504" t="s">
        <v>184</v>
      </c>
      <c r="G504" t="s">
        <v>13</v>
      </c>
      <c r="H504" t="s">
        <v>13</v>
      </c>
      <c r="I504" t="s">
        <v>23</v>
      </c>
      <c r="J504" t="s">
        <v>205</v>
      </c>
    </row>
    <row r="505" spans="1:10">
      <c r="A505" t="str">
        <f>"204063159547291533"</f>
        <v>204063159547291533</v>
      </c>
      <c r="B505" t="s">
        <v>220</v>
      </c>
      <c r="C505">
        <v>199</v>
      </c>
      <c r="D505">
        <v>1</v>
      </c>
      <c r="E505" t="s">
        <v>221</v>
      </c>
      <c r="F505" t="s">
        <v>222</v>
      </c>
      <c r="G505" t="s">
        <v>13</v>
      </c>
      <c r="H505" t="s">
        <v>13</v>
      </c>
      <c r="I505" t="s">
        <v>23</v>
      </c>
      <c r="J505" t="s">
        <v>221</v>
      </c>
    </row>
    <row r="506" spans="1:10">
      <c r="A506" t="str">
        <f>"204063159547291533"</f>
        <v>204063159547291533</v>
      </c>
      <c r="B506" t="s">
        <v>84</v>
      </c>
      <c r="C506">
        <v>258</v>
      </c>
      <c r="D506">
        <v>1</v>
      </c>
      <c r="E506" t="s">
        <v>85</v>
      </c>
      <c r="F506" t="s">
        <v>19</v>
      </c>
      <c r="G506" t="s">
        <v>13</v>
      </c>
      <c r="H506" t="s">
        <v>13</v>
      </c>
      <c r="I506" t="s">
        <v>23</v>
      </c>
      <c r="J506" t="s">
        <v>85</v>
      </c>
    </row>
    <row r="507" spans="1:10">
      <c r="A507" t="str">
        <f>"204063159547291533"</f>
        <v>204063159547291533</v>
      </c>
      <c r="B507" t="s">
        <v>522</v>
      </c>
      <c r="C507">
        <v>312</v>
      </c>
      <c r="D507">
        <v>1</v>
      </c>
      <c r="E507" t="s">
        <v>555</v>
      </c>
      <c r="F507" t="s">
        <v>148</v>
      </c>
      <c r="G507" t="s">
        <v>13</v>
      </c>
      <c r="H507" t="s">
        <v>13</v>
      </c>
      <c r="I507" t="s">
        <v>27</v>
      </c>
      <c r="J507" t="s">
        <v>555</v>
      </c>
    </row>
    <row r="508" spans="1:10">
      <c r="A508" t="str">
        <f>"201783215185077280"</f>
        <v>201783215185077280</v>
      </c>
      <c r="B508" t="s">
        <v>59</v>
      </c>
      <c r="C508">
        <v>189</v>
      </c>
      <c r="D508">
        <v>1</v>
      </c>
      <c r="E508" t="s">
        <v>60</v>
      </c>
      <c r="F508" t="s">
        <v>61</v>
      </c>
      <c r="G508" t="s">
        <v>13</v>
      </c>
      <c r="H508" t="s">
        <v>13</v>
      </c>
      <c r="I508" t="s">
        <v>23</v>
      </c>
      <c r="J508" t="s">
        <v>60</v>
      </c>
    </row>
    <row r="509" spans="1:10">
      <c r="A509" t="str">
        <f>"201783215185077280"</f>
        <v>201783215185077280</v>
      </c>
      <c r="B509" t="s">
        <v>220</v>
      </c>
      <c r="C509">
        <v>199</v>
      </c>
      <c r="D509">
        <v>1</v>
      </c>
      <c r="E509" t="s">
        <v>243</v>
      </c>
      <c r="F509" t="s">
        <v>244</v>
      </c>
      <c r="G509" t="s">
        <v>13</v>
      </c>
      <c r="H509" t="s">
        <v>13</v>
      </c>
      <c r="I509" t="s">
        <v>23</v>
      </c>
      <c r="J509" t="s">
        <v>243</v>
      </c>
    </row>
    <row r="510" spans="1:10">
      <c r="A510" t="str">
        <f>"203582172395448034"</f>
        <v>203582172395448034</v>
      </c>
      <c r="B510" t="s">
        <v>245</v>
      </c>
      <c r="C510">
        <v>342</v>
      </c>
      <c r="D510">
        <v>1</v>
      </c>
      <c r="E510" t="s">
        <v>249</v>
      </c>
      <c r="F510" t="s">
        <v>92</v>
      </c>
      <c r="G510" t="s">
        <v>13</v>
      </c>
      <c r="H510" t="s">
        <v>13</v>
      </c>
      <c r="I510" t="s">
        <v>23</v>
      </c>
      <c r="J510" t="s">
        <v>249</v>
      </c>
    </row>
    <row r="511" spans="1:10">
      <c r="A511" t="str">
        <f>"203582172395448034"</f>
        <v>203582172395448034</v>
      </c>
      <c r="B511" t="s">
        <v>247</v>
      </c>
      <c r="C511">
        <v>218</v>
      </c>
      <c r="D511">
        <v>1</v>
      </c>
      <c r="E511" t="s">
        <v>556</v>
      </c>
      <c r="F511" t="s">
        <v>92</v>
      </c>
      <c r="G511" t="s">
        <v>13</v>
      </c>
      <c r="H511" t="s">
        <v>13</v>
      </c>
      <c r="I511" t="s">
        <v>23</v>
      </c>
      <c r="J511" t="s">
        <v>556</v>
      </c>
    </row>
    <row r="512" spans="1:10">
      <c r="A512" t="str">
        <f>"203824486390453327"</f>
        <v>203824486390453327</v>
      </c>
      <c r="B512" t="s">
        <v>165</v>
      </c>
      <c r="C512">
        <v>228</v>
      </c>
      <c r="D512">
        <v>1</v>
      </c>
      <c r="E512" t="s">
        <v>11</v>
      </c>
      <c r="F512" t="s">
        <v>12</v>
      </c>
      <c r="G512" t="s">
        <v>13</v>
      </c>
      <c r="H512" t="s">
        <v>13</v>
      </c>
      <c r="I512" t="s">
        <v>23</v>
      </c>
      <c r="J512" t="s">
        <v>11</v>
      </c>
    </row>
    <row r="513" spans="1:10">
      <c r="A513" t="str">
        <f>"203824486390453327"</f>
        <v>203824486390453327</v>
      </c>
      <c r="B513" t="s">
        <v>307</v>
      </c>
      <c r="C513">
        <v>229</v>
      </c>
      <c r="D513">
        <v>1</v>
      </c>
      <c r="E513" t="s">
        <v>436</v>
      </c>
      <c r="F513" t="s">
        <v>437</v>
      </c>
      <c r="G513" t="s">
        <v>13</v>
      </c>
      <c r="H513" t="s">
        <v>13</v>
      </c>
      <c r="I513" t="s">
        <v>23</v>
      </c>
      <c r="J513" t="s">
        <v>436</v>
      </c>
    </row>
    <row r="514" spans="1:10">
      <c r="A514" t="str">
        <f>"201597826239765464"</f>
        <v>201597826239765464</v>
      </c>
      <c r="B514" t="s">
        <v>165</v>
      </c>
      <c r="C514">
        <v>228</v>
      </c>
      <c r="D514">
        <v>1</v>
      </c>
      <c r="E514" t="s">
        <v>11</v>
      </c>
      <c r="F514" t="s">
        <v>12</v>
      </c>
      <c r="G514" t="s">
        <v>13</v>
      </c>
      <c r="H514" t="s">
        <v>13</v>
      </c>
      <c r="I514" t="s">
        <v>23</v>
      </c>
      <c r="J514" t="s">
        <v>11</v>
      </c>
    </row>
    <row r="515" spans="1:10">
      <c r="A515" t="str">
        <f>"201597826239765464"</f>
        <v>201597826239765464</v>
      </c>
      <c r="B515" t="s">
        <v>307</v>
      </c>
      <c r="C515">
        <v>229</v>
      </c>
      <c r="D515">
        <v>1</v>
      </c>
      <c r="E515" t="s">
        <v>436</v>
      </c>
      <c r="F515" t="s">
        <v>437</v>
      </c>
      <c r="G515" t="s">
        <v>13</v>
      </c>
      <c r="H515" t="s">
        <v>13</v>
      </c>
      <c r="I515" t="s">
        <v>23</v>
      </c>
      <c r="J515" t="s">
        <v>436</v>
      </c>
    </row>
    <row r="516" spans="1:10">
      <c r="A516" t="str">
        <f>"203786294307106038"</f>
        <v>203786294307106038</v>
      </c>
      <c r="B516" t="s">
        <v>557</v>
      </c>
      <c r="C516">
        <v>268</v>
      </c>
      <c r="D516">
        <v>1</v>
      </c>
      <c r="E516" t="s">
        <v>558</v>
      </c>
      <c r="F516" t="s">
        <v>559</v>
      </c>
      <c r="G516" t="s">
        <v>13</v>
      </c>
      <c r="H516" t="s">
        <v>13</v>
      </c>
      <c r="I516" t="s">
        <v>560</v>
      </c>
      <c r="J516" t="s">
        <v>558</v>
      </c>
    </row>
    <row r="517" spans="1:10">
      <c r="A517" t="str">
        <f>"203786294307106038"</f>
        <v>203786294307106038</v>
      </c>
      <c r="B517" t="s">
        <v>499</v>
      </c>
      <c r="C517">
        <v>219</v>
      </c>
      <c r="D517">
        <v>1</v>
      </c>
      <c r="E517" t="s">
        <v>500</v>
      </c>
      <c r="F517" t="s">
        <v>48</v>
      </c>
      <c r="G517" t="s">
        <v>13</v>
      </c>
      <c r="H517" t="s">
        <v>13</v>
      </c>
      <c r="I517" t="s">
        <v>23</v>
      </c>
      <c r="J517" t="s">
        <v>500</v>
      </c>
    </row>
    <row r="518" spans="1:10">
      <c r="A518" t="str">
        <f>"201628008922179351"</f>
        <v>201628008922179351</v>
      </c>
      <c r="B518" t="s">
        <v>298</v>
      </c>
      <c r="C518">
        <v>179</v>
      </c>
      <c r="D518">
        <v>1</v>
      </c>
      <c r="E518" t="s">
        <v>432</v>
      </c>
      <c r="F518" t="s">
        <v>389</v>
      </c>
      <c r="G518" t="s">
        <v>13</v>
      </c>
      <c r="H518" t="s">
        <v>13</v>
      </c>
      <c r="I518" t="s">
        <v>23</v>
      </c>
      <c r="J518" t="s">
        <v>432</v>
      </c>
    </row>
    <row r="519" spans="1:10">
      <c r="A519" t="str">
        <f>"201628008922179351"</f>
        <v>201628008922179351</v>
      </c>
      <c r="B519" t="s">
        <v>157</v>
      </c>
      <c r="C519">
        <v>208</v>
      </c>
      <c r="D519">
        <v>1</v>
      </c>
      <c r="E519" t="s">
        <v>561</v>
      </c>
      <c r="F519" t="s">
        <v>12</v>
      </c>
      <c r="G519" t="s">
        <v>13</v>
      </c>
      <c r="H519" t="s">
        <v>13</v>
      </c>
      <c r="I519" t="s">
        <v>23</v>
      </c>
      <c r="J519" t="s">
        <v>561</v>
      </c>
    </row>
    <row r="520" spans="1:10">
      <c r="A520" t="str">
        <f>"201576152389730175"</f>
        <v>201576152389730175</v>
      </c>
      <c r="B520" t="s">
        <v>165</v>
      </c>
      <c r="C520">
        <v>228</v>
      </c>
      <c r="D520">
        <v>1</v>
      </c>
      <c r="E520" t="s">
        <v>11</v>
      </c>
      <c r="F520" t="s">
        <v>12</v>
      </c>
      <c r="G520" t="s">
        <v>13</v>
      </c>
      <c r="H520" t="s">
        <v>13</v>
      </c>
      <c r="I520" t="s">
        <v>23</v>
      </c>
      <c r="J520" t="s">
        <v>11</v>
      </c>
    </row>
    <row r="521" spans="1:10">
      <c r="A521" t="str">
        <f>"201576152389730175"</f>
        <v>201576152389730175</v>
      </c>
      <c r="B521" t="s">
        <v>307</v>
      </c>
      <c r="C521">
        <v>229</v>
      </c>
      <c r="D521">
        <v>1</v>
      </c>
      <c r="E521" t="s">
        <v>308</v>
      </c>
      <c r="F521" t="s">
        <v>309</v>
      </c>
      <c r="G521" t="s">
        <v>13</v>
      </c>
      <c r="H521" t="s">
        <v>13</v>
      </c>
      <c r="I521" t="s">
        <v>14</v>
      </c>
      <c r="J521" t="s">
        <v>308</v>
      </c>
    </row>
    <row r="522" spans="1:10">
      <c r="A522" t="str">
        <f>"201490250131356147"</f>
        <v>201490250131356147</v>
      </c>
      <c r="B522" t="s">
        <v>51</v>
      </c>
      <c r="C522">
        <v>298</v>
      </c>
      <c r="D522">
        <v>1</v>
      </c>
      <c r="E522" t="s">
        <v>93</v>
      </c>
      <c r="F522" t="s">
        <v>94</v>
      </c>
      <c r="G522" t="s">
        <v>13</v>
      </c>
      <c r="H522" t="s">
        <v>13</v>
      </c>
      <c r="I522" t="s">
        <v>23</v>
      </c>
      <c r="J522" t="s">
        <v>93</v>
      </c>
    </row>
    <row r="523" spans="1:10">
      <c r="A523" t="str">
        <f>"203562517658234534"</f>
        <v>203562517658234534</v>
      </c>
      <c r="B523" t="s">
        <v>307</v>
      </c>
      <c r="C523">
        <v>229</v>
      </c>
      <c r="D523">
        <v>1</v>
      </c>
      <c r="E523" t="s">
        <v>436</v>
      </c>
      <c r="F523" t="s">
        <v>437</v>
      </c>
      <c r="G523" t="s">
        <v>13</v>
      </c>
      <c r="H523" t="s">
        <v>13</v>
      </c>
      <c r="I523" t="s">
        <v>23</v>
      </c>
      <c r="J523" t="s">
        <v>436</v>
      </c>
    </row>
    <row r="524" spans="1:10">
      <c r="A524" t="str">
        <f>"203562517658234534"</f>
        <v>203562517658234534</v>
      </c>
      <c r="B524" t="s">
        <v>165</v>
      </c>
      <c r="C524">
        <v>228</v>
      </c>
      <c r="D524">
        <v>1</v>
      </c>
      <c r="E524" t="s">
        <v>11</v>
      </c>
      <c r="F524" t="s">
        <v>12</v>
      </c>
      <c r="G524" t="s">
        <v>13</v>
      </c>
      <c r="H524" t="s">
        <v>13</v>
      </c>
      <c r="I524" t="s">
        <v>23</v>
      </c>
      <c r="J524" t="s">
        <v>11</v>
      </c>
    </row>
    <row r="525" spans="1:10">
      <c r="A525" t="str">
        <f>"201453848998262083"</f>
        <v>201453848998262083</v>
      </c>
      <c r="B525" t="s">
        <v>220</v>
      </c>
      <c r="C525">
        <v>199</v>
      </c>
      <c r="D525">
        <v>1</v>
      </c>
      <c r="E525" t="s">
        <v>243</v>
      </c>
      <c r="F525" t="s">
        <v>244</v>
      </c>
      <c r="G525" t="s">
        <v>13</v>
      </c>
      <c r="H525" t="s">
        <v>13</v>
      </c>
      <c r="I525" t="s">
        <v>560</v>
      </c>
      <c r="J525" t="s">
        <v>243</v>
      </c>
    </row>
    <row r="526" spans="1:10">
      <c r="A526" t="str">
        <f>"201453848998262083"</f>
        <v>201453848998262083</v>
      </c>
      <c r="B526" t="s">
        <v>298</v>
      </c>
      <c r="C526">
        <v>179</v>
      </c>
      <c r="D526">
        <v>1</v>
      </c>
      <c r="E526" t="s">
        <v>299</v>
      </c>
      <c r="F526" t="s">
        <v>216</v>
      </c>
      <c r="G526" t="s">
        <v>13</v>
      </c>
      <c r="H526" t="s">
        <v>13</v>
      </c>
      <c r="I526" t="s">
        <v>23</v>
      </c>
      <c r="J526" t="s">
        <v>299</v>
      </c>
    </row>
    <row r="527" spans="1:10">
      <c r="A527" t="str">
        <f>"201439288274148951"</f>
        <v>201439288274148951</v>
      </c>
      <c r="B527" t="s">
        <v>51</v>
      </c>
      <c r="C527">
        <v>298</v>
      </c>
      <c r="D527">
        <v>1</v>
      </c>
      <c r="E527" t="s">
        <v>52</v>
      </c>
      <c r="F527" t="s">
        <v>53</v>
      </c>
      <c r="G527" t="s">
        <v>13</v>
      </c>
      <c r="H527" t="s">
        <v>13</v>
      </c>
      <c r="I527" t="s">
        <v>23</v>
      </c>
      <c r="J527" t="s">
        <v>52</v>
      </c>
    </row>
    <row r="528" spans="1:10">
      <c r="A528" t="str">
        <f>"203291672901125410"</f>
        <v>203291672901125410</v>
      </c>
      <c r="B528" t="s">
        <v>298</v>
      </c>
      <c r="C528">
        <v>179</v>
      </c>
      <c r="D528">
        <v>1</v>
      </c>
      <c r="E528" t="s">
        <v>299</v>
      </c>
      <c r="F528" t="s">
        <v>216</v>
      </c>
      <c r="G528" t="s">
        <v>13</v>
      </c>
      <c r="H528" t="s">
        <v>13</v>
      </c>
      <c r="I528" t="s">
        <v>560</v>
      </c>
      <c r="J528" t="s">
        <v>299</v>
      </c>
    </row>
    <row r="529" spans="1:10">
      <c r="A529" t="str">
        <f>"203291672901125410"</f>
        <v>203291672901125410</v>
      </c>
      <c r="B529" t="s">
        <v>504</v>
      </c>
      <c r="C529">
        <v>268</v>
      </c>
      <c r="D529">
        <v>1</v>
      </c>
      <c r="E529" t="s">
        <v>562</v>
      </c>
      <c r="F529" t="s">
        <v>563</v>
      </c>
      <c r="G529" t="s">
        <v>13</v>
      </c>
      <c r="H529" t="s">
        <v>13</v>
      </c>
      <c r="I529" t="s">
        <v>23</v>
      </c>
      <c r="J529" t="s">
        <v>562</v>
      </c>
    </row>
    <row r="530" spans="1:10">
      <c r="A530" t="str">
        <f>"203291672901125410"</f>
        <v>203291672901125410</v>
      </c>
      <c r="B530" t="s">
        <v>125</v>
      </c>
      <c r="C530">
        <v>249</v>
      </c>
      <c r="D530">
        <v>1</v>
      </c>
      <c r="E530" t="s">
        <v>126</v>
      </c>
      <c r="F530" t="s">
        <v>127</v>
      </c>
      <c r="G530" t="s">
        <v>13</v>
      </c>
      <c r="H530" t="s">
        <v>13</v>
      </c>
      <c r="I530" t="s">
        <v>23</v>
      </c>
      <c r="J530" t="s">
        <v>126</v>
      </c>
    </row>
    <row r="531" spans="1:10">
      <c r="A531" t="str">
        <f>"203416693392125410"</f>
        <v>203416693392125410</v>
      </c>
      <c r="B531" t="s">
        <v>245</v>
      </c>
      <c r="C531">
        <v>342</v>
      </c>
      <c r="D531">
        <v>1</v>
      </c>
      <c r="E531" t="s">
        <v>249</v>
      </c>
      <c r="F531" t="s">
        <v>92</v>
      </c>
      <c r="G531" t="s">
        <v>13</v>
      </c>
      <c r="H531" t="s">
        <v>13</v>
      </c>
      <c r="I531" t="s">
        <v>23</v>
      </c>
      <c r="J531" t="s">
        <v>249</v>
      </c>
    </row>
    <row r="532" spans="1:10">
      <c r="A532" t="str">
        <f>"201151310633625084"</f>
        <v>201151310633625084</v>
      </c>
      <c r="B532" t="s">
        <v>212</v>
      </c>
      <c r="C532">
        <v>218</v>
      </c>
      <c r="D532">
        <v>1</v>
      </c>
      <c r="E532" t="s">
        <v>213</v>
      </c>
      <c r="F532" t="s">
        <v>26</v>
      </c>
      <c r="G532" t="s">
        <v>13</v>
      </c>
      <c r="H532" t="s">
        <v>13</v>
      </c>
      <c r="I532" t="s">
        <v>23</v>
      </c>
      <c r="J532" t="s">
        <v>213</v>
      </c>
    </row>
    <row r="533" spans="1:10">
      <c r="A533" t="str">
        <f>"203173624499566838"</f>
        <v>203173624499566838</v>
      </c>
      <c r="B533" t="s">
        <v>203</v>
      </c>
      <c r="C533">
        <v>285</v>
      </c>
      <c r="D533">
        <v>1</v>
      </c>
      <c r="E533" t="s">
        <v>204</v>
      </c>
      <c r="F533" t="s">
        <v>184</v>
      </c>
      <c r="G533" t="s">
        <v>13</v>
      </c>
      <c r="H533" t="s">
        <v>13</v>
      </c>
      <c r="I533" t="s">
        <v>23</v>
      </c>
      <c r="J533" t="s">
        <v>204</v>
      </c>
    </row>
    <row r="534" spans="1:10">
      <c r="A534" t="str">
        <f>"201091138615129771"</f>
        <v>201091138615129771</v>
      </c>
      <c r="B534" t="s">
        <v>206</v>
      </c>
      <c r="C534">
        <v>198</v>
      </c>
      <c r="D534">
        <v>1</v>
      </c>
      <c r="E534" t="s">
        <v>207</v>
      </c>
      <c r="F534" t="s">
        <v>208</v>
      </c>
      <c r="G534" t="s">
        <v>13</v>
      </c>
      <c r="H534" t="s">
        <v>13</v>
      </c>
      <c r="I534" t="s">
        <v>560</v>
      </c>
      <c r="J534" t="s">
        <v>207</v>
      </c>
    </row>
    <row r="535" spans="1:10">
      <c r="A535" t="str">
        <f>"201091138615129771"</f>
        <v>201091138615129771</v>
      </c>
      <c r="B535" t="s">
        <v>31</v>
      </c>
      <c r="C535">
        <v>258</v>
      </c>
      <c r="D535">
        <v>1</v>
      </c>
      <c r="E535" t="s">
        <v>32</v>
      </c>
      <c r="F535" t="s">
        <v>33</v>
      </c>
      <c r="G535" t="s">
        <v>13</v>
      </c>
      <c r="H535" t="s">
        <v>13</v>
      </c>
      <c r="I535" t="s">
        <v>23</v>
      </c>
      <c r="J535" t="s">
        <v>32</v>
      </c>
    </row>
    <row r="536" spans="1:10">
      <c r="A536" t="str">
        <f>"201211595002079059"</f>
        <v>201211595002079059</v>
      </c>
      <c r="B536" t="s">
        <v>162</v>
      </c>
      <c r="C536">
        <v>228</v>
      </c>
      <c r="D536">
        <v>1</v>
      </c>
      <c r="E536" t="s">
        <v>450</v>
      </c>
      <c r="F536" t="s">
        <v>451</v>
      </c>
      <c r="G536" t="s">
        <v>13</v>
      </c>
      <c r="H536" t="s">
        <v>13</v>
      </c>
      <c r="I536" t="s">
        <v>23</v>
      </c>
      <c r="J536" t="s">
        <v>450</v>
      </c>
    </row>
    <row r="537" spans="1:10">
      <c r="A537" t="str">
        <f>"201211595002079059"</f>
        <v>201211595002079059</v>
      </c>
      <c r="B537" t="s">
        <v>15</v>
      </c>
      <c r="C537">
        <v>268</v>
      </c>
      <c r="D537">
        <v>1</v>
      </c>
      <c r="E537" t="s">
        <v>449</v>
      </c>
      <c r="F537" t="s">
        <v>92</v>
      </c>
      <c r="G537" t="s">
        <v>13</v>
      </c>
      <c r="H537" t="s">
        <v>13</v>
      </c>
      <c r="I537" t="s">
        <v>23</v>
      </c>
      <c r="J537" t="s">
        <v>449</v>
      </c>
    </row>
    <row r="538" spans="1:10">
      <c r="A538" t="str">
        <f>"201211595002079059"</f>
        <v>201211595002079059</v>
      </c>
      <c r="B538" t="s">
        <v>165</v>
      </c>
      <c r="C538">
        <v>228</v>
      </c>
      <c r="D538">
        <v>1</v>
      </c>
      <c r="E538" t="s">
        <v>291</v>
      </c>
      <c r="F538" t="s">
        <v>92</v>
      </c>
      <c r="G538" t="s">
        <v>13</v>
      </c>
      <c r="H538" t="s">
        <v>13</v>
      </c>
      <c r="I538" t="s">
        <v>23</v>
      </c>
      <c r="J538" t="s">
        <v>291</v>
      </c>
    </row>
    <row r="539" spans="1:10">
      <c r="A539" t="str">
        <f>"201211595002079059"</f>
        <v>201211595002079059</v>
      </c>
      <c r="B539" t="s">
        <v>307</v>
      </c>
      <c r="C539">
        <v>229</v>
      </c>
      <c r="D539">
        <v>1</v>
      </c>
      <c r="E539" t="s">
        <v>308</v>
      </c>
      <c r="F539" t="s">
        <v>309</v>
      </c>
      <c r="G539" t="s">
        <v>13</v>
      </c>
      <c r="H539" t="s">
        <v>13</v>
      </c>
      <c r="I539" t="s">
        <v>23</v>
      </c>
      <c r="J539" t="s">
        <v>308</v>
      </c>
    </row>
    <row r="540" spans="1:10">
      <c r="A540" t="str">
        <f>"175653576556970198"</f>
        <v>175653576556970198</v>
      </c>
      <c r="B540" t="s">
        <v>194</v>
      </c>
      <c r="C540">
        <v>238</v>
      </c>
      <c r="D540">
        <v>1</v>
      </c>
      <c r="E540" t="s">
        <v>195</v>
      </c>
      <c r="F540" t="s">
        <v>196</v>
      </c>
      <c r="G540" t="s">
        <v>13</v>
      </c>
      <c r="H540" t="s">
        <v>13</v>
      </c>
      <c r="I540" t="s">
        <v>23</v>
      </c>
      <c r="J540" t="s">
        <v>195</v>
      </c>
    </row>
    <row r="541" spans="1:10">
      <c r="A541" t="str">
        <f>"175653576556970198"</f>
        <v>175653576556970198</v>
      </c>
      <c r="B541" t="s">
        <v>40</v>
      </c>
      <c r="C541">
        <v>228</v>
      </c>
      <c r="D541">
        <v>1</v>
      </c>
      <c r="E541" t="s">
        <v>41</v>
      </c>
      <c r="F541" t="s">
        <v>42</v>
      </c>
      <c r="G541" t="s">
        <v>13</v>
      </c>
      <c r="H541" t="s">
        <v>13</v>
      </c>
      <c r="I541" t="s">
        <v>23</v>
      </c>
      <c r="J541" t="s">
        <v>41</v>
      </c>
    </row>
    <row r="542" spans="1:10">
      <c r="A542" t="str">
        <f>"200998150041064843"</f>
        <v>200998150041064843</v>
      </c>
      <c r="B542" t="s">
        <v>564</v>
      </c>
      <c r="C542">
        <v>888</v>
      </c>
      <c r="D542">
        <v>1</v>
      </c>
      <c r="E542" t="s">
        <v>565</v>
      </c>
      <c r="F542" t="s">
        <v>48</v>
      </c>
      <c r="G542" t="s">
        <v>13</v>
      </c>
      <c r="H542" t="s">
        <v>13</v>
      </c>
      <c r="I542" t="s">
        <v>23</v>
      </c>
      <c r="J542" t="s">
        <v>565</v>
      </c>
    </row>
    <row r="543" spans="1:10">
      <c r="A543" t="str">
        <f>"200998150041064843"</f>
        <v>200998150041064843</v>
      </c>
      <c r="B543" t="s">
        <v>292</v>
      </c>
      <c r="C543">
        <v>888</v>
      </c>
      <c r="D543">
        <v>1</v>
      </c>
      <c r="E543" t="s">
        <v>293</v>
      </c>
      <c r="F543" t="s">
        <v>294</v>
      </c>
      <c r="G543" t="s">
        <v>13</v>
      </c>
      <c r="H543" t="s">
        <v>13</v>
      </c>
      <c r="I543" t="s">
        <v>560</v>
      </c>
      <c r="J543" t="s">
        <v>293</v>
      </c>
    </row>
    <row r="544" spans="1:10">
      <c r="A544" t="str">
        <f>"203555687311254106"</f>
        <v>203555687311254106</v>
      </c>
      <c r="B544" t="s">
        <v>159</v>
      </c>
      <c r="C544">
        <v>248</v>
      </c>
      <c r="D544">
        <v>1</v>
      </c>
      <c r="E544" t="s">
        <v>160</v>
      </c>
      <c r="F544" t="s">
        <v>161</v>
      </c>
      <c r="G544" t="s">
        <v>13</v>
      </c>
      <c r="H544" t="s">
        <v>13</v>
      </c>
      <c r="I544" t="s">
        <v>23</v>
      </c>
      <c r="J544" t="s">
        <v>160</v>
      </c>
    </row>
    <row r="545" spans="1:10">
      <c r="A545" t="str">
        <f>"201018869008895886"</f>
        <v>201018869008895886</v>
      </c>
      <c r="B545" t="s">
        <v>566</v>
      </c>
      <c r="C545">
        <v>267</v>
      </c>
      <c r="D545">
        <v>1</v>
      </c>
      <c r="E545" t="s">
        <v>567</v>
      </c>
      <c r="F545" t="s">
        <v>320</v>
      </c>
      <c r="G545" t="s">
        <v>13</v>
      </c>
      <c r="H545" t="s">
        <v>13</v>
      </c>
      <c r="I545" t="s">
        <v>560</v>
      </c>
      <c r="J545" t="s">
        <v>567</v>
      </c>
    </row>
    <row r="546" spans="1:10">
      <c r="A546" t="str">
        <f>"201018869008895886"</f>
        <v>201018869008895886</v>
      </c>
      <c r="B546" t="s">
        <v>568</v>
      </c>
      <c r="C546">
        <v>888</v>
      </c>
      <c r="D546">
        <v>1</v>
      </c>
      <c r="E546" t="s">
        <v>569</v>
      </c>
      <c r="F546" t="s">
        <v>570</v>
      </c>
      <c r="G546" t="s">
        <v>13</v>
      </c>
      <c r="H546" t="s">
        <v>13</v>
      </c>
      <c r="I546" t="s">
        <v>23</v>
      </c>
      <c r="J546" t="s">
        <v>569</v>
      </c>
    </row>
    <row r="547" spans="1:10">
      <c r="A547" t="str">
        <f>"201043844247853064"</f>
        <v>201043844247853064</v>
      </c>
      <c r="B547" t="s">
        <v>571</v>
      </c>
      <c r="C547">
        <v>888</v>
      </c>
      <c r="D547">
        <v>1</v>
      </c>
      <c r="E547" t="s">
        <v>572</v>
      </c>
      <c r="F547" t="s">
        <v>509</v>
      </c>
      <c r="G547" t="s">
        <v>13</v>
      </c>
      <c r="H547" t="s">
        <v>13</v>
      </c>
      <c r="I547" t="s">
        <v>27</v>
      </c>
      <c r="J547" t="s">
        <v>572</v>
      </c>
    </row>
    <row r="548" spans="1:10">
      <c r="A548" t="str">
        <f>"201043844247853064"</f>
        <v>201043844247853064</v>
      </c>
      <c r="B548" t="s">
        <v>453</v>
      </c>
      <c r="C548">
        <v>207</v>
      </c>
      <c r="D548">
        <v>1</v>
      </c>
      <c r="E548" t="s">
        <v>573</v>
      </c>
      <c r="F548" t="s">
        <v>121</v>
      </c>
      <c r="G548" t="s">
        <v>13</v>
      </c>
      <c r="H548" t="s">
        <v>13</v>
      </c>
      <c r="I548" t="s">
        <v>23</v>
      </c>
      <c r="J548" t="s">
        <v>573</v>
      </c>
    </row>
    <row r="549" spans="1:10">
      <c r="A549" t="str">
        <f>"200958166028727249"</f>
        <v>200958166028727249</v>
      </c>
      <c r="B549" t="s">
        <v>245</v>
      </c>
      <c r="C549">
        <v>342</v>
      </c>
      <c r="D549">
        <v>1</v>
      </c>
      <c r="E549" t="s">
        <v>249</v>
      </c>
      <c r="F549" t="s">
        <v>92</v>
      </c>
      <c r="G549" t="s">
        <v>13</v>
      </c>
      <c r="H549" t="s">
        <v>13</v>
      </c>
      <c r="I549" t="s">
        <v>23</v>
      </c>
      <c r="J549" t="s">
        <v>249</v>
      </c>
    </row>
    <row r="550" spans="1:10">
      <c r="A550" t="str">
        <f>"200908522457050989"</f>
        <v>200908522457050989</v>
      </c>
      <c r="B550" t="s">
        <v>429</v>
      </c>
      <c r="C550">
        <v>229</v>
      </c>
      <c r="D550">
        <v>1</v>
      </c>
      <c r="E550" t="s">
        <v>447</v>
      </c>
      <c r="F550" t="s">
        <v>448</v>
      </c>
      <c r="G550" t="s">
        <v>13</v>
      </c>
      <c r="H550" t="s">
        <v>13</v>
      </c>
      <c r="I550" t="s">
        <v>23</v>
      </c>
      <c r="J550" t="s">
        <v>447</v>
      </c>
    </row>
    <row r="551" spans="1:10">
      <c r="A551" t="str">
        <f>"200901690711756553"</f>
        <v>200901690711756553</v>
      </c>
      <c r="B551" t="s">
        <v>225</v>
      </c>
      <c r="C551">
        <v>228</v>
      </c>
      <c r="D551">
        <v>1</v>
      </c>
      <c r="E551" t="s">
        <v>524</v>
      </c>
      <c r="F551" t="s">
        <v>525</v>
      </c>
      <c r="G551" t="s">
        <v>13</v>
      </c>
      <c r="H551" t="s">
        <v>13</v>
      </c>
      <c r="I551" t="s">
        <v>560</v>
      </c>
      <c r="J551" t="s">
        <v>524</v>
      </c>
    </row>
    <row r="552" spans="1:10">
      <c r="A552" t="str">
        <f>"200901690711756553"</f>
        <v>200901690711756553</v>
      </c>
      <c r="B552" t="s">
        <v>165</v>
      </c>
      <c r="C552">
        <v>228</v>
      </c>
      <c r="D552">
        <v>1</v>
      </c>
      <c r="E552" t="s">
        <v>11</v>
      </c>
      <c r="F552" t="s">
        <v>12</v>
      </c>
      <c r="G552" t="s">
        <v>13</v>
      </c>
      <c r="H552" t="s">
        <v>13</v>
      </c>
      <c r="I552" t="s">
        <v>23</v>
      </c>
      <c r="J552" t="s">
        <v>11</v>
      </c>
    </row>
    <row r="553" spans="1:10">
      <c r="A553" t="str">
        <f t="shared" ref="A553:A559" si="1">"200891470921269449"</f>
        <v>200891470921269449</v>
      </c>
      <c r="B553" t="s">
        <v>203</v>
      </c>
      <c r="C553">
        <v>285</v>
      </c>
      <c r="D553">
        <v>1</v>
      </c>
      <c r="E553" t="s">
        <v>204</v>
      </c>
      <c r="F553" t="s">
        <v>184</v>
      </c>
      <c r="G553" t="s">
        <v>13</v>
      </c>
      <c r="H553" t="s">
        <v>13</v>
      </c>
      <c r="I553" t="s">
        <v>560</v>
      </c>
      <c r="J553" t="s">
        <v>204</v>
      </c>
    </row>
    <row r="554" spans="1:10">
      <c r="A554" t="str">
        <f t="shared" si="1"/>
        <v>200891470921269449</v>
      </c>
      <c r="B554" t="s">
        <v>295</v>
      </c>
      <c r="C554">
        <v>258</v>
      </c>
      <c r="D554">
        <v>1</v>
      </c>
      <c r="E554" t="s">
        <v>460</v>
      </c>
      <c r="F554" t="s">
        <v>461</v>
      </c>
      <c r="G554" t="s">
        <v>13</v>
      </c>
      <c r="H554" t="s">
        <v>13</v>
      </c>
      <c r="I554" t="s">
        <v>23</v>
      </c>
      <c r="J554" t="s">
        <v>460</v>
      </c>
    </row>
    <row r="555" spans="1:10">
      <c r="A555" t="str">
        <f t="shared" si="1"/>
        <v>200891470921269449</v>
      </c>
      <c r="B555" t="s">
        <v>499</v>
      </c>
      <c r="C555">
        <v>219</v>
      </c>
      <c r="D555">
        <v>1</v>
      </c>
      <c r="E555" t="s">
        <v>500</v>
      </c>
      <c r="F555" t="s">
        <v>48</v>
      </c>
      <c r="G555" t="s">
        <v>13</v>
      </c>
      <c r="H555" t="s">
        <v>13</v>
      </c>
      <c r="I555" t="s">
        <v>560</v>
      </c>
      <c r="J555" t="s">
        <v>500</v>
      </c>
    </row>
    <row r="556" spans="1:10">
      <c r="A556" t="str">
        <f t="shared" si="1"/>
        <v>200891470921269449</v>
      </c>
      <c r="B556" t="s">
        <v>59</v>
      </c>
      <c r="C556">
        <v>189</v>
      </c>
      <c r="D556">
        <v>1</v>
      </c>
      <c r="E556" t="s">
        <v>60</v>
      </c>
      <c r="F556" t="s">
        <v>61</v>
      </c>
      <c r="G556" t="s">
        <v>13</v>
      </c>
      <c r="H556" t="s">
        <v>13</v>
      </c>
      <c r="I556" t="s">
        <v>23</v>
      </c>
      <c r="J556" t="s">
        <v>60</v>
      </c>
    </row>
    <row r="557" spans="1:10">
      <c r="A557" t="str">
        <f t="shared" si="1"/>
        <v>200891470921269449</v>
      </c>
      <c r="B557" t="s">
        <v>82</v>
      </c>
      <c r="C557">
        <v>228</v>
      </c>
      <c r="D557">
        <v>1</v>
      </c>
      <c r="E557" t="s">
        <v>205</v>
      </c>
      <c r="F557" t="s">
        <v>184</v>
      </c>
      <c r="G557" t="s">
        <v>13</v>
      </c>
      <c r="H557" t="s">
        <v>13</v>
      </c>
      <c r="I557" t="s">
        <v>23</v>
      </c>
      <c r="J557" t="s">
        <v>205</v>
      </c>
    </row>
    <row r="558" spans="1:10">
      <c r="A558" t="str">
        <f t="shared" si="1"/>
        <v>200891470921269449</v>
      </c>
      <c r="B558" t="s">
        <v>145</v>
      </c>
      <c r="C558">
        <v>189</v>
      </c>
      <c r="D558">
        <v>1</v>
      </c>
      <c r="E558" t="s">
        <v>146</v>
      </c>
      <c r="F558" t="s">
        <v>26</v>
      </c>
      <c r="G558" t="s">
        <v>13</v>
      </c>
      <c r="H558" t="s">
        <v>13</v>
      </c>
      <c r="I558" t="s">
        <v>560</v>
      </c>
      <c r="J558" t="s">
        <v>146</v>
      </c>
    </row>
    <row r="559" spans="1:10">
      <c r="A559" t="str">
        <f t="shared" si="1"/>
        <v>200891470921269449</v>
      </c>
      <c r="B559" t="s">
        <v>49</v>
      </c>
      <c r="C559">
        <v>208</v>
      </c>
      <c r="D559">
        <v>1</v>
      </c>
      <c r="E559" t="s">
        <v>50</v>
      </c>
      <c r="F559" t="s">
        <v>48</v>
      </c>
      <c r="G559" t="s">
        <v>13</v>
      </c>
      <c r="H559" t="s">
        <v>13</v>
      </c>
      <c r="I559" t="s">
        <v>23</v>
      </c>
      <c r="J559" t="s">
        <v>50</v>
      </c>
    </row>
    <row r="560" spans="1:10">
      <c r="A560" t="str">
        <f>"203478183282913223"</f>
        <v>203478183282913223</v>
      </c>
      <c r="B560" t="s">
        <v>43</v>
      </c>
      <c r="C560">
        <v>258</v>
      </c>
      <c r="D560">
        <v>1</v>
      </c>
      <c r="E560" t="s">
        <v>342</v>
      </c>
      <c r="F560" t="s">
        <v>343</v>
      </c>
      <c r="G560" t="s">
        <v>13</v>
      </c>
      <c r="H560" t="s">
        <v>13</v>
      </c>
      <c r="I560" t="s">
        <v>23</v>
      </c>
      <c r="J560" t="s">
        <v>342</v>
      </c>
    </row>
    <row r="561" spans="1:10">
      <c r="A561" t="str">
        <f>"200965192475459991"</f>
        <v>200965192475459991</v>
      </c>
      <c r="B561" t="s">
        <v>154</v>
      </c>
      <c r="C561">
        <v>199</v>
      </c>
      <c r="D561">
        <v>1</v>
      </c>
      <c r="E561" t="s">
        <v>155</v>
      </c>
      <c r="F561" t="s">
        <v>156</v>
      </c>
      <c r="G561" t="s">
        <v>13</v>
      </c>
      <c r="H561" t="s">
        <v>13</v>
      </c>
      <c r="I561" t="s">
        <v>23</v>
      </c>
      <c r="J561" t="s">
        <v>155</v>
      </c>
    </row>
    <row r="562" spans="1:10">
      <c r="A562" t="str">
        <f>"200930248420220163"</f>
        <v>200930248420220163</v>
      </c>
      <c r="B562" t="s">
        <v>51</v>
      </c>
      <c r="C562">
        <v>298</v>
      </c>
      <c r="D562">
        <v>1</v>
      </c>
      <c r="E562" t="s">
        <v>93</v>
      </c>
      <c r="F562" t="s">
        <v>94</v>
      </c>
      <c r="G562" t="s">
        <v>13</v>
      </c>
      <c r="H562" t="s">
        <v>13</v>
      </c>
      <c r="I562" t="s">
        <v>23</v>
      </c>
      <c r="J562" t="s">
        <v>93</v>
      </c>
    </row>
    <row r="563" spans="1:10">
      <c r="A563" t="str">
        <f>"200929131978468462"</f>
        <v>200929131978468462</v>
      </c>
      <c r="B563" t="s">
        <v>165</v>
      </c>
      <c r="C563">
        <v>228</v>
      </c>
      <c r="D563">
        <v>1</v>
      </c>
      <c r="E563" t="s">
        <v>11</v>
      </c>
      <c r="F563" t="s">
        <v>12</v>
      </c>
      <c r="G563" t="s">
        <v>13</v>
      </c>
      <c r="H563" t="s">
        <v>13</v>
      </c>
      <c r="I563" t="s">
        <v>23</v>
      </c>
      <c r="J563" t="s">
        <v>11</v>
      </c>
    </row>
    <row r="564" spans="1:10">
      <c r="A564" t="str">
        <f>"200929131978468462"</f>
        <v>200929131978468462</v>
      </c>
      <c r="B564" t="s">
        <v>307</v>
      </c>
      <c r="C564">
        <v>229</v>
      </c>
      <c r="D564">
        <v>1</v>
      </c>
      <c r="E564" t="s">
        <v>436</v>
      </c>
      <c r="F564" t="s">
        <v>437</v>
      </c>
      <c r="G564" t="s">
        <v>13</v>
      </c>
      <c r="H564" t="s">
        <v>13</v>
      </c>
      <c r="I564" t="s">
        <v>23</v>
      </c>
      <c r="J564" t="s">
        <v>436</v>
      </c>
    </row>
    <row r="565" spans="1:10">
      <c r="A565" t="str">
        <f>"200891807407015892"</f>
        <v>200891807407015892</v>
      </c>
      <c r="B565" t="s">
        <v>232</v>
      </c>
      <c r="C565">
        <v>258</v>
      </c>
      <c r="D565">
        <v>1</v>
      </c>
      <c r="E565" t="s">
        <v>233</v>
      </c>
      <c r="F565" t="s">
        <v>234</v>
      </c>
      <c r="G565" t="s">
        <v>13</v>
      </c>
      <c r="H565" t="s">
        <v>574</v>
      </c>
      <c r="I565" t="s">
        <v>23</v>
      </c>
      <c r="J565" t="s">
        <v>233</v>
      </c>
    </row>
    <row r="566" spans="1:10">
      <c r="A566" t="str">
        <f>"200744104797189186"</f>
        <v>200744104797189186</v>
      </c>
      <c r="B566" t="s">
        <v>203</v>
      </c>
      <c r="C566">
        <v>285</v>
      </c>
      <c r="D566">
        <v>1</v>
      </c>
      <c r="E566" t="s">
        <v>204</v>
      </c>
      <c r="F566" t="s">
        <v>184</v>
      </c>
      <c r="G566" t="s">
        <v>13</v>
      </c>
      <c r="H566" t="s">
        <v>13</v>
      </c>
      <c r="I566" t="s">
        <v>23</v>
      </c>
      <c r="J566" t="s">
        <v>204</v>
      </c>
    </row>
    <row r="567" spans="1:10">
      <c r="A567" t="str">
        <f>"200744104797189186"</f>
        <v>200744104797189186</v>
      </c>
      <c r="B567" t="s">
        <v>82</v>
      </c>
      <c r="C567">
        <v>228</v>
      </c>
      <c r="D567">
        <v>1</v>
      </c>
      <c r="E567" t="s">
        <v>205</v>
      </c>
      <c r="F567" t="s">
        <v>184</v>
      </c>
      <c r="G567" t="s">
        <v>13</v>
      </c>
      <c r="H567" t="s">
        <v>13</v>
      </c>
      <c r="I567" t="s">
        <v>23</v>
      </c>
      <c r="J567" t="s">
        <v>205</v>
      </c>
    </row>
    <row r="568" spans="1:10">
      <c r="A568" t="str">
        <f>"200744104797189186"</f>
        <v>200744104797189186</v>
      </c>
      <c r="B568" t="s">
        <v>522</v>
      </c>
      <c r="C568">
        <v>312</v>
      </c>
      <c r="D568">
        <v>1</v>
      </c>
      <c r="E568" t="s">
        <v>523</v>
      </c>
      <c r="F568" t="s">
        <v>61</v>
      </c>
      <c r="G568" t="s">
        <v>13</v>
      </c>
      <c r="H568" t="s">
        <v>13</v>
      </c>
      <c r="I568" t="s">
        <v>23</v>
      </c>
      <c r="J568" t="s">
        <v>523</v>
      </c>
    </row>
    <row r="569" spans="1:10">
      <c r="A569" t="str">
        <f>"200744104797189186"</f>
        <v>200744104797189186</v>
      </c>
      <c r="B569" t="s">
        <v>49</v>
      </c>
      <c r="C569">
        <v>208</v>
      </c>
      <c r="D569">
        <v>1</v>
      </c>
      <c r="E569" t="s">
        <v>50</v>
      </c>
      <c r="F569" t="s">
        <v>48</v>
      </c>
      <c r="G569" t="s">
        <v>13</v>
      </c>
      <c r="H569" t="s">
        <v>13</v>
      </c>
      <c r="I569" t="s">
        <v>23</v>
      </c>
      <c r="J569" t="s">
        <v>50</v>
      </c>
    </row>
    <row r="570" spans="1:10">
      <c r="A570" t="str">
        <f>"203228115943626301"</f>
        <v>203228115943626301</v>
      </c>
      <c r="B570" t="s">
        <v>412</v>
      </c>
      <c r="C570">
        <v>269</v>
      </c>
      <c r="D570">
        <v>1</v>
      </c>
      <c r="E570" t="s">
        <v>413</v>
      </c>
      <c r="F570" t="s">
        <v>414</v>
      </c>
      <c r="G570" t="s">
        <v>13</v>
      </c>
      <c r="H570" t="s">
        <v>13</v>
      </c>
      <c r="I570" t="s">
        <v>23</v>
      </c>
      <c r="J570" t="s">
        <v>413</v>
      </c>
    </row>
    <row r="571" spans="1:10">
      <c r="A571" t="str">
        <f>"200627905948652650"</f>
        <v>200627905948652650</v>
      </c>
      <c r="B571" t="s">
        <v>165</v>
      </c>
      <c r="C571">
        <v>228</v>
      </c>
      <c r="D571">
        <v>1</v>
      </c>
      <c r="E571" t="s">
        <v>11</v>
      </c>
      <c r="F571" t="s">
        <v>12</v>
      </c>
      <c r="G571" t="s">
        <v>13</v>
      </c>
      <c r="H571" t="s">
        <v>13</v>
      </c>
      <c r="I571" t="s">
        <v>23</v>
      </c>
      <c r="J571" t="s">
        <v>11</v>
      </c>
    </row>
    <row r="572" spans="1:10">
      <c r="A572" t="str">
        <f>"200627905948652650"</f>
        <v>200627905948652650</v>
      </c>
      <c r="B572" t="s">
        <v>336</v>
      </c>
      <c r="C572">
        <v>258</v>
      </c>
      <c r="D572">
        <v>1</v>
      </c>
      <c r="E572" t="s">
        <v>337</v>
      </c>
      <c r="F572" t="s">
        <v>118</v>
      </c>
      <c r="G572" t="s">
        <v>13</v>
      </c>
      <c r="H572" t="s">
        <v>13</v>
      </c>
      <c r="I572" t="s">
        <v>23</v>
      </c>
      <c r="J572" t="s">
        <v>337</v>
      </c>
    </row>
    <row r="573" spans="1:10">
      <c r="A573" t="str">
        <f>"200627905948652650"</f>
        <v>200627905948652650</v>
      </c>
      <c r="B573" t="s">
        <v>530</v>
      </c>
      <c r="C573">
        <v>229</v>
      </c>
      <c r="D573">
        <v>1</v>
      </c>
      <c r="E573" t="s">
        <v>150</v>
      </c>
      <c r="F573" t="s">
        <v>151</v>
      </c>
      <c r="G573" t="s">
        <v>13</v>
      </c>
      <c r="H573" t="s">
        <v>13</v>
      </c>
      <c r="I573" t="s">
        <v>23</v>
      </c>
      <c r="J573" t="s">
        <v>150</v>
      </c>
    </row>
    <row r="574" spans="1:10">
      <c r="A574" t="str">
        <f>"203002574644692634"</f>
        <v>203002574644692634</v>
      </c>
      <c r="B574" t="s">
        <v>59</v>
      </c>
      <c r="C574">
        <v>189</v>
      </c>
      <c r="D574">
        <v>1</v>
      </c>
      <c r="E574" t="s">
        <v>147</v>
      </c>
      <c r="F574" t="s">
        <v>148</v>
      </c>
      <c r="G574" t="s">
        <v>13</v>
      </c>
      <c r="H574" t="s">
        <v>13</v>
      </c>
      <c r="I574" t="s">
        <v>23</v>
      </c>
      <c r="J574" t="s">
        <v>147</v>
      </c>
    </row>
    <row r="575" spans="1:10">
      <c r="A575" t="str">
        <f>"200576301235246293"</f>
        <v>200576301235246293</v>
      </c>
      <c r="B575" t="s">
        <v>59</v>
      </c>
      <c r="C575">
        <v>189</v>
      </c>
      <c r="D575">
        <v>1</v>
      </c>
      <c r="E575" t="s">
        <v>147</v>
      </c>
      <c r="F575" t="s">
        <v>148</v>
      </c>
      <c r="G575" t="s">
        <v>13</v>
      </c>
      <c r="H575" t="s">
        <v>13</v>
      </c>
      <c r="I575" t="s">
        <v>23</v>
      </c>
      <c r="J575" t="s">
        <v>147</v>
      </c>
    </row>
    <row r="576" spans="1:10">
      <c r="A576" t="str">
        <f>"200598168042746947"</f>
        <v>200598168042746947</v>
      </c>
      <c r="B576" t="s">
        <v>245</v>
      </c>
      <c r="C576">
        <v>342</v>
      </c>
      <c r="D576">
        <v>1</v>
      </c>
      <c r="E576" t="s">
        <v>249</v>
      </c>
      <c r="F576" t="s">
        <v>92</v>
      </c>
      <c r="G576" t="s">
        <v>13</v>
      </c>
      <c r="H576" t="s">
        <v>13</v>
      </c>
      <c r="I576" t="s">
        <v>23</v>
      </c>
      <c r="J576" t="s">
        <v>249</v>
      </c>
    </row>
    <row r="577" spans="1:10">
      <c r="A577" t="str">
        <f>"200563729335693461"</f>
        <v>200563729335693461</v>
      </c>
      <c r="B577" t="s">
        <v>377</v>
      </c>
      <c r="C577">
        <v>285</v>
      </c>
      <c r="D577">
        <v>1</v>
      </c>
      <c r="E577" t="s">
        <v>378</v>
      </c>
      <c r="F577" t="s">
        <v>26</v>
      </c>
      <c r="G577" t="s">
        <v>13</v>
      </c>
      <c r="H577" t="s">
        <v>13</v>
      </c>
      <c r="I577" t="s">
        <v>23</v>
      </c>
      <c r="J577" t="s">
        <v>378</v>
      </c>
    </row>
    <row r="578" spans="1:10">
      <c r="A578" t="str">
        <f>"203142323918588313"</f>
        <v>203142323918588313</v>
      </c>
      <c r="B578" t="s">
        <v>499</v>
      </c>
      <c r="C578">
        <v>219</v>
      </c>
      <c r="D578">
        <v>1</v>
      </c>
      <c r="E578" t="s">
        <v>500</v>
      </c>
      <c r="F578" t="s">
        <v>48</v>
      </c>
      <c r="G578" t="s">
        <v>13</v>
      </c>
      <c r="H578" t="s">
        <v>13</v>
      </c>
      <c r="I578" t="s">
        <v>23</v>
      </c>
      <c r="J578" t="s">
        <v>500</v>
      </c>
    </row>
    <row r="579" spans="1:10">
      <c r="A579" t="str">
        <f>"200492973449453557"</f>
        <v>200492973449453557</v>
      </c>
      <c r="B579" t="s">
        <v>232</v>
      </c>
      <c r="C579">
        <v>258</v>
      </c>
      <c r="D579">
        <v>1</v>
      </c>
      <c r="E579" t="s">
        <v>456</v>
      </c>
      <c r="F579" t="s">
        <v>457</v>
      </c>
      <c r="G579" t="s">
        <v>13</v>
      </c>
      <c r="H579" t="s">
        <v>13</v>
      </c>
      <c r="I579" t="s">
        <v>23</v>
      </c>
      <c r="J579" t="s">
        <v>456</v>
      </c>
    </row>
    <row r="580" spans="1:10">
      <c r="A580" t="str">
        <f>"202740017031689510"</f>
        <v>202740017031689510</v>
      </c>
      <c r="B580" t="s">
        <v>307</v>
      </c>
      <c r="C580">
        <v>229</v>
      </c>
      <c r="D580">
        <v>1</v>
      </c>
      <c r="E580" t="s">
        <v>308</v>
      </c>
      <c r="F580" t="s">
        <v>309</v>
      </c>
      <c r="G580" t="s">
        <v>13</v>
      </c>
      <c r="H580" t="s">
        <v>13</v>
      </c>
      <c r="I580" t="s">
        <v>23</v>
      </c>
      <c r="J580" t="s">
        <v>308</v>
      </c>
    </row>
    <row r="581" spans="1:10">
      <c r="A581" t="str">
        <f>"202740017031689510"</f>
        <v>202740017031689510</v>
      </c>
      <c r="B581" t="s">
        <v>165</v>
      </c>
      <c r="C581">
        <v>228</v>
      </c>
      <c r="D581">
        <v>1</v>
      </c>
      <c r="E581" t="s">
        <v>291</v>
      </c>
      <c r="F581" t="s">
        <v>92</v>
      </c>
      <c r="G581" t="s">
        <v>13</v>
      </c>
      <c r="H581" t="s">
        <v>13</v>
      </c>
      <c r="I581" t="s">
        <v>23</v>
      </c>
      <c r="J581" t="s">
        <v>291</v>
      </c>
    </row>
    <row r="582" spans="1:10">
      <c r="A582" t="str">
        <f>"202869658489271516"</f>
        <v>202869658489271516</v>
      </c>
      <c r="B582" t="s">
        <v>51</v>
      </c>
      <c r="C582">
        <v>298</v>
      </c>
      <c r="D582">
        <v>1</v>
      </c>
      <c r="E582" t="s">
        <v>93</v>
      </c>
      <c r="F582" t="s">
        <v>94</v>
      </c>
      <c r="G582" t="s">
        <v>13</v>
      </c>
      <c r="H582" t="s">
        <v>13</v>
      </c>
      <c r="I582" t="s">
        <v>23</v>
      </c>
      <c r="J582" t="s">
        <v>93</v>
      </c>
    </row>
    <row r="583" spans="1:10">
      <c r="A583" t="str">
        <f>"202869658489271516"</f>
        <v>202869658489271516</v>
      </c>
      <c r="B583" t="s">
        <v>84</v>
      </c>
      <c r="C583">
        <v>258</v>
      </c>
      <c r="D583">
        <v>1</v>
      </c>
      <c r="E583" t="s">
        <v>85</v>
      </c>
      <c r="F583" t="s">
        <v>19</v>
      </c>
      <c r="G583" t="s">
        <v>13</v>
      </c>
      <c r="H583" t="s">
        <v>13</v>
      </c>
      <c r="I583" t="s">
        <v>23</v>
      </c>
      <c r="J583" t="s">
        <v>85</v>
      </c>
    </row>
    <row r="584" spans="1:10">
      <c r="A584" t="str">
        <f>"202692501235979208"</f>
        <v>202692501235979208</v>
      </c>
      <c r="B584" t="s">
        <v>51</v>
      </c>
      <c r="C584">
        <v>298</v>
      </c>
      <c r="D584">
        <v>1</v>
      </c>
      <c r="E584" t="s">
        <v>52</v>
      </c>
      <c r="F584" t="s">
        <v>53</v>
      </c>
      <c r="G584" t="s">
        <v>13</v>
      </c>
      <c r="H584" t="s">
        <v>13</v>
      </c>
      <c r="I584" t="s">
        <v>23</v>
      </c>
      <c r="J584" t="s">
        <v>52</v>
      </c>
    </row>
    <row r="585" spans="1:10">
      <c r="A585" t="str">
        <f>"202692501235979208"</f>
        <v>202692501235979208</v>
      </c>
      <c r="B585" t="s">
        <v>125</v>
      </c>
      <c r="C585">
        <v>249</v>
      </c>
      <c r="D585">
        <v>1</v>
      </c>
      <c r="E585" t="s">
        <v>126</v>
      </c>
      <c r="F585" t="s">
        <v>127</v>
      </c>
      <c r="G585" t="s">
        <v>13</v>
      </c>
      <c r="H585" t="s">
        <v>13</v>
      </c>
      <c r="I585" t="s">
        <v>23</v>
      </c>
      <c r="J585" t="s">
        <v>126</v>
      </c>
    </row>
    <row r="586" spans="1:10">
      <c r="A586" t="str">
        <f>"202661869898210307"</f>
        <v>202661869898210307</v>
      </c>
      <c r="B586" t="s">
        <v>31</v>
      </c>
      <c r="C586">
        <v>258</v>
      </c>
      <c r="D586">
        <v>1</v>
      </c>
      <c r="E586" t="s">
        <v>575</v>
      </c>
      <c r="F586" t="s">
        <v>576</v>
      </c>
      <c r="G586" t="s">
        <v>13</v>
      </c>
      <c r="H586" t="s">
        <v>13</v>
      </c>
      <c r="I586" t="s">
        <v>560</v>
      </c>
      <c r="J586" t="s">
        <v>575</v>
      </c>
    </row>
    <row r="587" spans="1:10">
      <c r="A587" t="str">
        <f>"202661869898210307"</f>
        <v>202661869898210307</v>
      </c>
      <c r="B587" t="s">
        <v>140</v>
      </c>
      <c r="C587">
        <v>248</v>
      </c>
      <c r="D587">
        <v>1</v>
      </c>
      <c r="E587" t="s">
        <v>279</v>
      </c>
      <c r="F587" t="s">
        <v>127</v>
      </c>
      <c r="G587" t="s">
        <v>13</v>
      </c>
      <c r="H587" t="s">
        <v>13</v>
      </c>
      <c r="I587" t="s">
        <v>23</v>
      </c>
      <c r="J587" t="s">
        <v>279</v>
      </c>
    </row>
    <row r="588" spans="1:10">
      <c r="A588" t="str">
        <f>"200303076798066861"</f>
        <v>200303076798066861</v>
      </c>
      <c r="B588" t="s">
        <v>165</v>
      </c>
      <c r="C588">
        <v>228</v>
      </c>
      <c r="D588">
        <v>1</v>
      </c>
      <c r="E588" t="s">
        <v>291</v>
      </c>
      <c r="F588" t="s">
        <v>92</v>
      </c>
      <c r="G588" t="s">
        <v>13</v>
      </c>
      <c r="H588" t="s">
        <v>13</v>
      </c>
      <c r="I588" t="s">
        <v>23</v>
      </c>
      <c r="J588" t="s">
        <v>291</v>
      </c>
    </row>
    <row r="589" spans="1:10">
      <c r="A589" t="str">
        <f>"200303076798066861"</f>
        <v>200303076798066861</v>
      </c>
      <c r="B589" t="s">
        <v>530</v>
      </c>
      <c r="C589">
        <v>229</v>
      </c>
      <c r="D589">
        <v>1</v>
      </c>
      <c r="E589" t="s">
        <v>150</v>
      </c>
      <c r="F589" t="s">
        <v>151</v>
      </c>
      <c r="G589" t="s">
        <v>13</v>
      </c>
      <c r="H589" t="s">
        <v>13</v>
      </c>
      <c r="I589" t="s">
        <v>560</v>
      </c>
      <c r="J589" t="s">
        <v>150</v>
      </c>
    </row>
    <row r="590" spans="1:10">
      <c r="A590" t="str">
        <f>"200303076798066861"</f>
        <v>200303076798066861</v>
      </c>
      <c r="B590" t="s">
        <v>277</v>
      </c>
      <c r="C590">
        <v>228</v>
      </c>
      <c r="D590">
        <v>1</v>
      </c>
      <c r="E590" t="s">
        <v>278</v>
      </c>
      <c r="F590" t="s">
        <v>92</v>
      </c>
      <c r="G590" t="s">
        <v>13</v>
      </c>
      <c r="H590" t="s">
        <v>13</v>
      </c>
      <c r="I590" t="s">
        <v>560</v>
      </c>
      <c r="J590" t="s">
        <v>278</v>
      </c>
    </row>
    <row r="591" spans="1:10">
      <c r="A591" t="str">
        <f>"200303076798066861"</f>
        <v>200303076798066861</v>
      </c>
      <c r="B591" t="s">
        <v>90</v>
      </c>
      <c r="C591">
        <v>268</v>
      </c>
      <c r="D591">
        <v>1</v>
      </c>
      <c r="E591" t="s">
        <v>91</v>
      </c>
      <c r="F591" t="s">
        <v>92</v>
      </c>
      <c r="G591" t="s">
        <v>13</v>
      </c>
      <c r="H591" t="s">
        <v>13</v>
      </c>
      <c r="I591" t="s">
        <v>560</v>
      </c>
      <c r="J591" t="s">
        <v>91</v>
      </c>
    </row>
    <row r="592" spans="1:10">
      <c r="A592" t="str">
        <f>"200324107402462570"</f>
        <v>200324107402462570</v>
      </c>
      <c r="B592" t="s">
        <v>326</v>
      </c>
      <c r="C592">
        <v>288</v>
      </c>
      <c r="D592">
        <v>1</v>
      </c>
      <c r="E592" t="s">
        <v>577</v>
      </c>
      <c r="F592" t="s">
        <v>578</v>
      </c>
      <c r="G592" t="s">
        <v>13</v>
      </c>
      <c r="H592" t="s">
        <v>13</v>
      </c>
      <c r="I592" t="s">
        <v>23</v>
      </c>
      <c r="J592" t="s">
        <v>577</v>
      </c>
    </row>
    <row r="593" spans="1:10">
      <c r="A593" t="str">
        <f>"200324107402462570"</f>
        <v>200324107402462570</v>
      </c>
      <c r="B593" t="s">
        <v>223</v>
      </c>
      <c r="C593">
        <v>387</v>
      </c>
      <c r="D593">
        <v>1</v>
      </c>
      <c r="E593" t="s">
        <v>579</v>
      </c>
      <c r="F593" t="s">
        <v>19</v>
      </c>
      <c r="G593" t="s">
        <v>13</v>
      </c>
      <c r="H593" t="s">
        <v>13</v>
      </c>
      <c r="I593" t="s">
        <v>23</v>
      </c>
      <c r="J593" t="s">
        <v>579</v>
      </c>
    </row>
    <row r="594" spans="1:10">
      <c r="A594" t="str">
        <f>"200324107402462570"</f>
        <v>200324107402462570</v>
      </c>
      <c r="B594" t="s">
        <v>305</v>
      </c>
      <c r="C594">
        <v>268</v>
      </c>
      <c r="D594">
        <v>1</v>
      </c>
      <c r="E594" t="s">
        <v>306</v>
      </c>
      <c r="F594" t="s">
        <v>19</v>
      </c>
      <c r="G594" t="s">
        <v>13</v>
      </c>
      <c r="H594" t="s">
        <v>13</v>
      </c>
      <c r="I594" t="s">
        <v>23</v>
      </c>
      <c r="J594" t="s">
        <v>306</v>
      </c>
    </row>
    <row r="595" spans="1:10">
      <c r="A595" t="str">
        <f>"200283336911462570"</f>
        <v>200283336911462570</v>
      </c>
      <c r="B595" t="s">
        <v>134</v>
      </c>
      <c r="C595">
        <v>387</v>
      </c>
      <c r="D595">
        <v>1</v>
      </c>
      <c r="E595" t="s">
        <v>135</v>
      </c>
      <c r="F595" t="s">
        <v>136</v>
      </c>
      <c r="G595" t="s">
        <v>13</v>
      </c>
      <c r="H595" t="s">
        <v>13</v>
      </c>
      <c r="I595" t="s">
        <v>23</v>
      </c>
      <c r="J595" t="s">
        <v>135</v>
      </c>
    </row>
    <row r="596" spans="1:10">
      <c r="A596" t="str">
        <f>"200283336911462570"</f>
        <v>200283336911462570</v>
      </c>
      <c r="B596" t="s">
        <v>310</v>
      </c>
      <c r="C596">
        <v>239</v>
      </c>
      <c r="D596">
        <v>1</v>
      </c>
      <c r="E596" t="s">
        <v>580</v>
      </c>
      <c r="F596" t="s">
        <v>58</v>
      </c>
      <c r="G596" t="s">
        <v>13</v>
      </c>
      <c r="H596" t="s">
        <v>13</v>
      </c>
      <c r="I596" t="s">
        <v>23</v>
      </c>
      <c r="J596" t="s">
        <v>580</v>
      </c>
    </row>
    <row r="597" spans="1:10">
      <c r="A597" t="str">
        <f>"200320467309735645"</f>
        <v>200320467309735645</v>
      </c>
      <c r="B597" t="s">
        <v>177</v>
      </c>
      <c r="C597">
        <v>507</v>
      </c>
      <c r="D597">
        <v>1</v>
      </c>
      <c r="E597" t="s">
        <v>178</v>
      </c>
      <c r="F597" t="s">
        <v>179</v>
      </c>
      <c r="G597" t="s">
        <v>13</v>
      </c>
      <c r="H597" t="s">
        <v>13</v>
      </c>
      <c r="I597" t="s">
        <v>23</v>
      </c>
      <c r="J597" t="s">
        <v>178</v>
      </c>
    </row>
    <row r="598" spans="1:10">
      <c r="A598" t="str">
        <f>"202754606100149320"</f>
        <v>202754606100149320</v>
      </c>
      <c r="B598" t="s">
        <v>522</v>
      </c>
      <c r="C598">
        <v>312</v>
      </c>
      <c r="D598">
        <v>1</v>
      </c>
      <c r="E598" t="s">
        <v>555</v>
      </c>
      <c r="F598" t="s">
        <v>148</v>
      </c>
      <c r="G598" t="s">
        <v>13</v>
      </c>
      <c r="H598" t="s">
        <v>13</v>
      </c>
      <c r="I598" t="s">
        <v>23</v>
      </c>
      <c r="J598" t="s">
        <v>555</v>
      </c>
    </row>
    <row r="599" spans="1:10">
      <c r="A599" t="str">
        <f>"202754606100149320"</f>
        <v>202754606100149320</v>
      </c>
      <c r="B599" t="s">
        <v>82</v>
      </c>
      <c r="C599">
        <v>228</v>
      </c>
      <c r="D599">
        <v>1</v>
      </c>
      <c r="E599" t="s">
        <v>205</v>
      </c>
      <c r="F599" t="s">
        <v>184</v>
      </c>
      <c r="G599" t="s">
        <v>13</v>
      </c>
      <c r="H599" t="s">
        <v>13</v>
      </c>
      <c r="I599" t="s">
        <v>23</v>
      </c>
      <c r="J599" t="s">
        <v>205</v>
      </c>
    </row>
    <row r="600" spans="1:10">
      <c r="A600" t="str">
        <f>"202486364691233628"</f>
        <v>202486364691233628</v>
      </c>
      <c r="B600" t="s">
        <v>145</v>
      </c>
      <c r="C600">
        <v>189</v>
      </c>
      <c r="D600">
        <v>1</v>
      </c>
      <c r="E600" t="s">
        <v>266</v>
      </c>
      <c r="F600" t="s">
        <v>58</v>
      </c>
      <c r="G600" t="s">
        <v>13</v>
      </c>
      <c r="H600" t="s">
        <v>13</v>
      </c>
      <c r="I600" t="s">
        <v>27</v>
      </c>
      <c r="J600" t="s">
        <v>266</v>
      </c>
    </row>
    <row r="601" spans="1:10">
      <c r="A601" t="str">
        <f>"202486364691233628"</f>
        <v>202486364691233628</v>
      </c>
      <c r="B601" t="s">
        <v>581</v>
      </c>
      <c r="C601">
        <v>298</v>
      </c>
      <c r="D601">
        <v>1</v>
      </c>
      <c r="E601" t="s">
        <v>582</v>
      </c>
      <c r="F601" t="s">
        <v>222</v>
      </c>
      <c r="G601" t="s">
        <v>13</v>
      </c>
      <c r="H601" t="s">
        <v>13</v>
      </c>
      <c r="I601" t="s">
        <v>23</v>
      </c>
      <c r="J601" t="s">
        <v>582</v>
      </c>
    </row>
    <row r="602" spans="1:10">
      <c r="A602" t="str">
        <f>"202750126313482016"</f>
        <v>202750126313482016</v>
      </c>
      <c r="B602" t="s">
        <v>220</v>
      </c>
      <c r="C602">
        <v>199</v>
      </c>
      <c r="D602">
        <v>1</v>
      </c>
      <c r="E602" t="s">
        <v>243</v>
      </c>
      <c r="F602" t="s">
        <v>244</v>
      </c>
      <c r="G602" t="s">
        <v>13</v>
      </c>
      <c r="H602" t="s">
        <v>13</v>
      </c>
      <c r="I602" t="s">
        <v>23</v>
      </c>
      <c r="J602" t="s">
        <v>243</v>
      </c>
    </row>
    <row r="603" spans="1:10">
      <c r="A603" t="str">
        <f>"200165626467125271"</f>
        <v>200165626467125271</v>
      </c>
      <c r="B603" t="s">
        <v>165</v>
      </c>
      <c r="C603">
        <v>228</v>
      </c>
      <c r="D603">
        <v>1</v>
      </c>
      <c r="E603" t="s">
        <v>11</v>
      </c>
      <c r="F603" t="s">
        <v>12</v>
      </c>
      <c r="G603" t="s">
        <v>13</v>
      </c>
      <c r="H603" t="s">
        <v>13</v>
      </c>
      <c r="I603" t="s">
        <v>23</v>
      </c>
      <c r="J603" t="s">
        <v>11</v>
      </c>
    </row>
    <row r="604" spans="1:10">
      <c r="A604" t="str">
        <f>"200165626467125271"</f>
        <v>200165626467125271</v>
      </c>
      <c r="B604" t="s">
        <v>43</v>
      </c>
      <c r="C604">
        <v>258</v>
      </c>
      <c r="D604">
        <v>1</v>
      </c>
      <c r="E604" t="s">
        <v>342</v>
      </c>
      <c r="F604" t="s">
        <v>343</v>
      </c>
      <c r="G604" t="s">
        <v>13</v>
      </c>
      <c r="H604" t="s">
        <v>13</v>
      </c>
      <c r="I604" t="s">
        <v>23</v>
      </c>
      <c r="J604" t="s">
        <v>342</v>
      </c>
    </row>
    <row r="605" spans="1:10">
      <c r="A605" t="str">
        <f>"200210733862353381"</f>
        <v>200210733862353381</v>
      </c>
      <c r="B605" t="s">
        <v>84</v>
      </c>
      <c r="C605">
        <v>258</v>
      </c>
      <c r="D605">
        <v>1</v>
      </c>
      <c r="E605" t="s">
        <v>86</v>
      </c>
      <c r="F605" t="s">
        <v>48</v>
      </c>
      <c r="G605" t="s">
        <v>13</v>
      </c>
      <c r="H605" t="s">
        <v>13</v>
      </c>
      <c r="I605" t="s">
        <v>23</v>
      </c>
      <c r="J605" t="s">
        <v>86</v>
      </c>
    </row>
    <row r="606" spans="1:10">
      <c r="A606" t="str">
        <f>"200210733862353381"</f>
        <v>200210733862353381</v>
      </c>
      <c r="B606" t="s">
        <v>286</v>
      </c>
      <c r="C606">
        <v>265</v>
      </c>
      <c r="D606">
        <v>1</v>
      </c>
      <c r="E606" t="s">
        <v>583</v>
      </c>
      <c r="F606" t="s">
        <v>584</v>
      </c>
      <c r="G606" t="s">
        <v>13</v>
      </c>
      <c r="H606" t="s">
        <v>13</v>
      </c>
      <c r="I606" t="s">
        <v>23</v>
      </c>
      <c r="J606" t="s">
        <v>583</v>
      </c>
    </row>
    <row r="607" spans="1:10">
      <c r="A607" t="str">
        <f>"202445960455189032"</f>
        <v>202445960455189032</v>
      </c>
      <c r="B607" t="s">
        <v>100</v>
      </c>
      <c r="C607">
        <v>198</v>
      </c>
      <c r="D607">
        <v>1</v>
      </c>
      <c r="E607" t="s">
        <v>111</v>
      </c>
      <c r="F607" t="s">
        <v>112</v>
      </c>
      <c r="G607" t="s">
        <v>13</v>
      </c>
      <c r="H607" t="s">
        <v>13</v>
      </c>
      <c r="I607" t="s">
        <v>23</v>
      </c>
      <c r="J607" t="s">
        <v>111</v>
      </c>
    </row>
    <row r="608" spans="1:10">
      <c r="A608" t="str">
        <f>"202445960455189032"</f>
        <v>202445960455189032</v>
      </c>
      <c r="B608" t="s">
        <v>97</v>
      </c>
      <c r="C608">
        <v>239</v>
      </c>
      <c r="D608">
        <v>1</v>
      </c>
      <c r="E608" t="s">
        <v>364</v>
      </c>
      <c r="F608" t="s">
        <v>365</v>
      </c>
      <c r="G608" t="s">
        <v>13</v>
      </c>
      <c r="H608" t="s">
        <v>13</v>
      </c>
      <c r="I608" t="s">
        <v>23</v>
      </c>
      <c r="J608" t="s">
        <v>364</v>
      </c>
    </row>
    <row r="609" spans="1:10">
      <c r="A609" t="str">
        <f>"200138913647481683"</f>
        <v>200138913647481683</v>
      </c>
      <c r="B609" t="s">
        <v>154</v>
      </c>
      <c r="C609">
        <v>199</v>
      </c>
      <c r="D609">
        <v>1</v>
      </c>
      <c r="E609" t="s">
        <v>503</v>
      </c>
      <c r="F609" t="s">
        <v>397</v>
      </c>
      <c r="G609" t="s">
        <v>13</v>
      </c>
      <c r="H609" t="s">
        <v>13</v>
      </c>
      <c r="I609" t="s">
        <v>23</v>
      </c>
      <c r="J609" t="s">
        <v>503</v>
      </c>
    </row>
    <row r="610" spans="1:10">
      <c r="A610" t="str">
        <f>"200138913647481683"</f>
        <v>200138913647481683</v>
      </c>
      <c r="B610" t="s">
        <v>220</v>
      </c>
      <c r="C610">
        <v>199</v>
      </c>
      <c r="D610">
        <v>1</v>
      </c>
      <c r="E610" t="s">
        <v>243</v>
      </c>
      <c r="F610" t="s">
        <v>244</v>
      </c>
      <c r="G610" t="s">
        <v>13</v>
      </c>
      <c r="H610" t="s">
        <v>13</v>
      </c>
      <c r="I610" t="s">
        <v>23</v>
      </c>
      <c r="J610" t="s">
        <v>243</v>
      </c>
    </row>
    <row r="611" spans="1:10">
      <c r="A611" t="str">
        <f>"200180803768232488"</f>
        <v>200180803768232488</v>
      </c>
      <c r="B611" t="s">
        <v>253</v>
      </c>
      <c r="C611">
        <v>368</v>
      </c>
      <c r="D611">
        <v>1</v>
      </c>
      <c r="E611" t="s">
        <v>585</v>
      </c>
      <c r="F611" t="s">
        <v>586</v>
      </c>
      <c r="G611" t="s">
        <v>13</v>
      </c>
      <c r="H611" t="s">
        <v>13</v>
      </c>
      <c r="I611" t="s">
        <v>23</v>
      </c>
      <c r="J611" t="s">
        <v>585</v>
      </c>
    </row>
    <row r="612" spans="1:10">
      <c r="A612" t="str">
        <f>"200180803768232488"</f>
        <v>200180803768232488</v>
      </c>
      <c r="B612" t="s">
        <v>165</v>
      </c>
      <c r="C612">
        <v>228</v>
      </c>
      <c r="D612">
        <v>1</v>
      </c>
      <c r="E612" t="s">
        <v>291</v>
      </c>
      <c r="F612" t="s">
        <v>92</v>
      </c>
      <c r="G612" t="s">
        <v>13</v>
      </c>
      <c r="H612" t="s">
        <v>13</v>
      </c>
      <c r="I612" t="s">
        <v>23</v>
      </c>
      <c r="J612" t="s">
        <v>291</v>
      </c>
    </row>
    <row r="613" spans="1:10">
      <c r="A613" t="str">
        <f>"200180803768232488"</f>
        <v>200180803768232488</v>
      </c>
      <c r="B613" t="s">
        <v>307</v>
      </c>
      <c r="C613">
        <v>229</v>
      </c>
      <c r="D613">
        <v>1</v>
      </c>
      <c r="E613" t="s">
        <v>308</v>
      </c>
      <c r="F613" t="s">
        <v>309</v>
      </c>
      <c r="G613" t="s">
        <v>13</v>
      </c>
      <c r="H613" t="s">
        <v>13</v>
      </c>
      <c r="I613" t="s">
        <v>23</v>
      </c>
      <c r="J613" t="s">
        <v>308</v>
      </c>
    </row>
    <row r="614" spans="1:10">
      <c r="A614" t="str">
        <f>"202586550786906712"</f>
        <v>202586550786906712</v>
      </c>
      <c r="B614" t="s">
        <v>587</v>
      </c>
      <c r="C614">
        <v>249</v>
      </c>
      <c r="D614">
        <v>1</v>
      </c>
      <c r="E614" t="s">
        <v>588</v>
      </c>
      <c r="F614" t="s">
        <v>589</v>
      </c>
      <c r="G614" t="s">
        <v>13</v>
      </c>
      <c r="H614" t="s">
        <v>13</v>
      </c>
      <c r="I614" t="s">
        <v>23</v>
      </c>
      <c r="J614" t="s">
        <v>588</v>
      </c>
    </row>
    <row r="615" spans="1:10">
      <c r="A615" t="str">
        <f>"202586550786906712"</f>
        <v>202586550786906712</v>
      </c>
      <c r="B615" t="s">
        <v>590</v>
      </c>
      <c r="C615">
        <v>329</v>
      </c>
      <c r="D615">
        <v>1</v>
      </c>
      <c r="E615" t="s">
        <v>591</v>
      </c>
      <c r="F615" t="s">
        <v>26</v>
      </c>
      <c r="G615" t="s">
        <v>13</v>
      </c>
      <c r="H615" t="s">
        <v>13</v>
      </c>
      <c r="I615" t="s">
        <v>14</v>
      </c>
      <c r="J615" t="s">
        <v>591</v>
      </c>
    </row>
    <row r="616" spans="1:10">
      <c r="A616" t="str">
        <f>"202234392519284606"</f>
        <v>202234392519284606</v>
      </c>
      <c r="B616" t="s">
        <v>307</v>
      </c>
      <c r="C616">
        <v>229</v>
      </c>
      <c r="D616">
        <v>1</v>
      </c>
      <c r="E616" t="s">
        <v>308</v>
      </c>
      <c r="F616" t="s">
        <v>309</v>
      </c>
      <c r="G616" t="s">
        <v>13</v>
      </c>
      <c r="H616" t="s">
        <v>13</v>
      </c>
      <c r="I616" t="s">
        <v>560</v>
      </c>
      <c r="J616" t="s">
        <v>308</v>
      </c>
    </row>
    <row r="617" spans="1:10">
      <c r="A617" t="str">
        <f>"202234392519284606"</f>
        <v>202234392519284606</v>
      </c>
      <c r="B617" t="s">
        <v>165</v>
      </c>
      <c r="C617">
        <v>228</v>
      </c>
      <c r="D617">
        <v>1</v>
      </c>
      <c r="E617" t="s">
        <v>291</v>
      </c>
      <c r="F617" t="s">
        <v>92</v>
      </c>
      <c r="G617" t="s">
        <v>13</v>
      </c>
      <c r="H617" t="s">
        <v>13</v>
      </c>
      <c r="I617" t="s">
        <v>23</v>
      </c>
      <c r="J617" t="s">
        <v>291</v>
      </c>
    </row>
    <row r="618" spans="1:10">
      <c r="A618" t="str">
        <f>"202234392519284606"</f>
        <v>202234392519284606</v>
      </c>
      <c r="B618" t="s">
        <v>17</v>
      </c>
      <c r="C618">
        <v>508.5</v>
      </c>
      <c r="D618">
        <v>1</v>
      </c>
      <c r="E618" t="s">
        <v>18</v>
      </c>
      <c r="F618" t="s">
        <v>19</v>
      </c>
      <c r="G618" t="s">
        <v>13</v>
      </c>
      <c r="H618" t="s">
        <v>13</v>
      </c>
      <c r="I618" t="s">
        <v>560</v>
      </c>
      <c r="J618" t="s">
        <v>18</v>
      </c>
    </row>
    <row r="619" spans="1:10">
      <c r="A619" t="str">
        <f>"202223332843414608"</f>
        <v>202223332843414608</v>
      </c>
      <c r="B619" t="s">
        <v>125</v>
      </c>
      <c r="C619">
        <v>249</v>
      </c>
      <c r="D619">
        <v>1</v>
      </c>
      <c r="E619" t="s">
        <v>126</v>
      </c>
      <c r="F619" t="s">
        <v>127</v>
      </c>
      <c r="G619" t="s">
        <v>13</v>
      </c>
      <c r="H619" t="s">
        <v>592</v>
      </c>
      <c r="I619" t="s">
        <v>23</v>
      </c>
      <c r="J619" t="s">
        <v>126</v>
      </c>
    </row>
    <row r="620" spans="1:10">
      <c r="A620" t="str">
        <f>"199881621712140548"</f>
        <v>199881621712140548</v>
      </c>
      <c r="B620" t="s">
        <v>154</v>
      </c>
      <c r="C620">
        <v>199</v>
      </c>
      <c r="D620">
        <v>1</v>
      </c>
      <c r="E620" t="s">
        <v>503</v>
      </c>
      <c r="F620" t="s">
        <v>397</v>
      </c>
      <c r="G620" t="s">
        <v>13</v>
      </c>
      <c r="H620" t="s">
        <v>13</v>
      </c>
      <c r="I620" t="s">
        <v>27</v>
      </c>
      <c r="J620" t="s">
        <v>503</v>
      </c>
    </row>
    <row r="621" spans="1:10">
      <c r="A621" t="str">
        <f>"199881621712140548"</f>
        <v>199881621712140548</v>
      </c>
      <c r="B621" t="s">
        <v>355</v>
      </c>
      <c r="C621">
        <v>408</v>
      </c>
      <c r="D621">
        <v>1</v>
      </c>
      <c r="E621" t="s">
        <v>444</v>
      </c>
      <c r="F621" t="s">
        <v>368</v>
      </c>
      <c r="G621" t="s">
        <v>13</v>
      </c>
      <c r="H621" t="s">
        <v>13</v>
      </c>
      <c r="I621" t="s">
        <v>560</v>
      </c>
      <c r="J621" t="s">
        <v>444</v>
      </c>
    </row>
    <row r="622" spans="1:10">
      <c r="A622" t="str">
        <f>"199881621712140548"</f>
        <v>199881621712140548</v>
      </c>
      <c r="B622" t="s">
        <v>209</v>
      </c>
      <c r="C622">
        <v>179</v>
      </c>
      <c r="D622">
        <v>1</v>
      </c>
      <c r="E622" t="s">
        <v>541</v>
      </c>
      <c r="F622" t="s">
        <v>542</v>
      </c>
      <c r="G622" t="s">
        <v>13</v>
      </c>
      <c r="H622" t="s">
        <v>13</v>
      </c>
      <c r="I622" t="s">
        <v>23</v>
      </c>
      <c r="J622" t="s">
        <v>541</v>
      </c>
    </row>
    <row r="623" spans="1:10">
      <c r="A623" t="str">
        <f>"199909567643552267"</f>
        <v>199909567643552267</v>
      </c>
      <c r="B623" t="s">
        <v>305</v>
      </c>
      <c r="C623">
        <v>268</v>
      </c>
      <c r="D623">
        <v>1</v>
      </c>
      <c r="E623" t="s">
        <v>376</v>
      </c>
      <c r="F623" t="s">
        <v>48</v>
      </c>
      <c r="G623" t="s">
        <v>13</v>
      </c>
      <c r="H623" t="s">
        <v>13</v>
      </c>
      <c r="I623" t="s">
        <v>560</v>
      </c>
      <c r="J623" t="s">
        <v>376</v>
      </c>
    </row>
    <row r="624" spans="1:10">
      <c r="A624" t="str">
        <f>"199909567643552267"</f>
        <v>199909567643552267</v>
      </c>
      <c r="B624" t="s">
        <v>593</v>
      </c>
      <c r="C624">
        <v>288</v>
      </c>
      <c r="D624">
        <v>1</v>
      </c>
      <c r="E624" t="s">
        <v>594</v>
      </c>
      <c r="F624" t="s">
        <v>48</v>
      </c>
      <c r="G624" t="s">
        <v>13</v>
      </c>
      <c r="H624" t="s">
        <v>13</v>
      </c>
      <c r="I624" t="s">
        <v>23</v>
      </c>
      <c r="J624" t="s">
        <v>594</v>
      </c>
    </row>
    <row r="625" spans="1:10">
      <c r="A625" t="str">
        <f>"202281993507268003"</f>
        <v>202281993507268003</v>
      </c>
      <c r="B625" t="s">
        <v>393</v>
      </c>
      <c r="C625">
        <v>508.5</v>
      </c>
      <c r="D625">
        <v>1</v>
      </c>
      <c r="E625" t="s">
        <v>595</v>
      </c>
      <c r="F625" t="s">
        <v>92</v>
      </c>
      <c r="G625" t="s">
        <v>13</v>
      </c>
      <c r="H625" t="s">
        <v>13</v>
      </c>
      <c r="I625" t="s">
        <v>560</v>
      </c>
      <c r="J625" t="s">
        <v>595</v>
      </c>
    </row>
    <row r="626" spans="1:10">
      <c r="A626" t="str">
        <f>"202281993507268003"</f>
        <v>202281993507268003</v>
      </c>
      <c r="B626" t="s">
        <v>165</v>
      </c>
      <c r="C626">
        <v>228</v>
      </c>
      <c r="D626">
        <v>1</v>
      </c>
      <c r="E626" t="s">
        <v>291</v>
      </c>
      <c r="F626" t="s">
        <v>92</v>
      </c>
      <c r="G626" t="s">
        <v>13</v>
      </c>
      <c r="H626" t="s">
        <v>13</v>
      </c>
      <c r="I626" t="s">
        <v>23</v>
      </c>
      <c r="J626" t="s">
        <v>291</v>
      </c>
    </row>
    <row r="627" spans="1:10">
      <c r="A627" t="str">
        <f>"199822347027094263"</f>
        <v>199822347027094263</v>
      </c>
      <c r="B627" t="s">
        <v>165</v>
      </c>
      <c r="C627">
        <v>228</v>
      </c>
      <c r="D627">
        <v>1</v>
      </c>
      <c r="E627" t="s">
        <v>11</v>
      </c>
      <c r="F627" t="s">
        <v>12</v>
      </c>
      <c r="G627" t="s">
        <v>13</v>
      </c>
      <c r="H627" t="s">
        <v>13</v>
      </c>
      <c r="I627" t="s">
        <v>23</v>
      </c>
      <c r="J627" t="s">
        <v>11</v>
      </c>
    </row>
    <row r="628" spans="1:10">
      <c r="A628" t="str">
        <f>"199822347027094263"</f>
        <v>199822347027094263</v>
      </c>
      <c r="B628" t="s">
        <v>307</v>
      </c>
      <c r="C628">
        <v>229</v>
      </c>
      <c r="D628">
        <v>1</v>
      </c>
      <c r="E628" t="s">
        <v>308</v>
      </c>
      <c r="F628" t="s">
        <v>309</v>
      </c>
      <c r="G628" t="s">
        <v>13</v>
      </c>
      <c r="H628" t="s">
        <v>13</v>
      </c>
      <c r="I628" t="s">
        <v>23</v>
      </c>
      <c r="J628" t="s">
        <v>308</v>
      </c>
    </row>
    <row r="629" spans="1:10">
      <c r="A629" t="str">
        <f t="shared" ref="A629:A636" si="2">"199784292223465388"</f>
        <v>199784292223465388</v>
      </c>
      <c r="B629" t="s">
        <v>307</v>
      </c>
      <c r="C629">
        <v>229</v>
      </c>
      <c r="D629">
        <v>1</v>
      </c>
      <c r="E629" t="s">
        <v>436</v>
      </c>
      <c r="F629" t="s">
        <v>437</v>
      </c>
      <c r="G629" t="s">
        <v>13</v>
      </c>
      <c r="H629" t="s">
        <v>13</v>
      </c>
      <c r="I629" t="s">
        <v>23</v>
      </c>
      <c r="J629" t="s">
        <v>436</v>
      </c>
    </row>
    <row r="630" spans="1:10">
      <c r="A630" t="str">
        <f t="shared" si="2"/>
        <v>199784292223465388</v>
      </c>
      <c r="B630" t="s">
        <v>67</v>
      </c>
      <c r="C630">
        <v>198</v>
      </c>
      <c r="D630">
        <v>1</v>
      </c>
      <c r="E630" t="s">
        <v>95</v>
      </c>
      <c r="F630" t="s">
        <v>96</v>
      </c>
      <c r="G630" t="s">
        <v>13</v>
      </c>
      <c r="H630" t="s">
        <v>13</v>
      </c>
      <c r="I630" t="s">
        <v>23</v>
      </c>
      <c r="J630" t="s">
        <v>95</v>
      </c>
    </row>
    <row r="631" spans="1:10">
      <c r="A631" t="str">
        <f t="shared" si="2"/>
        <v>199784292223465388</v>
      </c>
      <c r="B631" t="s">
        <v>90</v>
      </c>
      <c r="C631">
        <v>268</v>
      </c>
      <c r="D631">
        <v>1</v>
      </c>
      <c r="E631" t="s">
        <v>199</v>
      </c>
      <c r="F631" t="s">
        <v>12</v>
      </c>
      <c r="G631" t="s">
        <v>13</v>
      </c>
      <c r="H631" t="s">
        <v>13</v>
      </c>
      <c r="I631" t="s">
        <v>23</v>
      </c>
      <c r="J631" t="s">
        <v>199</v>
      </c>
    </row>
    <row r="632" spans="1:10">
      <c r="A632" t="str">
        <f t="shared" si="2"/>
        <v>199784292223465388</v>
      </c>
      <c r="B632" t="s">
        <v>43</v>
      </c>
      <c r="C632">
        <v>258</v>
      </c>
      <c r="D632">
        <v>1</v>
      </c>
      <c r="E632" t="s">
        <v>342</v>
      </c>
      <c r="F632" t="s">
        <v>343</v>
      </c>
      <c r="G632" t="s">
        <v>13</v>
      </c>
      <c r="H632" t="s">
        <v>13</v>
      </c>
      <c r="I632" t="s">
        <v>23</v>
      </c>
      <c r="J632" t="s">
        <v>342</v>
      </c>
    </row>
    <row r="633" spans="1:10">
      <c r="A633" t="str">
        <f t="shared" si="2"/>
        <v>199784292223465388</v>
      </c>
      <c r="B633" t="s">
        <v>593</v>
      </c>
      <c r="C633">
        <v>288</v>
      </c>
      <c r="D633">
        <v>1</v>
      </c>
      <c r="E633" t="s">
        <v>229</v>
      </c>
      <c r="F633" t="s">
        <v>19</v>
      </c>
      <c r="G633" t="s">
        <v>13</v>
      </c>
      <c r="H633" t="s">
        <v>13</v>
      </c>
      <c r="I633" t="s">
        <v>23</v>
      </c>
      <c r="J633" t="s">
        <v>229</v>
      </c>
    </row>
    <row r="634" spans="1:10">
      <c r="A634" t="str">
        <f t="shared" si="2"/>
        <v>199784292223465388</v>
      </c>
      <c r="B634" t="s">
        <v>253</v>
      </c>
      <c r="C634">
        <v>368</v>
      </c>
      <c r="D634">
        <v>1</v>
      </c>
      <c r="E634" t="s">
        <v>254</v>
      </c>
      <c r="F634" t="s">
        <v>255</v>
      </c>
      <c r="G634" t="s">
        <v>13</v>
      </c>
      <c r="H634" t="s">
        <v>13</v>
      </c>
      <c r="I634" t="s">
        <v>23</v>
      </c>
      <c r="J634" t="s">
        <v>254</v>
      </c>
    </row>
    <row r="635" spans="1:10">
      <c r="A635" t="str">
        <f t="shared" si="2"/>
        <v>199784292223465388</v>
      </c>
      <c r="B635" t="s">
        <v>76</v>
      </c>
      <c r="C635">
        <v>328</v>
      </c>
      <c r="D635">
        <v>1</v>
      </c>
      <c r="E635" t="s">
        <v>166</v>
      </c>
      <c r="F635" t="s">
        <v>148</v>
      </c>
      <c r="G635" t="s">
        <v>13</v>
      </c>
      <c r="H635" t="s">
        <v>13</v>
      </c>
      <c r="I635" t="s">
        <v>23</v>
      </c>
      <c r="J635" t="s">
        <v>166</v>
      </c>
    </row>
    <row r="636" spans="1:10">
      <c r="A636" t="str">
        <f t="shared" si="2"/>
        <v>199784292223465388</v>
      </c>
      <c r="B636" t="s">
        <v>165</v>
      </c>
      <c r="C636">
        <v>228</v>
      </c>
      <c r="D636">
        <v>1</v>
      </c>
      <c r="E636" t="s">
        <v>11</v>
      </c>
      <c r="F636" t="s">
        <v>12</v>
      </c>
      <c r="G636" t="s">
        <v>13</v>
      </c>
      <c r="H636" t="s">
        <v>13</v>
      </c>
      <c r="I636" t="s">
        <v>27</v>
      </c>
      <c r="J636" t="s">
        <v>11</v>
      </c>
    </row>
    <row r="637" spans="1:10">
      <c r="A637" t="str">
        <f>"199685398791553349"</f>
        <v>199685398791553349</v>
      </c>
      <c r="B637" t="s">
        <v>387</v>
      </c>
      <c r="C637">
        <v>168</v>
      </c>
      <c r="D637">
        <v>1</v>
      </c>
      <c r="E637" t="s">
        <v>388</v>
      </c>
      <c r="F637" t="s">
        <v>389</v>
      </c>
      <c r="G637" t="s">
        <v>13</v>
      </c>
      <c r="H637" t="s">
        <v>13</v>
      </c>
      <c r="I637" t="s">
        <v>23</v>
      </c>
      <c r="J637" t="s">
        <v>388</v>
      </c>
    </row>
    <row r="638" spans="1:10">
      <c r="A638" t="str">
        <f>"199685398791553349"</f>
        <v>199685398791553349</v>
      </c>
      <c r="B638" t="s">
        <v>82</v>
      </c>
      <c r="C638">
        <v>228</v>
      </c>
      <c r="D638">
        <v>1</v>
      </c>
      <c r="E638" t="s">
        <v>83</v>
      </c>
      <c r="F638" t="s">
        <v>36</v>
      </c>
      <c r="G638" t="s">
        <v>13</v>
      </c>
      <c r="H638" t="s">
        <v>13</v>
      </c>
      <c r="I638" t="s">
        <v>560</v>
      </c>
      <c r="J638" t="s">
        <v>83</v>
      </c>
    </row>
    <row r="639" spans="1:10">
      <c r="A639" t="str">
        <f>"199616042653951164"</f>
        <v>199616042653951164</v>
      </c>
      <c r="B639" t="s">
        <v>186</v>
      </c>
      <c r="C639">
        <v>218</v>
      </c>
      <c r="D639">
        <v>1</v>
      </c>
      <c r="E639" t="s">
        <v>187</v>
      </c>
      <c r="F639" t="s">
        <v>58</v>
      </c>
      <c r="G639" t="s">
        <v>13</v>
      </c>
      <c r="H639" t="s">
        <v>13</v>
      </c>
      <c r="I639" t="s">
        <v>23</v>
      </c>
      <c r="J639" t="s">
        <v>187</v>
      </c>
    </row>
    <row r="640" spans="1:10">
      <c r="A640" t="str">
        <f>"199546798973549543"</f>
        <v>199546798973549543</v>
      </c>
      <c r="B640" t="s">
        <v>59</v>
      </c>
      <c r="C640">
        <v>189</v>
      </c>
      <c r="D640">
        <v>1</v>
      </c>
      <c r="E640" t="s">
        <v>147</v>
      </c>
      <c r="F640" t="s">
        <v>148</v>
      </c>
      <c r="G640" t="s">
        <v>13</v>
      </c>
      <c r="H640" t="s">
        <v>13</v>
      </c>
      <c r="I640" t="s">
        <v>23</v>
      </c>
      <c r="J640" t="s">
        <v>147</v>
      </c>
    </row>
    <row r="641" spans="1:10">
      <c r="A641" t="str">
        <f>"175464325821122995"</f>
        <v>175464325821122995</v>
      </c>
      <c r="B641" t="s">
        <v>245</v>
      </c>
      <c r="C641">
        <v>342</v>
      </c>
      <c r="D641">
        <v>1</v>
      </c>
      <c r="E641" t="s">
        <v>249</v>
      </c>
      <c r="F641" t="s">
        <v>92</v>
      </c>
      <c r="G641" t="s">
        <v>13</v>
      </c>
      <c r="H641" t="s">
        <v>13</v>
      </c>
      <c r="I641" t="s">
        <v>23</v>
      </c>
      <c r="J641" t="s">
        <v>249</v>
      </c>
    </row>
    <row r="642" spans="1:10">
      <c r="A642" t="str">
        <f>"199560740105225464"</f>
        <v>199560740105225464</v>
      </c>
      <c r="B642" t="s">
        <v>220</v>
      </c>
      <c r="C642">
        <v>199</v>
      </c>
      <c r="D642">
        <v>1</v>
      </c>
      <c r="E642" t="s">
        <v>221</v>
      </c>
      <c r="F642" t="s">
        <v>222</v>
      </c>
      <c r="G642" t="s">
        <v>13</v>
      </c>
      <c r="H642" t="s">
        <v>13</v>
      </c>
      <c r="I642" t="s">
        <v>23</v>
      </c>
      <c r="J642" t="s">
        <v>221</v>
      </c>
    </row>
    <row r="643" spans="1:10">
      <c r="A643" t="str">
        <f>"202117354559500218"</f>
        <v>202117354559500218</v>
      </c>
      <c r="B643" t="s">
        <v>596</v>
      </c>
      <c r="C643">
        <v>248</v>
      </c>
      <c r="D643">
        <v>1</v>
      </c>
      <c r="E643" t="s">
        <v>597</v>
      </c>
      <c r="F643" t="s">
        <v>598</v>
      </c>
      <c r="G643" t="s">
        <v>13</v>
      </c>
      <c r="H643" t="s">
        <v>13</v>
      </c>
      <c r="I643" t="s">
        <v>23</v>
      </c>
      <c r="J643" t="s">
        <v>597</v>
      </c>
    </row>
    <row r="644" spans="1:10">
      <c r="A644" t="str">
        <f>"202117354559500218"</f>
        <v>202117354559500218</v>
      </c>
      <c r="B644" t="s">
        <v>125</v>
      </c>
      <c r="C644">
        <v>249</v>
      </c>
      <c r="D644">
        <v>1</v>
      </c>
      <c r="E644" t="s">
        <v>235</v>
      </c>
      <c r="F644" t="s">
        <v>142</v>
      </c>
      <c r="G644" t="s">
        <v>13</v>
      </c>
      <c r="H644" t="s">
        <v>13</v>
      </c>
      <c r="I644" t="s">
        <v>23</v>
      </c>
      <c r="J644" t="s">
        <v>235</v>
      </c>
    </row>
    <row r="645" spans="1:10">
      <c r="A645" t="str">
        <f>"199178850488475280"</f>
        <v>199178850488475280</v>
      </c>
      <c r="B645" t="s">
        <v>51</v>
      </c>
      <c r="C645">
        <v>298</v>
      </c>
      <c r="D645">
        <v>1</v>
      </c>
      <c r="E645" t="s">
        <v>93</v>
      </c>
      <c r="F645" t="s">
        <v>94</v>
      </c>
      <c r="G645" t="s">
        <v>13</v>
      </c>
      <c r="H645" t="s">
        <v>13</v>
      </c>
      <c r="I645" t="s">
        <v>27</v>
      </c>
      <c r="J645" t="s">
        <v>93</v>
      </c>
    </row>
    <row r="646" spans="1:10">
      <c r="A646" t="str">
        <f>"199178850488475280"</f>
        <v>199178850488475280</v>
      </c>
      <c r="B646" t="s">
        <v>245</v>
      </c>
      <c r="C646">
        <v>342</v>
      </c>
      <c r="D646">
        <v>1</v>
      </c>
      <c r="E646" t="s">
        <v>246</v>
      </c>
      <c r="F646" t="s">
        <v>12</v>
      </c>
      <c r="G646" t="s">
        <v>13</v>
      </c>
      <c r="H646" t="s">
        <v>13</v>
      </c>
      <c r="I646" t="s">
        <v>23</v>
      </c>
      <c r="J646" t="s">
        <v>246</v>
      </c>
    </row>
    <row r="647" spans="1:10">
      <c r="A647" t="str">
        <f>"201965174290484527"</f>
        <v>201965174290484527</v>
      </c>
      <c r="B647" t="s">
        <v>377</v>
      </c>
      <c r="C647">
        <v>285</v>
      </c>
      <c r="D647">
        <v>1</v>
      </c>
      <c r="E647" t="s">
        <v>378</v>
      </c>
      <c r="F647" t="s">
        <v>26</v>
      </c>
      <c r="G647" t="s">
        <v>13</v>
      </c>
      <c r="H647" t="s">
        <v>13</v>
      </c>
      <c r="I647" t="s">
        <v>23</v>
      </c>
      <c r="J647" t="s">
        <v>378</v>
      </c>
    </row>
    <row r="648" spans="1:10">
      <c r="A648" t="str">
        <f>"199187836821612852"</f>
        <v>199187836821612852</v>
      </c>
      <c r="B648" t="s">
        <v>59</v>
      </c>
      <c r="C648">
        <v>189</v>
      </c>
      <c r="D648">
        <v>1</v>
      </c>
      <c r="E648" t="s">
        <v>147</v>
      </c>
      <c r="F648" t="s">
        <v>148</v>
      </c>
      <c r="G648" t="s">
        <v>13</v>
      </c>
      <c r="H648" t="s">
        <v>13</v>
      </c>
      <c r="I648" t="s">
        <v>23</v>
      </c>
      <c r="J648" t="s">
        <v>147</v>
      </c>
    </row>
    <row r="649" spans="1:10">
      <c r="A649" t="str">
        <f>"175418741377609599"</f>
        <v>175418741377609599</v>
      </c>
      <c r="B649" t="s">
        <v>410</v>
      </c>
      <c r="C649">
        <v>208</v>
      </c>
      <c r="D649">
        <v>1</v>
      </c>
      <c r="E649" t="s">
        <v>599</v>
      </c>
      <c r="F649" t="s">
        <v>389</v>
      </c>
      <c r="G649" t="s">
        <v>13</v>
      </c>
      <c r="H649" t="s">
        <v>13</v>
      </c>
      <c r="I649" t="s">
        <v>23</v>
      </c>
      <c r="J649" t="s">
        <v>599</v>
      </c>
    </row>
    <row r="650" spans="1:10">
      <c r="A650" t="str">
        <f>"198997801383717651"</f>
        <v>198997801383717651</v>
      </c>
      <c r="B650" t="s">
        <v>97</v>
      </c>
      <c r="C650">
        <v>239</v>
      </c>
      <c r="D650">
        <v>1</v>
      </c>
      <c r="E650" t="s">
        <v>364</v>
      </c>
      <c r="F650" t="s">
        <v>365</v>
      </c>
      <c r="G650" t="s">
        <v>13</v>
      </c>
      <c r="H650" t="s">
        <v>13</v>
      </c>
      <c r="I650" t="s">
        <v>23</v>
      </c>
      <c r="J650" t="s">
        <v>364</v>
      </c>
    </row>
    <row r="651" spans="1:10">
      <c r="A651" t="str">
        <f>"198997801383717651"</f>
        <v>198997801383717651</v>
      </c>
      <c r="B651" t="s">
        <v>220</v>
      </c>
      <c r="C651">
        <v>199</v>
      </c>
      <c r="D651">
        <v>1</v>
      </c>
      <c r="E651" t="s">
        <v>243</v>
      </c>
      <c r="F651" t="s">
        <v>244</v>
      </c>
      <c r="G651" t="s">
        <v>13</v>
      </c>
      <c r="H651" t="s">
        <v>13</v>
      </c>
      <c r="I651" t="s">
        <v>23</v>
      </c>
      <c r="J651" t="s">
        <v>243</v>
      </c>
    </row>
    <row r="652" spans="1:10">
      <c r="A652" t="str">
        <f>"199020119084489046"</f>
        <v>199020119084489046</v>
      </c>
      <c r="B652" t="s">
        <v>59</v>
      </c>
      <c r="C652">
        <v>189</v>
      </c>
      <c r="D652">
        <v>1</v>
      </c>
      <c r="E652" t="s">
        <v>147</v>
      </c>
      <c r="F652" t="s">
        <v>148</v>
      </c>
      <c r="G652" t="s">
        <v>13</v>
      </c>
      <c r="H652" t="s">
        <v>13</v>
      </c>
      <c r="I652" t="s">
        <v>23</v>
      </c>
      <c r="J652" t="s">
        <v>147</v>
      </c>
    </row>
    <row r="653" spans="1:10">
      <c r="A653" t="str">
        <f>"198938833594888680"</f>
        <v>198938833594888680</v>
      </c>
      <c r="B653" t="s">
        <v>188</v>
      </c>
      <c r="C653">
        <v>199</v>
      </c>
      <c r="D653">
        <v>1</v>
      </c>
      <c r="E653" t="s">
        <v>241</v>
      </c>
      <c r="F653" t="s">
        <v>19</v>
      </c>
      <c r="G653" t="s">
        <v>13</v>
      </c>
      <c r="H653" t="s">
        <v>13</v>
      </c>
      <c r="I653" t="s">
        <v>23</v>
      </c>
      <c r="J653" t="s">
        <v>241</v>
      </c>
    </row>
    <row r="654" spans="1:10">
      <c r="A654" t="str">
        <f>"198938833594888680"</f>
        <v>198938833594888680</v>
      </c>
      <c r="B654" t="s">
        <v>31</v>
      </c>
      <c r="C654">
        <v>258</v>
      </c>
      <c r="D654">
        <v>1</v>
      </c>
      <c r="E654" t="s">
        <v>575</v>
      </c>
      <c r="F654" t="s">
        <v>576</v>
      </c>
      <c r="G654" t="s">
        <v>13</v>
      </c>
      <c r="H654" t="s">
        <v>13</v>
      </c>
      <c r="I654" t="s">
        <v>560</v>
      </c>
      <c r="J654" t="s">
        <v>575</v>
      </c>
    </row>
    <row r="655" spans="1:10">
      <c r="A655" t="str">
        <f>"198878772726724173"</f>
        <v>198878772726724173</v>
      </c>
      <c r="B655" t="s">
        <v>442</v>
      </c>
      <c r="C655">
        <v>288</v>
      </c>
      <c r="D655">
        <v>1</v>
      </c>
      <c r="E655" t="s">
        <v>600</v>
      </c>
      <c r="F655" t="s">
        <v>284</v>
      </c>
      <c r="G655" t="s">
        <v>13</v>
      </c>
      <c r="H655" t="s">
        <v>13</v>
      </c>
      <c r="I655" t="s">
        <v>23</v>
      </c>
      <c r="J655" t="s">
        <v>600</v>
      </c>
    </row>
    <row r="656" spans="1:10">
      <c r="A656" t="str">
        <f>"198878772726724173"</f>
        <v>198878772726724173</v>
      </c>
      <c r="B656" t="s">
        <v>272</v>
      </c>
      <c r="C656">
        <v>199</v>
      </c>
      <c r="D656">
        <v>1</v>
      </c>
      <c r="E656" t="s">
        <v>273</v>
      </c>
      <c r="F656" t="s">
        <v>274</v>
      </c>
      <c r="G656" t="s">
        <v>13</v>
      </c>
      <c r="H656" t="s">
        <v>13</v>
      </c>
      <c r="I656" t="s">
        <v>23</v>
      </c>
      <c r="J656" t="s">
        <v>273</v>
      </c>
    </row>
    <row r="657" spans="1:10">
      <c r="A657" t="str">
        <f>"198572063883307474"</f>
        <v>198572063883307474</v>
      </c>
      <c r="B657" t="s">
        <v>220</v>
      </c>
      <c r="C657">
        <v>199</v>
      </c>
      <c r="D657">
        <v>1</v>
      </c>
      <c r="E657" t="s">
        <v>221</v>
      </c>
      <c r="F657" t="s">
        <v>222</v>
      </c>
      <c r="G657" t="s">
        <v>13</v>
      </c>
      <c r="H657" t="s">
        <v>13</v>
      </c>
      <c r="I657" t="s">
        <v>23</v>
      </c>
      <c r="J657" t="s">
        <v>221</v>
      </c>
    </row>
    <row r="658" spans="1:10">
      <c r="A658" t="str">
        <f>"198572063883307474"</f>
        <v>198572063883307474</v>
      </c>
      <c r="B658" t="s">
        <v>312</v>
      </c>
      <c r="C658">
        <v>418.5</v>
      </c>
      <c r="D658">
        <v>1</v>
      </c>
      <c r="E658" t="s">
        <v>396</v>
      </c>
      <c r="F658" t="s">
        <v>397</v>
      </c>
      <c r="G658" t="s">
        <v>13</v>
      </c>
      <c r="H658" t="s">
        <v>13</v>
      </c>
      <c r="I658" t="s">
        <v>560</v>
      </c>
      <c r="J658" t="s">
        <v>396</v>
      </c>
    </row>
    <row r="659" spans="1:10">
      <c r="A659" t="str">
        <f>"198348648591259592"</f>
        <v>198348648591259592</v>
      </c>
      <c r="B659" t="s">
        <v>59</v>
      </c>
      <c r="C659">
        <v>189</v>
      </c>
      <c r="D659">
        <v>1</v>
      </c>
      <c r="E659" t="s">
        <v>60</v>
      </c>
      <c r="F659" t="s">
        <v>61</v>
      </c>
      <c r="G659" t="s">
        <v>13</v>
      </c>
      <c r="H659" t="s">
        <v>13</v>
      </c>
      <c r="I659" t="s">
        <v>23</v>
      </c>
      <c r="J659" t="s">
        <v>60</v>
      </c>
    </row>
    <row r="660" spans="1:10">
      <c r="A660" t="str">
        <f>"198203861480514979"</f>
        <v>198203861480514979</v>
      </c>
      <c r="B660" t="s">
        <v>601</v>
      </c>
      <c r="C660">
        <v>642</v>
      </c>
      <c r="D660">
        <v>1</v>
      </c>
      <c r="E660" t="s">
        <v>602</v>
      </c>
      <c r="F660" t="s">
        <v>603</v>
      </c>
      <c r="G660" t="s">
        <v>13</v>
      </c>
      <c r="H660" t="s">
        <v>13</v>
      </c>
      <c r="I660" t="s">
        <v>23</v>
      </c>
      <c r="J660" t="s">
        <v>602</v>
      </c>
    </row>
    <row r="661" spans="1:10">
      <c r="A661" t="str">
        <f>"198051626141299844"</f>
        <v>198051626141299844</v>
      </c>
      <c r="B661" t="s">
        <v>24</v>
      </c>
      <c r="C661">
        <v>269</v>
      </c>
      <c r="D661">
        <v>1</v>
      </c>
      <c r="E661" t="s">
        <v>57</v>
      </c>
      <c r="F661" t="s">
        <v>58</v>
      </c>
      <c r="G661" t="s">
        <v>13</v>
      </c>
      <c r="H661" t="s">
        <v>13</v>
      </c>
      <c r="I661" t="s">
        <v>23</v>
      </c>
      <c r="J661" t="s">
        <v>57</v>
      </c>
    </row>
    <row r="662" spans="1:10">
      <c r="A662" t="str">
        <f>"198051626141299844"</f>
        <v>198051626141299844</v>
      </c>
      <c r="B662" t="s">
        <v>51</v>
      </c>
      <c r="C662">
        <v>298</v>
      </c>
      <c r="D662">
        <v>1</v>
      </c>
      <c r="E662" t="s">
        <v>93</v>
      </c>
      <c r="F662" t="s">
        <v>12</v>
      </c>
      <c r="G662" t="s">
        <v>13</v>
      </c>
      <c r="H662" t="s">
        <v>13</v>
      </c>
      <c r="I662" t="s">
        <v>560</v>
      </c>
      <c r="J662" t="s">
        <v>93</v>
      </c>
    </row>
    <row r="663" spans="1:10">
      <c r="A663" t="str">
        <f>"197987813785620569"</f>
        <v>197987813785620569</v>
      </c>
      <c r="B663" t="s">
        <v>103</v>
      </c>
      <c r="C663">
        <v>288</v>
      </c>
      <c r="D663">
        <v>1</v>
      </c>
      <c r="E663" t="s">
        <v>104</v>
      </c>
      <c r="F663" t="s">
        <v>105</v>
      </c>
      <c r="G663" t="s">
        <v>13</v>
      </c>
      <c r="H663" t="s">
        <v>13</v>
      </c>
      <c r="I663" t="s">
        <v>23</v>
      </c>
      <c r="J663" t="s">
        <v>104</v>
      </c>
    </row>
    <row r="664" spans="1:10">
      <c r="A664" t="str">
        <f>"197987813785620569"</f>
        <v>197987813785620569</v>
      </c>
      <c r="B664" t="s">
        <v>203</v>
      </c>
      <c r="C664">
        <v>285</v>
      </c>
      <c r="D664">
        <v>1</v>
      </c>
      <c r="E664" t="s">
        <v>204</v>
      </c>
      <c r="F664" t="s">
        <v>184</v>
      </c>
      <c r="G664" t="s">
        <v>13</v>
      </c>
      <c r="H664" t="s">
        <v>13</v>
      </c>
      <c r="I664" t="s">
        <v>27</v>
      </c>
      <c r="J664" t="s">
        <v>204</v>
      </c>
    </row>
    <row r="665" spans="1:10">
      <c r="A665" t="str">
        <f>"197987813785620569"</f>
        <v>197987813785620569</v>
      </c>
      <c r="B665" t="s">
        <v>604</v>
      </c>
      <c r="C665">
        <v>158</v>
      </c>
      <c r="D665">
        <v>1</v>
      </c>
      <c r="E665" t="s">
        <v>605</v>
      </c>
      <c r="F665" t="s">
        <v>606</v>
      </c>
      <c r="G665" t="s">
        <v>13</v>
      </c>
      <c r="H665" t="s">
        <v>13</v>
      </c>
      <c r="I665" t="s">
        <v>27</v>
      </c>
      <c r="J665" t="s">
        <v>605</v>
      </c>
    </row>
    <row r="666" spans="1:10">
      <c r="A666" t="str">
        <f>"198010411891396569"</f>
        <v>198010411891396569</v>
      </c>
      <c r="B666" t="s">
        <v>607</v>
      </c>
      <c r="C666">
        <v>168</v>
      </c>
      <c r="D666">
        <v>1</v>
      </c>
      <c r="E666" t="s">
        <v>608</v>
      </c>
      <c r="F666" t="s">
        <v>216</v>
      </c>
      <c r="G666" t="s">
        <v>13</v>
      </c>
      <c r="H666" t="s">
        <v>13</v>
      </c>
      <c r="I666" t="s">
        <v>23</v>
      </c>
      <c r="J666" t="s">
        <v>608</v>
      </c>
    </row>
    <row r="667" spans="1:10">
      <c r="A667" t="str">
        <f>"197882030947044653"</f>
        <v>197882030947044653</v>
      </c>
      <c r="B667" t="s">
        <v>100</v>
      </c>
      <c r="C667">
        <v>198</v>
      </c>
      <c r="D667">
        <v>1</v>
      </c>
      <c r="E667" t="s">
        <v>101</v>
      </c>
      <c r="F667" t="s">
        <v>102</v>
      </c>
      <c r="G667" t="s">
        <v>13</v>
      </c>
      <c r="H667" t="s">
        <v>13</v>
      </c>
      <c r="I667" t="s">
        <v>27</v>
      </c>
      <c r="J667" t="s">
        <v>101</v>
      </c>
    </row>
    <row r="668" spans="1:10">
      <c r="A668" t="str">
        <f>"197882030947044653"</f>
        <v>197882030947044653</v>
      </c>
      <c r="B668" t="s">
        <v>51</v>
      </c>
      <c r="C668">
        <v>298</v>
      </c>
      <c r="D668">
        <v>1</v>
      </c>
      <c r="E668" t="s">
        <v>93</v>
      </c>
      <c r="F668" t="s">
        <v>12</v>
      </c>
      <c r="G668" t="s">
        <v>13</v>
      </c>
      <c r="H668" t="s">
        <v>13</v>
      </c>
      <c r="I668" t="s">
        <v>23</v>
      </c>
      <c r="J668" t="s">
        <v>93</v>
      </c>
    </row>
    <row r="669" spans="1:10">
      <c r="A669" t="str">
        <f>"197882030947044653"</f>
        <v>197882030947044653</v>
      </c>
      <c r="B669" t="s">
        <v>97</v>
      </c>
      <c r="C669">
        <v>239</v>
      </c>
      <c r="D669">
        <v>1</v>
      </c>
      <c r="E669" t="s">
        <v>98</v>
      </c>
      <c r="F669" t="s">
        <v>99</v>
      </c>
      <c r="G669" t="s">
        <v>13</v>
      </c>
      <c r="H669" t="s">
        <v>13</v>
      </c>
      <c r="I669" t="s">
        <v>27</v>
      </c>
      <c r="J669" t="s">
        <v>98</v>
      </c>
    </row>
    <row r="670" spans="1:10">
      <c r="A670" t="str">
        <f>"197821494773443551"</f>
        <v>197821494773443551</v>
      </c>
      <c r="B670" t="s">
        <v>245</v>
      </c>
      <c r="C670">
        <v>342</v>
      </c>
      <c r="D670">
        <v>1</v>
      </c>
      <c r="E670" t="s">
        <v>246</v>
      </c>
      <c r="F670" t="s">
        <v>12</v>
      </c>
      <c r="G670" t="s">
        <v>13</v>
      </c>
      <c r="H670" t="s">
        <v>13</v>
      </c>
      <c r="I670" t="s">
        <v>23</v>
      </c>
      <c r="J670" t="s">
        <v>246</v>
      </c>
    </row>
    <row r="671" spans="1:10">
      <c r="A671" t="str">
        <f>"197926243411248654"</f>
        <v>197926243411248654</v>
      </c>
      <c r="B671" t="s">
        <v>59</v>
      </c>
      <c r="C671">
        <v>189</v>
      </c>
      <c r="D671">
        <v>1</v>
      </c>
      <c r="E671" t="s">
        <v>147</v>
      </c>
      <c r="F671" t="s">
        <v>148</v>
      </c>
      <c r="G671" t="s">
        <v>13</v>
      </c>
      <c r="H671" t="s">
        <v>13</v>
      </c>
      <c r="I671" t="s">
        <v>23</v>
      </c>
      <c r="J671" t="s">
        <v>147</v>
      </c>
    </row>
    <row r="672" spans="1:10">
      <c r="A672" t="str">
        <f>"200878130888581507"</f>
        <v>200878130888581507</v>
      </c>
      <c r="B672" t="s">
        <v>59</v>
      </c>
      <c r="C672">
        <v>189</v>
      </c>
      <c r="D672">
        <v>1</v>
      </c>
      <c r="E672" t="s">
        <v>60</v>
      </c>
      <c r="F672" t="s">
        <v>61</v>
      </c>
      <c r="G672" t="s">
        <v>13</v>
      </c>
      <c r="H672" t="s">
        <v>13</v>
      </c>
      <c r="I672" t="s">
        <v>23</v>
      </c>
      <c r="J672" t="s">
        <v>60</v>
      </c>
    </row>
    <row r="673" spans="1:10">
      <c r="A673" t="str">
        <f>"201021799510233436"</f>
        <v>201021799510233436</v>
      </c>
      <c r="B673" t="s">
        <v>59</v>
      </c>
      <c r="C673">
        <v>189</v>
      </c>
      <c r="D673">
        <v>1</v>
      </c>
      <c r="E673" t="s">
        <v>60</v>
      </c>
      <c r="F673" t="s">
        <v>61</v>
      </c>
      <c r="G673" t="s">
        <v>13</v>
      </c>
      <c r="H673" t="s">
        <v>609</v>
      </c>
      <c r="I673" t="s">
        <v>23</v>
      </c>
      <c r="J673" t="s">
        <v>60</v>
      </c>
    </row>
    <row r="674" spans="1:10">
      <c r="A674" t="str">
        <f>"197514864442931483"</f>
        <v>197514864442931483</v>
      </c>
      <c r="B674" t="s">
        <v>220</v>
      </c>
      <c r="C674">
        <v>199</v>
      </c>
      <c r="D674">
        <v>1</v>
      </c>
      <c r="E674" t="s">
        <v>243</v>
      </c>
      <c r="F674" t="s">
        <v>244</v>
      </c>
      <c r="G674" t="s">
        <v>13</v>
      </c>
      <c r="H674" t="s">
        <v>13</v>
      </c>
      <c r="I674" t="s">
        <v>23</v>
      </c>
      <c r="J674" t="s">
        <v>243</v>
      </c>
    </row>
    <row r="675" spans="1:10">
      <c r="A675" t="str">
        <f>"197514864442931483"</f>
        <v>197514864442931483</v>
      </c>
      <c r="B675" t="s">
        <v>610</v>
      </c>
      <c r="C675">
        <v>219</v>
      </c>
      <c r="D675">
        <v>1</v>
      </c>
      <c r="E675" t="s">
        <v>611</v>
      </c>
      <c r="F675" t="s">
        <v>12</v>
      </c>
      <c r="G675" t="s">
        <v>13</v>
      </c>
      <c r="H675" t="s">
        <v>13</v>
      </c>
      <c r="I675" t="s">
        <v>27</v>
      </c>
      <c r="J675" t="s">
        <v>611</v>
      </c>
    </row>
    <row r="676" spans="1:10">
      <c r="A676" t="str">
        <f>"197387802995585651"</f>
        <v>197387802995585651</v>
      </c>
      <c r="B676" t="s">
        <v>31</v>
      </c>
      <c r="C676">
        <v>258</v>
      </c>
      <c r="D676">
        <v>1</v>
      </c>
      <c r="E676" t="s">
        <v>32</v>
      </c>
      <c r="F676" t="s">
        <v>33</v>
      </c>
      <c r="G676" t="s">
        <v>13</v>
      </c>
      <c r="H676" t="s">
        <v>612</v>
      </c>
      <c r="I676" t="s">
        <v>23</v>
      </c>
      <c r="J676" t="s">
        <v>32</v>
      </c>
    </row>
    <row r="677" spans="1:10">
      <c r="A677" t="str">
        <f>"200564866904123324"</f>
        <v>200564866904123324</v>
      </c>
      <c r="B677" t="s">
        <v>100</v>
      </c>
      <c r="C677">
        <v>198</v>
      </c>
      <c r="D677">
        <v>1</v>
      </c>
      <c r="E677" t="s">
        <v>111</v>
      </c>
      <c r="F677" t="s">
        <v>112</v>
      </c>
      <c r="G677" t="s">
        <v>13</v>
      </c>
      <c r="H677" t="s">
        <v>13</v>
      </c>
      <c r="I677" t="s">
        <v>23</v>
      </c>
      <c r="J677" t="s">
        <v>111</v>
      </c>
    </row>
    <row r="678" spans="1:10">
      <c r="A678" t="str">
        <f>"200564866904123324"</f>
        <v>200564866904123324</v>
      </c>
      <c r="B678" t="s">
        <v>97</v>
      </c>
      <c r="C678">
        <v>239</v>
      </c>
      <c r="D678">
        <v>1</v>
      </c>
      <c r="E678" t="s">
        <v>364</v>
      </c>
      <c r="F678" t="s">
        <v>365</v>
      </c>
      <c r="G678" t="s">
        <v>13</v>
      </c>
      <c r="H678" t="s">
        <v>13</v>
      </c>
      <c r="I678" t="s">
        <v>23</v>
      </c>
      <c r="J678" t="s">
        <v>364</v>
      </c>
    </row>
    <row r="679" spans="1:10">
      <c r="A679" t="str">
        <f>"200400953862206132"</f>
        <v>200400953862206132</v>
      </c>
      <c r="B679" t="s">
        <v>20</v>
      </c>
      <c r="C679">
        <v>240</v>
      </c>
      <c r="D679">
        <v>1</v>
      </c>
      <c r="E679" t="s">
        <v>21</v>
      </c>
      <c r="F679" t="s">
        <v>22</v>
      </c>
      <c r="G679" t="s">
        <v>13</v>
      </c>
      <c r="H679" t="s">
        <v>13</v>
      </c>
      <c r="I679" t="s">
        <v>23</v>
      </c>
      <c r="J679" t="s">
        <v>21</v>
      </c>
    </row>
    <row r="680" spans="1:10">
      <c r="A680" t="str">
        <f>"200454518788745229"</f>
        <v>200454518788745229</v>
      </c>
      <c r="B680" t="s">
        <v>362</v>
      </c>
      <c r="C680">
        <v>219</v>
      </c>
      <c r="D680">
        <v>1</v>
      </c>
      <c r="E680" t="s">
        <v>363</v>
      </c>
      <c r="F680" t="s">
        <v>222</v>
      </c>
      <c r="G680" t="s">
        <v>13</v>
      </c>
      <c r="H680" t="s">
        <v>13</v>
      </c>
      <c r="I680" t="s">
        <v>23</v>
      </c>
      <c r="J680" t="s">
        <v>363</v>
      </c>
    </row>
    <row r="681" spans="1:10">
      <c r="A681" t="str">
        <f>"200186165276066804"</f>
        <v>200186165276066804</v>
      </c>
      <c r="B681" t="s">
        <v>84</v>
      </c>
      <c r="C681">
        <v>258</v>
      </c>
      <c r="D681">
        <v>1</v>
      </c>
      <c r="E681" t="s">
        <v>86</v>
      </c>
      <c r="F681" t="s">
        <v>48</v>
      </c>
      <c r="G681" t="s">
        <v>13</v>
      </c>
      <c r="H681" t="s">
        <v>13</v>
      </c>
      <c r="I681" t="s">
        <v>23</v>
      </c>
      <c r="J681" t="s">
        <v>86</v>
      </c>
    </row>
    <row r="682" spans="1:10">
      <c r="A682" t="str">
        <f>"197070365440983083"</f>
        <v>197070365440983083</v>
      </c>
      <c r="B682" t="s">
        <v>159</v>
      </c>
      <c r="C682">
        <v>248</v>
      </c>
      <c r="D682">
        <v>1</v>
      </c>
      <c r="E682" t="s">
        <v>510</v>
      </c>
      <c r="F682" t="s">
        <v>511</v>
      </c>
      <c r="G682" t="s">
        <v>13</v>
      </c>
      <c r="H682" t="s">
        <v>13</v>
      </c>
      <c r="I682" t="s">
        <v>23</v>
      </c>
      <c r="J682" t="s">
        <v>510</v>
      </c>
    </row>
    <row r="683" spans="1:10">
      <c r="A683" t="str">
        <f>"197070365440983083"</f>
        <v>197070365440983083</v>
      </c>
      <c r="B683" t="s">
        <v>220</v>
      </c>
      <c r="C683">
        <v>199</v>
      </c>
      <c r="D683">
        <v>1</v>
      </c>
      <c r="E683" t="s">
        <v>221</v>
      </c>
      <c r="F683" t="s">
        <v>222</v>
      </c>
      <c r="G683" t="s">
        <v>13</v>
      </c>
      <c r="H683" t="s">
        <v>13</v>
      </c>
      <c r="I683" t="s">
        <v>23</v>
      </c>
      <c r="J683" t="s">
        <v>221</v>
      </c>
    </row>
    <row r="684" spans="1:10">
      <c r="A684" t="str">
        <f>"197070365440983083"</f>
        <v>197070365440983083</v>
      </c>
      <c r="B684" t="s">
        <v>51</v>
      </c>
      <c r="C684">
        <v>298</v>
      </c>
      <c r="D684">
        <v>1</v>
      </c>
      <c r="E684" t="s">
        <v>93</v>
      </c>
      <c r="F684" t="s">
        <v>12</v>
      </c>
      <c r="G684" t="s">
        <v>13</v>
      </c>
      <c r="H684" t="s">
        <v>13</v>
      </c>
      <c r="I684" t="s">
        <v>23</v>
      </c>
      <c r="J684" t="s">
        <v>93</v>
      </c>
    </row>
    <row r="685" spans="1:10">
      <c r="A685" t="str">
        <f t="shared" ref="A685:A694" si="3">"200120561583695222"</f>
        <v>200120561583695222</v>
      </c>
      <c r="B685" t="s">
        <v>613</v>
      </c>
      <c r="C685">
        <v>178</v>
      </c>
      <c r="D685">
        <v>1</v>
      </c>
      <c r="E685" t="s">
        <v>614</v>
      </c>
      <c r="F685" t="s">
        <v>615</v>
      </c>
      <c r="G685" t="s">
        <v>13</v>
      </c>
      <c r="H685" t="s">
        <v>13</v>
      </c>
      <c r="I685" t="s">
        <v>27</v>
      </c>
      <c r="J685" t="s">
        <v>614</v>
      </c>
    </row>
    <row r="686" spans="1:10">
      <c r="A686" t="str">
        <f t="shared" si="3"/>
        <v>200120561583695222</v>
      </c>
      <c r="B686" t="s">
        <v>172</v>
      </c>
      <c r="C686">
        <v>245</v>
      </c>
      <c r="D686">
        <v>1</v>
      </c>
      <c r="E686" t="s">
        <v>173</v>
      </c>
      <c r="F686" t="s">
        <v>174</v>
      </c>
      <c r="G686" t="s">
        <v>13</v>
      </c>
      <c r="H686" t="s">
        <v>13</v>
      </c>
      <c r="I686" t="s">
        <v>23</v>
      </c>
      <c r="J686" t="s">
        <v>173</v>
      </c>
    </row>
    <row r="687" spans="1:10">
      <c r="A687" t="str">
        <f t="shared" si="3"/>
        <v>200120561583695222</v>
      </c>
      <c r="B687" t="s">
        <v>282</v>
      </c>
      <c r="C687">
        <v>387</v>
      </c>
      <c r="D687">
        <v>2</v>
      </c>
      <c r="E687" t="s">
        <v>283</v>
      </c>
      <c r="F687" t="s">
        <v>284</v>
      </c>
      <c r="G687" t="s">
        <v>13</v>
      </c>
      <c r="H687" t="s">
        <v>13</v>
      </c>
      <c r="I687" t="s">
        <v>23</v>
      </c>
      <c r="J687" t="s">
        <v>283</v>
      </c>
    </row>
    <row r="688" spans="1:10">
      <c r="A688" t="str">
        <f t="shared" si="3"/>
        <v>200120561583695222</v>
      </c>
      <c r="B688" t="s">
        <v>616</v>
      </c>
      <c r="C688">
        <v>448.5</v>
      </c>
      <c r="D688">
        <v>1</v>
      </c>
      <c r="E688" t="s">
        <v>617</v>
      </c>
      <c r="F688" t="s">
        <v>618</v>
      </c>
      <c r="G688" t="s">
        <v>13</v>
      </c>
      <c r="H688" t="s">
        <v>13</v>
      </c>
      <c r="I688" t="s">
        <v>23</v>
      </c>
      <c r="J688" t="s">
        <v>617</v>
      </c>
    </row>
    <row r="689" spans="1:10">
      <c r="A689" t="str">
        <f t="shared" si="3"/>
        <v>200120561583695222</v>
      </c>
      <c r="B689" t="s">
        <v>619</v>
      </c>
      <c r="C689">
        <v>448.5</v>
      </c>
      <c r="D689">
        <v>1</v>
      </c>
      <c r="E689" t="s">
        <v>620</v>
      </c>
      <c r="F689" t="s">
        <v>19</v>
      </c>
      <c r="G689" t="s">
        <v>13</v>
      </c>
      <c r="H689" t="s">
        <v>13</v>
      </c>
      <c r="I689" t="s">
        <v>23</v>
      </c>
      <c r="J689" t="s">
        <v>620</v>
      </c>
    </row>
    <row r="690" spans="1:10">
      <c r="A690" t="str">
        <f t="shared" si="3"/>
        <v>200120561583695222</v>
      </c>
      <c r="B690" t="s">
        <v>621</v>
      </c>
      <c r="C690">
        <v>888</v>
      </c>
      <c r="D690">
        <v>1</v>
      </c>
      <c r="E690" t="s">
        <v>358</v>
      </c>
      <c r="F690" t="s">
        <v>133</v>
      </c>
      <c r="G690" t="s">
        <v>13</v>
      </c>
      <c r="H690" t="s">
        <v>13</v>
      </c>
      <c r="I690" t="s">
        <v>560</v>
      </c>
      <c r="J690" t="s">
        <v>358</v>
      </c>
    </row>
    <row r="691" spans="1:10">
      <c r="A691" t="str">
        <f t="shared" si="3"/>
        <v>200120561583695222</v>
      </c>
      <c r="B691" t="s">
        <v>622</v>
      </c>
      <c r="C691">
        <v>888</v>
      </c>
      <c r="D691">
        <v>1</v>
      </c>
      <c r="E691" t="s">
        <v>623</v>
      </c>
      <c r="F691" t="s">
        <v>19</v>
      </c>
      <c r="G691" t="s">
        <v>13</v>
      </c>
      <c r="H691" t="s">
        <v>13</v>
      </c>
      <c r="I691" t="s">
        <v>23</v>
      </c>
      <c r="J691" t="s">
        <v>623</v>
      </c>
    </row>
    <row r="692" spans="1:10">
      <c r="A692" t="str">
        <f t="shared" si="3"/>
        <v>200120561583695222</v>
      </c>
      <c r="B692" t="s">
        <v>256</v>
      </c>
      <c r="C692">
        <v>396</v>
      </c>
      <c r="D692">
        <v>1</v>
      </c>
      <c r="E692" t="s">
        <v>257</v>
      </c>
      <c r="F692" t="s">
        <v>258</v>
      </c>
      <c r="G692" t="s">
        <v>13</v>
      </c>
      <c r="H692" t="s">
        <v>13</v>
      </c>
      <c r="I692" t="s">
        <v>27</v>
      </c>
      <c r="J692" t="s">
        <v>257</v>
      </c>
    </row>
    <row r="693" spans="1:10">
      <c r="A693" t="str">
        <f t="shared" si="3"/>
        <v>200120561583695222</v>
      </c>
      <c r="B693" t="s">
        <v>46</v>
      </c>
      <c r="C693">
        <v>448.5</v>
      </c>
      <c r="D693">
        <v>1</v>
      </c>
      <c r="E693" t="s">
        <v>47</v>
      </c>
      <c r="F693" t="s">
        <v>48</v>
      </c>
      <c r="G693" t="s">
        <v>13</v>
      </c>
      <c r="H693" t="s">
        <v>13</v>
      </c>
      <c r="I693" t="s">
        <v>23</v>
      </c>
      <c r="J693" t="s">
        <v>47</v>
      </c>
    </row>
    <row r="694" spans="1:10">
      <c r="A694" t="str">
        <f t="shared" si="3"/>
        <v>200120561583695222</v>
      </c>
      <c r="B694" t="s">
        <v>17</v>
      </c>
      <c r="C694">
        <v>508.5</v>
      </c>
      <c r="D694">
        <v>2</v>
      </c>
      <c r="E694" t="s">
        <v>81</v>
      </c>
      <c r="F694" t="s">
        <v>48</v>
      </c>
      <c r="G694" t="s">
        <v>13</v>
      </c>
      <c r="H694" t="s">
        <v>13</v>
      </c>
      <c r="I694" t="s">
        <v>27</v>
      </c>
      <c r="J694" t="s">
        <v>81</v>
      </c>
    </row>
    <row r="695" spans="1:10">
      <c r="A695" t="str">
        <f>"196951254502298274"</f>
        <v>196951254502298274</v>
      </c>
      <c r="B695" t="s">
        <v>362</v>
      </c>
      <c r="C695">
        <v>219</v>
      </c>
      <c r="D695">
        <v>1</v>
      </c>
      <c r="E695" t="s">
        <v>624</v>
      </c>
      <c r="F695" t="s">
        <v>244</v>
      </c>
      <c r="G695" t="s">
        <v>13</v>
      </c>
      <c r="H695" t="s">
        <v>13</v>
      </c>
      <c r="I695" t="s">
        <v>23</v>
      </c>
      <c r="J695" t="s">
        <v>624</v>
      </c>
    </row>
    <row r="696" spans="1:10">
      <c r="A696" t="str">
        <f>"196951254502298274"</f>
        <v>196951254502298274</v>
      </c>
      <c r="B696" t="s">
        <v>203</v>
      </c>
      <c r="C696">
        <v>285</v>
      </c>
      <c r="D696">
        <v>1</v>
      </c>
      <c r="E696" t="s">
        <v>204</v>
      </c>
      <c r="F696" t="s">
        <v>184</v>
      </c>
      <c r="G696" t="s">
        <v>13</v>
      </c>
      <c r="H696" t="s">
        <v>13</v>
      </c>
      <c r="I696" t="s">
        <v>23</v>
      </c>
      <c r="J696" t="s">
        <v>204</v>
      </c>
    </row>
    <row r="697" spans="1:10">
      <c r="A697" t="str">
        <f>"196743382362670182"</f>
        <v>196743382362670182</v>
      </c>
      <c r="B697" t="s">
        <v>24</v>
      </c>
      <c r="C697">
        <v>269</v>
      </c>
      <c r="D697">
        <v>1</v>
      </c>
      <c r="E697" t="s">
        <v>57</v>
      </c>
      <c r="F697" t="s">
        <v>58</v>
      </c>
      <c r="G697" t="s">
        <v>13</v>
      </c>
      <c r="H697" t="s">
        <v>13</v>
      </c>
      <c r="I697" t="s">
        <v>23</v>
      </c>
      <c r="J697" t="s">
        <v>57</v>
      </c>
    </row>
    <row r="698" spans="1:10">
      <c r="A698" t="str">
        <f>"196743382362670182"</f>
        <v>196743382362670182</v>
      </c>
      <c r="B698" t="s">
        <v>140</v>
      </c>
      <c r="C698">
        <v>248</v>
      </c>
      <c r="D698">
        <v>1</v>
      </c>
      <c r="E698" t="s">
        <v>141</v>
      </c>
      <c r="F698" t="s">
        <v>142</v>
      </c>
      <c r="G698" t="s">
        <v>13</v>
      </c>
      <c r="H698" t="s">
        <v>13</v>
      </c>
      <c r="I698" t="s">
        <v>560</v>
      </c>
      <c r="J698" t="s">
        <v>141</v>
      </c>
    </row>
    <row r="699" spans="1:10">
      <c r="A699" t="str">
        <f>"199785512795711326"</f>
        <v>199785512795711326</v>
      </c>
      <c r="B699" t="s">
        <v>220</v>
      </c>
      <c r="C699">
        <v>199</v>
      </c>
      <c r="D699">
        <v>1</v>
      </c>
      <c r="E699" t="s">
        <v>221</v>
      </c>
      <c r="F699" t="s">
        <v>222</v>
      </c>
      <c r="G699" t="s">
        <v>13</v>
      </c>
      <c r="H699" t="s">
        <v>13</v>
      </c>
      <c r="I699" t="s">
        <v>23</v>
      </c>
      <c r="J699" t="s">
        <v>221</v>
      </c>
    </row>
    <row r="700" spans="1:10">
      <c r="A700" t="str">
        <f>"196775667135143870"</f>
        <v>196775667135143870</v>
      </c>
      <c r="B700" t="s">
        <v>625</v>
      </c>
      <c r="C700">
        <v>702</v>
      </c>
      <c r="D700">
        <v>1</v>
      </c>
      <c r="E700" t="s">
        <v>626</v>
      </c>
      <c r="F700" t="s">
        <v>627</v>
      </c>
      <c r="G700" t="s">
        <v>13</v>
      </c>
      <c r="H700" t="s">
        <v>13</v>
      </c>
      <c r="I700" t="s">
        <v>23</v>
      </c>
      <c r="J700" t="s">
        <v>626</v>
      </c>
    </row>
    <row r="701" spans="1:10">
      <c r="A701" t="str">
        <f>"199965022206906712"</f>
        <v>199965022206906712</v>
      </c>
      <c r="B701" t="s">
        <v>64</v>
      </c>
      <c r="C701">
        <v>258</v>
      </c>
      <c r="D701">
        <v>1</v>
      </c>
      <c r="E701" t="s">
        <v>65</v>
      </c>
      <c r="F701" t="s">
        <v>66</v>
      </c>
      <c r="G701" t="s">
        <v>13</v>
      </c>
      <c r="H701" t="s">
        <v>13</v>
      </c>
      <c r="I701" t="s">
        <v>23</v>
      </c>
      <c r="J701" t="s">
        <v>65</v>
      </c>
    </row>
    <row r="702" spans="1:10">
      <c r="A702" t="str">
        <f>"199965022206906712"</f>
        <v>199965022206906712</v>
      </c>
      <c r="B702" t="s">
        <v>220</v>
      </c>
      <c r="C702">
        <v>199</v>
      </c>
      <c r="D702">
        <v>1</v>
      </c>
      <c r="E702" t="s">
        <v>243</v>
      </c>
      <c r="F702" t="s">
        <v>244</v>
      </c>
      <c r="G702" t="s">
        <v>13</v>
      </c>
      <c r="H702" t="s">
        <v>13</v>
      </c>
      <c r="I702" t="s">
        <v>23</v>
      </c>
      <c r="J702" t="s">
        <v>243</v>
      </c>
    </row>
    <row r="703" spans="1:10">
      <c r="A703" t="str">
        <f>"199965022206906712"</f>
        <v>199965022206906712</v>
      </c>
      <c r="B703" t="s">
        <v>143</v>
      </c>
      <c r="C703">
        <v>246</v>
      </c>
      <c r="D703">
        <v>1</v>
      </c>
      <c r="E703" t="s">
        <v>144</v>
      </c>
      <c r="F703" t="s">
        <v>92</v>
      </c>
      <c r="G703" t="s">
        <v>13</v>
      </c>
      <c r="H703" t="s">
        <v>13</v>
      </c>
      <c r="I703" t="s">
        <v>23</v>
      </c>
      <c r="J703" t="s">
        <v>144</v>
      </c>
    </row>
    <row r="704" spans="1:10">
      <c r="A704" t="str">
        <f>"196497374091725064"</f>
        <v>196497374091725064</v>
      </c>
      <c r="B704" t="s">
        <v>97</v>
      </c>
      <c r="C704">
        <v>239</v>
      </c>
      <c r="D704">
        <v>1</v>
      </c>
      <c r="E704" t="s">
        <v>364</v>
      </c>
      <c r="F704" t="s">
        <v>365</v>
      </c>
      <c r="G704" t="s">
        <v>13</v>
      </c>
      <c r="H704" t="s">
        <v>13</v>
      </c>
      <c r="I704" t="s">
        <v>23</v>
      </c>
      <c r="J704" t="s">
        <v>364</v>
      </c>
    </row>
    <row r="705" spans="1:10">
      <c r="A705" t="str">
        <f>"174982529956117641"</f>
        <v>174982529956117641</v>
      </c>
      <c r="B705" t="s">
        <v>433</v>
      </c>
      <c r="C705">
        <v>239</v>
      </c>
      <c r="D705">
        <v>1</v>
      </c>
      <c r="E705" t="s">
        <v>29</v>
      </c>
      <c r="F705" t="s">
        <v>30</v>
      </c>
      <c r="G705" t="s">
        <v>13</v>
      </c>
      <c r="H705" t="s">
        <v>13</v>
      </c>
      <c r="I705" t="s">
        <v>23</v>
      </c>
      <c r="J705" t="s">
        <v>29</v>
      </c>
    </row>
    <row r="706" spans="1:10">
      <c r="A706" t="str">
        <f>"199902863583939011"</f>
        <v>199902863583939011</v>
      </c>
      <c r="B706" t="s">
        <v>377</v>
      </c>
      <c r="C706">
        <v>285</v>
      </c>
      <c r="D706">
        <v>1</v>
      </c>
      <c r="E706" t="s">
        <v>628</v>
      </c>
      <c r="F706" t="s">
        <v>58</v>
      </c>
      <c r="G706" t="s">
        <v>13</v>
      </c>
      <c r="H706" t="s">
        <v>13</v>
      </c>
      <c r="I706" t="s">
        <v>23</v>
      </c>
      <c r="J706" t="s">
        <v>628</v>
      </c>
    </row>
    <row r="707" spans="1:10">
      <c r="A707" t="str">
        <f>"199902863583939011"</f>
        <v>199902863583939011</v>
      </c>
      <c r="B707" t="s">
        <v>186</v>
      </c>
      <c r="C707">
        <v>218</v>
      </c>
      <c r="D707">
        <v>1</v>
      </c>
      <c r="E707" t="s">
        <v>187</v>
      </c>
      <c r="F707" t="s">
        <v>58</v>
      </c>
      <c r="G707" t="s">
        <v>13</v>
      </c>
      <c r="H707" t="s">
        <v>13</v>
      </c>
      <c r="I707" t="s">
        <v>23</v>
      </c>
      <c r="J707" t="s">
        <v>187</v>
      </c>
    </row>
    <row r="708" spans="1:10">
      <c r="A708" t="str">
        <f>"196286954410906584"</f>
        <v>196286954410906584</v>
      </c>
      <c r="B708" t="s">
        <v>59</v>
      </c>
      <c r="C708">
        <v>189</v>
      </c>
      <c r="D708">
        <v>1</v>
      </c>
      <c r="E708" t="s">
        <v>60</v>
      </c>
      <c r="F708" t="s">
        <v>61</v>
      </c>
      <c r="G708" t="s">
        <v>13</v>
      </c>
      <c r="H708" t="s">
        <v>13</v>
      </c>
      <c r="I708" t="s">
        <v>27</v>
      </c>
      <c r="J708" t="s">
        <v>60</v>
      </c>
    </row>
    <row r="709" spans="1:10">
      <c r="A709" t="str">
        <f>"196286954410906584"</f>
        <v>196286954410906584</v>
      </c>
      <c r="B709" t="s">
        <v>629</v>
      </c>
      <c r="C709">
        <v>288</v>
      </c>
      <c r="D709">
        <v>1</v>
      </c>
      <c r="E709" t="s">
        <v>630</v>
      </c>
      <c r="F709" t="s">
        <v>631</v>
      </c>
      <c r="G709" t="s">
        <v>13</v>
      </c>
      <c r="H709" t="s">
        <v>13</v>
      </c>
      <c r="I709" t="s">
        <v>23</v>
      </c>
      <c r="J709" t="s">
        <v>630</v>
      </c>
    </row>
    <row r="710" spans="1:10">
      <c r="A710" t="str">
        <f>"196286954410906584"</f>
        <v>196286954410906584</v>
      </c>
      <c r="B710" t="s">
        <v>632</v>
      </c>
      <c r="C710">
        <v>245</v>
      </c>
      <c r="D710">
        <v>1</v>
      </c>
      <c r="E710" t="s">
        <v>633</v>
      </c>
      <c r="F710" t="s">
        <v>634</v>
      </c>
      <c r="G710" t="s">
        <v>13</v>
      </c>
      <c r="H710" t="s">
        <v>13</v>
      </c>
      <c r="I710" t="s">
        <v>27</v>
      </c>
      <c r="J710" t="s">
        <v>633</v>
      </c>
    </row>
    <row r="711" spans="1:10">
      <c r="A711" t="str">
        <f>"196286954410906584"</f>
        <v>196286954410906584</v>
      </c>
      <c r="B711" t="s">
        <v>238</v>
      </c>
      <c r="C711">
        <v>238</v>
      </c>
      <c r="D711">
        <v>1</v>
      </c>
      <c r="E711" t="s">
        <v>239</v>
      </c>
      <c r="F711" t="s">
        <v>240</v>
      </c>
      <c r="G711" t="s">
        <v>13</v>
      </c>
      <c r="H711" t="s">
        <v>13</v>
      </c>
      <c r="I711" t="s">
        <v>27</v>
      </c>
      <c r="J711" t="s">
        <v>239</v>
      </c>
    </row>
    <row r="712" spans="1:10">
      <c r="A712" t="str">
        <f>"195726701187436472"</f>
        <v>195726701187436472</v>
      </c>
      <c r="B712" t="s">
        <v>97</v>
      </c>
      <c r="C712">
        <v>239</v>
      </c>
      <c r="D712">
        <v>1</v>
      </c>
      <c r="E712" t="s">
        <v>98</v>
      </c>
      <c r="F712" t="s">
        <v>99</v>
      </c>
      <c r="G712" t="s">
        <v>13</v>
      </c>
      <c r="H712" t="s">
        <v>13</v>
      </c>
      <c r="I712" t="s">
        <v>23</v>
      </c>
      <c r="J712" t="s">
        <v>98</v>
      </c>
    </row>
    <row r="713" spans="1:10">
      <c r="A713" t="str">
        <f>"199158118164622434"</f>
        <v>199158118164622434</v>
      </c>
      <c r="B713" t="s">
        <v>103</v>
      </c>
      <c r="C713">
        <v>288</v>
      </c>
      <c r="D713">
        <v>1</v>
      </c>
      <c r="E713" t="s">
        <v>104</v>
      </c>
      <c r="F713" t="s">
        <v>105</v>
      </c>
      <c r="G713" t="s">
        <v>13</v>
      </c>
      <c r="H713" t="s">
        <v>13</v>
      </c>
      <c r="I713" t="s">
        <v>23</v>
      </c>
      <c r="J713" t="s">
        <v>104</v>
      </c>
    </row>
    <row r="714" spans="1:10">
      <c r="A714" t="str">
        <f>"199158118164622434"</f>
        <v>199158118164622434</v>
      </c>
      <c r="B714" t="s">
        <v>635</v>
      </c>
      <c r="C714">
        <v>268</v>
      </c>
      <c r="D714">
        <v>1</v>
      </c>
      <c r="E714" t="s">
        <v>636</v>
      </c>
      <c r="F714" t="s">
        <v>244</v>
      </c>
      <c r="G714" t="s">
        <v>13</v>
      </c>
      <c r="H714" t="s">
        <v>13</v>
      </c>
      <c r="I714" t="s">
        <v>560</v>
      </c>
      <c r="J714" t="s">
        <v>636</v>
      </c>
    </row>
    <row r="715" spans="1:10">
      <c r="A715" t="str">
        <f>"198473013297587629"</f>
        <v>198473013297587629</v>
      </c>
      <c r="B715" t="s">
        <v>100</v>
      </c>
      <c r="C715">
        <v>198</v>
      </c>
      <c r="D715">
        <v>1</v>
      </c>
      <c r="E715" t="s">
        <v>111</v>
      </c>
      <c r="F715" t="s">
        <v>112</v>
      </c>
      <c r="G715" t="s">
        <v>13</v>
      </c>
      <c r="H715" t="s">
        <v>13</v>
      </c>
      <c r="I715" t="s">
        <v>23</v>
      </c>
      <c r="J715" t="s">
        <v>111</v>
      </c>
    </row>
    <row r="716" spans="1:10">
      <c r="A716" t="str">
        <f>"198473013297587629"</f>
        <v>198473013297587629</v>
      </c>
      <c r="B716" t="s">
        <v>97</v>
      </c>
      <c r="C716">
        <v>239</v>
      </c>
      <c r="D716">
        <v>1</v>
      </c>
      <c r="E716" t="s">
        <v>98</v>
      </c>
      <c r="F716" t="s">
        <v>99</v>
      </c>
      <c r="G716" t="s">
        <v>13</v>
      </c>
      <c r="H716" t="s">
        <v>13</v>
      </c>
      <c r="I716" t="s">
        <v>23</v>
      </c>
      <c r="J716" t="s">
        <v>98</v>
      </c>
    </row>
    <row r="717" spans="1:10">
      <c r="A717" t="str">
        <f>"198402901798929304"</f>
        <v>198402901798929304</v>
      </c>
      <c r="B717" t="s">
        <v>401</v>
      </c>
      <c r="C717">
        <v>268</v>
      </c>
      <c r="D717">
        <v>1</v>
      </c>
      <c r="E717" t="s">
        <v>402</v>
      </c>
      <c r="F717" t="s">
        <v>92</v>
      </c>
      <c r="G717" t="s">
        <v>13</v>
      </c>
      <c r="H717" t="s">
        <v>13</v>
      </c>
      <c r="I717" t="s">
        <v>560</v>
      </c>
      <c r="J717" t="s">
        <v>402</v>
      </c>
    </row>
    <row r="718" spans="1:10">
      <c r="A718" t="str">
        <f>"198402901798929304"</f>
        <v>198402901798929304</v>
      </c>
      <c r="B718" t="s">
        <v>59</v>
      </c>
      <c r="C718">
        <v>189</v>
      </c>
      <c r="D718">
        <v>1</v>
      </c>
      <c r="E718" t="s">
        <v>60</v>
      </c>
      <c r="F718" t="s">
        <v>61</v>
      </c>
      <c r="G718" t="s">
        <v>13</v>
      </c>
      <c r="H718" t="s">
        <v>13</v>
      </c>
      <c r="I718" t="s">
        <v>23</v>
      </c>
      <c r="J718" t="s">
        <v>60</v>
      </c>
    </row>
    <row r="719" spans="1:10">
      <c r="A719" t="str">
        <f t="shared" ref="A719:A726" si="4">"194781476656938872"</f>
        <v>194781476656938872</v>
      </c>
      <c r="B719" t="s">
        <v>362</v>
      </c>
      <c r="C719">
        <v>219</v>
      </c>
      <c r="D719">
        <v>1</v>
      </c>
      <c r="E719" t="s">
        <v>363</v>
      </c>
      <c r="F719" t="s">
        <v>222</v>
      </c>
      <c r="G719" t="s">
        <v>13</v>
      </c>
      <c r="H719" t="s">
        <v>13</v>
      </c>
      <c r="I719" t="s">
        <v>23</v>
      </c>
      <c r="J719" t="s">
        <v>363</v>
      </c>
    </row>
    <row r="720" spans="1:10">
      <c r="A720" t="str">
        <f t="shared" si="4"/>
        <v>194781476656938872</v>
      </c>
      <c r="B720" t="s">
        <v>504</v>
      </c>
      <c r="C720">
        <v>268</v>
      </c>
      <c r="D720">
        <v>1</v>
      </c>
      <c r="E720" t="s">
        <v>505</v>
      </c>
      <c r="F720" t="s">
        <v>506</v>
      </c>
      <c r="G720" t="s">
        <v>13</v>
      </c>
      <c r="H720" t="s">
        <v>13</v>
      </c>
      <c r="I720" t="s">
        <v>560</v>
      </c>
      <c r="J720" t="s">
        <v>505</v>
      </c>
    </row>
    <row r="721" spans="1:10">
      <c r="A721" t="str">
        <f t="shared" si="4"/>
        <v>194781476656938872</v>
      </c>
      <c r="B721" t="s">
        <v>24</v>
      </c>
      <c r="C721">
        <v>269</v>
      </c>
      <c r="D721">
        <v>1</v>
      </c>
      <c r="E721" t="s">
        <v>57</v>
      </c>
      <c r="F721" t="s">
        <v>58</v>
      </c>
      <c r="G721" t="s">
        <v>13</v>
      </c>
      <c r="H721" t="s">
        <v>13</v>
      </c>
      <c r="I721" t="s">
        <v>27</v>
      </c>
      <c r="J721" t="s">
        <v>57</v>
      </c>
    </row>
    <row r="722" spans="1:10">
      <c r="A722" t="str">
        <f t="shared" si="4"/>
        <v>194781476656938872</v>
      </c>
      <c r="B722" t="s">
        <v>220</v>
      </c>
      <c r="C722">
        <v>199</v>
      </c>
      <c r="D722">
        <v>1</v>
      </c>
      <c r="E722" t="s">
        <v>221</v>
      </c>
      <c r="F722" t="s">
        <v>222</v>
      </c>
      <c r="G722" t="s">
        <v>13</v>
      </c>
      <c r="H722" t="s">
        <v>13</v>
      </c>
      <c r="I722" t="s">
        <v>27</v>
      </c>
      <c r="J722" t="s">
        <v>221</v>
      </c>
    </row>
    <row r="723" spans="1:10">
      <c r="A723" t="str">
        <f t="shared" si="4"/>
        <v>194781476656938872</v>
      </c>
      <c r="B723" t="s">
        <v>186</v>
      </c>
      <c r="C723">
        <v>218</v>
      </c>
      <c r="D723">
        <v>1</v>
      </c>
      <c r="E723" t="s">
        <v>187</v>
      </c>
      <c r="F723" t="s">
        <v>58</v>
      </c>
      <c r="G723" t="s">
        <v>13</v>
      </c>
      <c r="H723" t="s">
        <v>13</v>
      </c>
      <c r="I723" t="s">
        <v>27</v>
      </c>
      <c r="J723" t="s">
        <v>187</v>
      </c>
    </row>
    <row r="724" spans="1:10">
      <c r="A724" t="str">
        <f t="shared" si="4"/>
        <v>194781476656938872</v>
      </c>
      <c r="B724" t="s">
        <v>100</v>
      </c>
      <c r="C724">
        <v>198</v>
      </c>
      <c r="D724">
        <v>1</v>
      </c>
      <c r="E724" t="s">
        <v>101</v>
      </c>
      <c r="F724" t="s">
        <v>102</v>
      </c>
      <c r="G724" t="s">
        <v>13</v>
      </c>
      <c r="H724" t="s">
        <v>13</v>
      </c>
      <c r="I724" t="s">
        <v>27</v>
      </c>
      <c r="J724" t="s">
        <v>101</v>
      </c>
    </row>
    <row r="725" spans="1:10">
      <c r="A725" t="str">
        <f t="shared" si="4"/>
        <v>194781476656938872</v>
      </c>
      <c r="B725" t="s">
        <v>97</v>
      </c>
      <c r="C725">
        <v>239</v>
      </c>
      <c r="D725">
        <v>1</v>
      </c>
      <c r="E725" t="s">
        <v>98</v>
      </c>
      <c r="F725" t="s">
        <v>99</v>
      </c>
      <c r="G725" t="s">
        <v>13</v>
      </c>
      <c r="H725" t="s">
        <v>13</v>
      </c>
      <c r="I725" t="s">
        <v>27</v>
      </c>
      <c r="J725" t="s">
        <v>98</v>
      </c>
    </row>
    <row r="726" spans="1:10">
      <c r="A726" t="str">
        <f t="shared" si="4"/>
        <v>194781476656938872</v>
      </c>
      <c r="B726" t="s">
        <v>59</v>
      </c>
      <c r="C726">
        <v>189</v>
      </c>
      <c r="D726">
        <v>1</v>
      </c>
      <c r="E726" t="s">
        <v>147</v>
      </c>
      <c r="F726" t="s">
        <v>148</v>
      </c>
      <c r="G726" t="s">
        <v>13</v>
      </c>
      <c r="H726" t="s">
        <v>13</v>
      </c>
      <c r="I726" t="s">
        <v>560</v>
      </c>
      <c r="J726" t="s">
        <v>147</v>
      </c>
    </row>
    <row r="727" spans="1:10">
      <c r="A727" t="str">
        <f>"174772923621304044"</f>
        <v>174772923621304044</v>
      </c>
      <c r="B727" t="s">
        <v>220</v>
      </c>
      <c r="C727">
        <v>199</v>
      </c>
      <c r="D727">
        <v>1</v>
      </c>
      <c r="E727" t="s">
        <v>221</v>
      </c>
      <c r="F727" t="s">
        <v>222</v>
      </c>
      <c r="G727" t="s">
        <v>13</v>
      </c>
      <c r="H727" t="s">
        <v>13</v>
      </c>
      <c r="I727" t="s">
        <v>23</v>
      </c>
      <c r="J727" t="s">
        <v>221</v>
      </c>
    </row>
    <row r="728" spans="1:10">
      <c r="A728" t="str">
        <f>"174772923621304044"</f>
        <v>174772923621304044</v>
      </c>
      <c r="B728" t="s">
        <v>362</v>
      </c>
      <c r="C728">
        <v>219</v>
      </c>
      <c r="D728">
        <v>1</v>
      </c>
      <c r="E728" t="s">
        <v>363</v>
      </c>
      <c r="F728" t="s">
        <v>222</v>
      </c>
      <c r="G728" t="s">
        <v>13</v>
      </c>
      <c r="H728" t="s">
        <v>13</v>
      </c>
      <c r="I728" t="s">
        <v>27</v>
      </c>
      <c r="J728" t="s">
        <v>363</v>
      </c>
    </row>
    <row r="729" spans="1:10">
      <c r="A729" t="str">
        <f>"174772923621304044"</f>
        <v>174772923621304044</v>
      </c>
      <c r="B729" t="s">
        <v>635</v>
      </c>
      <c r="C729">
        <v>268</v>
      </c>
      <c r="D729">
        <v>1</v>
      </c>
      <c r="E729" t="s">
        <v>637</v>
      </c>
      <c r="F729" t="s">
        <v>222</v>
      </c>
      <c r="G729" t="s">
        <v>13</v>
      </c>
      <c r="H729" t="s">
        <v>13</v>
      </c>
      <c r="I729" t="s">
        <v>27</v>
      </c>
      <c r="J729" t="s">
        <v>637</v>
      </c>
    </row>
    <row r="730" spans="1:10">
      <c r="A730" t="str">
        <f>"174772923621304044"</f>
        <v>174772923621304044</v>
      </c>
      <c r="B730" t="s">
        <v>125</v>
      </c>
      <c r="C730">
        <v>249</v>
      </c>
      <c r="D730">
        <v>1</v>
      </c>
      <c r="E730" t="s">
        <v>235</v>
      </c>
      <c r="F730" t="s">
        <v>142</v>
      </c>
      <c r="G730" t="s">
        <v>13</v>
      </c>
      <c r="H730" t="s">
        <v>13</v>
      </c>
      <c r="I730" t="s">
        <v>27</v>
      </c>
      <c r="J730" t="s">
        <v>235</v>
      </c>
    </row>
    <row r="731" spans="1:10">
      <c r="A731" t="str">
        <f>"174772923621304044"</f>
        <v>174772923621304044</v>
      </c>
      <c r="B731" t="s">
        <v>638</v>
      </c>
      <c r="C731">
        <v>298</v>
      </c>
      <c r="D731">
        <v>1</v>
      </c>
      <c r="E731" t="s">
        <v>93</v>
      </c>
      <c r="F731" t="s">
        <v>12</v>
      </c>
      <c r="G731" t="s">
        <v>13</v>
      </c>
      <c r="H731" t="s">
        <v>13</v>
      </c>
      <c r="I731" t="s">
        <v>27</v>
      </c>
      <c r="J731" t="s">
        <v>93</v>
      </c>
    </row>
    <row r="732" spans="1:10">
      <c r="A732" t="str">
        <f>"174680187723473740"</f>
        <v>174680187723473740</v>
      </c>
      <c r="B732" t="s">
        <v>321</v>
      </c>
      <c r="C732">
        <v>288</v>
      </c>
      <c r="D732">
        <v>1</v>
      </c>
      <c r="E732" t="s">
        <v>639</v>
      </c>
      <c r="F732" t="s">
        <v>320</v>
      </c>
      <c r="G732" t="s">
        <v>13</v>
      </c>
      <c r="H732" t="s">
        <v>13</v>
      </c>
      <c r="I732" t="s">
        <v>560</v>
      </c>
      <c r="J732" t="s">
        <v>639</v>
      </c>
    </row>
    <row r="733" spans="1:10">
      <c r="A733" t="str">
        <f>"174680187723473740"</f>
        <v>174680187723473740</v>
      </c>
      <c r="B733" t="s">
        <v>31</v>
      </c>
      <c r="C733">
        <v>258</v>
      </c>
      <c r="D733">
        <v>1</v>
      </c>
      <c r="E733" t="s">
        <v>32</v>
      </c>
      <c r="F733" t="s">
        <v>33</v>
      </c>
      <c r="G733" t="s">
        <v>13</v>
      </c>
      <c r="H733" t="s">
        <v>13</v>
      </c>
      <c r="I733" t="s">
        <v>23</v>
      </c>
      <c r="J733" t="s">
        <v>32</v>
      </c>
    </row>
    <row r="734" spans="1:10">
      <c r="A734" t="str">
        <f>"194318079431647586"</f>
        <v>194318079431647586</v>
      </c>
      <c r="B734" t="s">
        <v>159</v>
      </c>
      <c r="C734">
        <v>248</v>
      </c>
      <c r="D734">
        <v>1</v>
      </c>
      <c r="E734" t="s">
        <v>160</v>
      </c>
      <c r="F734" t="s">
        <v>161</v>
      </c>
      <c r="G734" t="s">
        <v>13</v>
      </c>
      <c r="H734" t="s">
        <v>13</v>
      </c>
      <c r="I734" t="s">
        <v>23</v>
      </c>
      <c r="J734" t="s">
        <v>160</v>
      </c>
    </row>
    <row r="735" spans="1:10">
      <c r="A735" t="str">
        <f>"194048045007945950"</f>
        <v>194048045007945950</v>
      </c>
      <c r="B735" t="s">
        <v>24</v>
      </c>
      <c r="C735">
        <v>269</v>
      </c>
      <c r="D735">
        <v>1</v>
      </c>
      <c r="E735" t="s">
        <v>25</v>
      </c>
      <c r="F735" t="s">
        <v>26</v>
      </c>
      <c r="G735" t="s">
        <v>13</v>
      </c>
      <c r="H735" t="s">
        <v>13</v>
      </c>
      <c r="I735" t="s">
        <v>23</v>
      </c>
      <c r="J735" t="s">
        <v>25</v>
      </c>
    </row>
    <row r="736" spans="1:10">
      <c r="A736" t="str">
        <f>"194048045007945950"</f>
        <v>194048045007945950</v>
      </c>
      <c r="B736" t="s">
        <v>640</v>
      </c>
      <c r="C736">
        <v>258</v>
      </c>
      <c r="D736">
        <v>1</v>
      </c>
      <c r="E736" t="s">
        <v>86</v>
      </c>
      <c r="F736" t="s">
        <v>48</v>
      </c>
      <c r="G736" t="s">
        <v>13</v>
      </c>
      <c r="H736" t="s">
        <v>13</v>
      </c>
      <c r="I736" t="s">
        <v>560</v>
      </c>
      <c r="J736" t="s">
        <v>86</v>
      </c>
    </row>
    <row r="737" spans="1:10">
      <c r="A737" t="str">
        <f>"197367994895684921"</f>
        <v>197367994895684921</v>
      </c>
      <c r="B737" t="s">
        <v>295</v>
      </c>
      <c r="C737">
        <v>258</v>
      </c>
      <c r="D737">
        <v>1</v>
      </c>
      <c r="E737" t="s">
        <v>296</v>
      </c>
      <c r="F737" t="s">
        <v>297</v>
      </c>
      <c r="G737" t="s">
        <v>13</v>
      </c>
      <c r="H737" t="s">
        <v>13</v>
      </c>
      <c r="I737" t="s">
        <v>23</v>
      </c>
      <c r="J737" t="s">
        <v>296</v>
      </c>
    </row>
    <row r="738" spans="1:10">
      <c r="A738" t="str">
        <f>"197367994895684921"</f>
        <v>197367994895684921</v>
      </c>
      <c r="B738" t="s">
        <v>24</v>
      </c>
      <c r="C738">
        <v>269</v>
      </c>
      <c r="D738">
        <v>1</v>
      </c>
      <c r="E738" t="s">
        <v>57</v>
      </c>
      <c r="F738" t="s">
        <v>58</v>
      </c>
      <c r="G738" t="s">
        <v>13</v>
      </c>
      <c r="H738" t="s">
        <v>13</v>
      </c>
      <c r="I738" t="s">
        <v>23</v>
      </c>
      <c r="J738" t="s">
        <v>57</v>
      </c>
    </row>
    <row r="739" spans="1:10">
      <c r="A739" t="str">
        <f>"192667143144546095"</f>
        <v>192667143144546095</v>
      </c>
      <c r="B739" t="s">
        <v>97</v>
      </c>
      <c r="C739">
        <v>239</v>
      </c>
      <c r="D739">
        <v>1</v>
      </c>
      <c r="E739" t="s">
        <v>364</v>
      </c>
      <c r="F739" t="s">
        <v>365</v>
      </c>
      <c r="G739" t="s">
        <v>13</v>
      </c>
      <c r="H739" t="s">
        <v>13</v>
      </c>
      <c r="I739" t="s">
        <v>23</v>
      </c>
      <c r="J739" t="s">
        <v>364</v>
      </c>
    </row>
    <row r="740" spans="1:10">
      <c r="A740" t="str">
        <f>"192667143144546095"</f>
        <v>192667143144546095</v>
      </c>
      <c r="B740" t="s">
        <v>100</v>
      </c>
      <c r="C740">
        <v>198</v>
      </c>
      <c r="D740">
        <v>1</v>
      </c>
      <c r="E740" t="s">
        <v>111</v>
      </c>
      <c r="F740" t="s">
        <v>112</v>
      </c>
      <c r="G740" t="s">
        <v>13</v>
      </c>
      <c r="H740" t="s">
        <v>13</v>
      </c>
      <c r="I740" t="s">
        <v>23</v>
      </c>
      <c r="J740" t="s">
        <v>111</v>
      </c>
    </row>
    <row r="741" spans="1:10">
      <c r="A741" t="str">
        <f>"192493933551204186"</f>
        <v>192493933551204186</v>
      </c>
      <c r="B741" t="s">
        <v>640</v>
      </c>
      <c r="C741">
        <v>258</v>
      </c>
      <c r="D741">
        <v>1</v>
      </c>
      <c r="E741" t="s">
        <v>86</v>
      </c>
      <c r="F741" t="s">
        <v>48</v>
      </c>
      <c r="G741" t="s">
        <v>13</v>
      </c>
      <c r="H741" t="s">
        <v>13</v>
      </c>
      <c r="I741" t="s">
        <v>23</v>
      </c>
      <c r="J741" t="s">
        <v>86</v>
      </c>
    </row>
    <row r="742" spans="1:10">
      <c r="A742" t="str">
        <f>"192258760142656264"</f>
        <v>192258760142656264</v>
      </c>
      <c r="B742" t="s">
        <v>641</v>
      </c>
      <c r="C742">
        <v>238</v>
      </c>
      <c r="D742">
        <v>1</v>
      </c>
      <c r="E742" t="s">
        <v>642</v>
      </c>
      <c r="F742" t="s">
        <v>643</v>
      </c>
      <c r="G742" t="s">
        <v>13</v>
      </c>
      <c r="H742" t="s">
        <v>13</v>
      </c>
      <c r="I742" t="s">
        <v>23</v>
      </c>
      <c r="J742" t="s">
        <v>642</v>
      </c>
    </row>
    <row r="743" spans="1:10">
      <c r="A743" t="str">
        <f>"192258760142656264"</f>
        <v>192258760142656264</v>
      </c>
      <c r="B743" t="s">
        <v>522</v>
      </c>
      <c r="C743">
        <v>312</v>
      </c>
      <c r="D743">
        <v>1</v>
      </c>
      <c r="E743" t="s">
        <v>523</v>
      </c>
      <c r="F743" t="s">
        <v>61</v>
      </c>
      <c r="G743" t="s">
        <v>13</v>
      </c>
      <c r="H743" t="s">
        <v>13</v>
      </c>
      <c r="I743" t="s">
        <v>560</v>
      </c>
      <c r="J743" t="s">
        <v>523</v>
      </c>
    </row>
    <row r="744" spans="1:10">
      <c r="A744" t="str">
        <f>"191194564958670182"</f>
        <v>191194564958670182</v>
      </c>
      <c r="B744" t="s">
        <v>24</v>
      </c>
      <c r="C744">
        <v>269</v>
      </c>
      <c r="D744">
        <v>1</v>
      </c>
      <c r="E744" t="s">
        <v>25</v>
      </c>
      <c r="F744" t="s">
        <v>26</v>
      </c>
      <c r="G744" t="s">
        <v>13</v>
      </c>
      <c r="H744" t="s">
        <v>13</v>
      </c>
      <c r="I744" t="s">
        <v>23</v>
      </c>
      <c r="J744" t="s">
        <v>25</v>
      </c>
    </row>
    <row r="745" spans="1:10">
      <c r="A745" t="str">
        <f>"187562796856586596"</f>
        <v>187562796856586596</v>
      </c>
      <c r="B745" t="s">
        <v>100</v>
      </c>
      <c r="C745">
        <v>198</v>
      </c>
      <c r="D745">
        <v>1</v>
      </c>
      <c r="E745" t="s">
        <v>111</v>
      </c>
      <c r="F745" t="s">
        <v>112</v>
      </c>
      <c r="G745" t="s">
        <v>13</v>
      </c>
      <c r="H745" t="s">
        <v>13</v>
      </c>
      <c r="I745" t="s">
        <v>27</v>
      </c>
      <c r="J745" t="s">
        <v>111</v>
      </c>
    </row>
    <row r="746" spans="1:10">
      <c r="A746" t="str">
        <f>"187562796856586596"</f>
        <v>187562796856586596</v>
      </c>
      <c r="B746" t="s">
        <v>272</v>
      </c>
      <c r="C746">
        <v>199</v>
      </c>
      <c r="D746">
        <v>1</v>
      </c>
      <c r="E746" t="s">
        <v>512</v>
      </c>
      <c r="F746" t="s">
        <v>513</v>
      </c>
      <c r="G746" t="s">
        <v>13</v>
      </c>
      <c r="H746" t="s">
        <v>13</v>
      </c>
      <c r="I746" t="s">
        <v>23</v>
      </c>
      <c r="J746" t="s">
        <v>512</v>
      </c>
    </row>
  </sheetData>
  <phoneticPr fontId="18" type="noConversion"/>
  <pageMargins left="0.75" right="0.75" top="1" bottom="1" header="0.5" footer="0.5"/>
</worksheet>
</file>