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efc04a175858028/Desktop/Develop/hw4/"/>
    </mc:Choice>
  </mc:AlternateContent>
  <xr:revisionPtr revIDLastSave="30" documentId="6_{1501B640-9AE7-45EC-9452-E25660E1BDCE}" xr6:coauthVersionLast="47" xr6:coauthVersionMax="47" xr10:uidLastSave="{6AA8F859-B7BF-48E7-AC81-37B85423A07E}"/>
  <bookViews>
    <workbookView xWindow="2010" yWindow="2017" windowWidth="16380" windowHeight="10621" activeTab="1" xr2:uid="{9F731FE1-C20A-460D-9F2F-30A0A9D4D628}"/>
  </bookViews>
  <sheets>
    <sheet name="P1" sheetId="1" r:id="rId1"/>
    <sheet name="P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2" l="1"/>
  <c r="D7" i="2"/>
  <c r="D8" i="2"/>
  <c r="D9" i="2"/>
  <c r="D10" i="2"/>
  <c r="D11" i="2"/>
  <c r="D12" i="2"/>
  <c r="D6" i="2"/>
  <c r="A53" i="1"/>
  <c r="A52" i="1"/>
  <c r="A50" i="1"/>
  <c r="A51" i="1"/>
  <c r="A42" i="1"/>
  <c r="A43" i="1" s="1"/>
  <c r="A44" i="1" s="1"/>
  <c r="A45" i="1" s="1"/>
  <c r="A46" i="1" s="1"/>
  <c r="A47" i="1" s="1"/>
  <c r="A48" i="1" s="1"/>
  <c r="A49" i="1" s="1"/>
  <c r="A19" i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18" i="1"/>
  <c r="E19" i="1" a="1"/>
  <c r="E21" i="1" a="1"/>
  <c r="E23" i="1" a="1"/>
  <c r="E25" i="1" a="1"/>
  <c r="E27" i="1" a="1"/>
  <c r="E29" i="1" a="1"/>
  <c r="E31" i="1" a="1"/>
  <c r="E33" i="1" a="1"/>
  <c r="E35" i="1" a="1"/>
  <c r="E37" i="1" a="1"/>
  <c r="E39" i="1" a="1"/>
  <c r="E41" i="1" a="1"/>
  <c r="E43" i="1" a="1"/>
  <c r="E45" i="1" a="1"/>
  <c r="E47" i="1" a="1"/>
  <c r="E49" i="1" a="1"/>
  <c r="E51" i="1" a="1"/>
  <c r="E53" i="1" a="1"/>
  <c r="E34" i="1" a="1"/>
  <c r="E38" i="1" a="1"/>
  <c r="E42" i="1" a="1"/>
  <c r="E46" i="1" a="1"/>
  <c r="E50" i="1" a="1"/>
  <c r="E20" i="1" a="1"/>
  <c r="E22" i="1" a="1"/>
  <c r="E24" i="1" a="1"/>
  <c r="E26" i="1" a="1"/>
  <c r="E28" i="1" a="1"/>
  <c r="E30" i="1" a="1"/>
  <c r="E32" i="1" a="1"/>
  <c r="E36" i="1" a="1"/>
  <c r="E40" i="1" a="1"/>
  <c r="E44" i="1" a="1"/>
  <c r="E48" i="1" a="1"/>
  <c r="E52" i="1" a="1"/>
  <c r="E18" i="1" a="1"/>
  <c r="D3" i="1" a="1"/>
  <c r="D3" i="2" a="1"/>
  <c r="D3" i="1" l="1"/>
  <c r="D3" i="2"/>
  <c r="E52" i="1"/>
  <c r="E48" i="1"/>
  <c r="E44" i="1"/>
  <c r="E40" i="1"/>
  <c r="E36" i="1"/>
  <c r="E32" i="1"/>
  <c r="E30" i="1"/>
  <c r="E28" i="1"/>
  <c r="E26" i="1"/>
  <c r="E24" i="1"/>
  <c r="E22" i="1"/>
  <c r="E20" i="1"/>
  <c r="E50" i="1"/>
  <c r="E46" i="1"/>
  <c r="E42" i="1"/>
  <c r="E38" i="1"/>
  <c r="E34" i="1"/>
  <c r="E53" i="1"/>
  <c r="E51" i="1"/>
  <c r="E49" i="1"/>
  <c r="E47" i="1"/>
  <c r="E45" i="1"/>
  <c r="E43" i="1"/>
  <c r="E41" i="1"/>
  <c r="E39" i="1"/>
  <c r="E37" i="1"/>
  <c r="E35" i="1"/>
  <c r="E33" i="1"/>
  <c r="E31" i="1"/>
  <c r="E29" i="1"/>
  <c r="E27" i="1"/>
  <c r="E25" i="1"/>
  <c r="E23" i="1"/>
  <c r="E21" i="1"/>
  <c r="E19" i="1"/>
  <c r="E18" i="1"/>
  <c r="B51" i="1" a="1"/>
  <c r="B43" i="1" a="1"/>
  <c r="B35" i="1" a="1"/>
  <c r="B27" i="1" a="1"/>
  <c r="B19" i="1" a="1"/>
  <c r="B46" i="1" a="1"/>
  <c r="B38" i="1" a="1"/>
  <c r="B30" i="1" a="1"/>
  <c r="B22" i="1" a="1"/>
  <c r="C50" i="1" a="1"/>
  <c r="C42" i="1" a="1"/>
  <c r="C34" i="1" a="1"/>
  <c r="C26" i="1" a="1"/>
  <c r="C53" i="1" a="1"/>
  <c r="B49" i="1" a="1"/>
  <c r="B41" i="1" a="1"/>
  <c r="B33" i="1" a="1"/>
  <c r="B25" i="1" a="1"/>
  <c r="B52" i="1" a="1"/>
  <c r="B44" i="1" a="1"/>
  <c r="B36" i="1" a="1"/>
  <c r="B28" i="1" a="1"/>
  <c r="B20" i="1" a="1"/>
  <c r="C48" i="1" a="1"/>
  <c r="C40" i="1" a="1"/>
  <c r="C32" i="1" a="1"/>
  <c r="C24" i="1" a="1"/>
  <c r="C51" i="1" a="1"/>
  <c r="C43" i="1" a="1"/>
  <c r="C35" i="1" a="1"/>
  <c r="C27" i="1" a="1"/>
  <c r="C21" i="1" a="1"/>
  <c r="B17" i="1" a="1"/>
  <c r="B47" i="1" a="1"/>
  <c r="B39" i="1" a="1"/>
  <c r="B31" i="1" a="1"/>
  <c r="B23" i="1" a="1"/>
  <c r="B50" i="1" a="1"/>
  <c r="B42" i="1" a="1"/>
  <c r="B34" i="1" a="1"/>
  <c r="B26" i="1" a="1"/>
  <c r="B18" i="1" a="1"/>
  <c r="C38" i="1" a="1"/>
  <c r="C30" i="1" a="1"/>
  <c r="C22" i="1" a="1"/>
  <c r="C49" i="1" a="1"/>
  <c r="C41" i="1" a="1"/>
  <c r="C33" i="1" a="1"/>
  <c r="C18" i="1" a="1"/>
  <c r="B37" i="1" a="1"/>
  <c r="B21" i="1" a="1"/>
  <c r="B40" i="1" a="1"/>
  <c r="B24" i="1" a="1"/>
  <c r="C44" i="1" a="1"/>
  <c r="C28" i="1" a="1"/>
  <c r="C20" i="1" a="1"/>
  <c r="C39" i="1" a="1"/>
  <c r="C23" i="1" a="1"/>
  <c r="C45" i="1" a="1"/>
  <c r="C29" i="1" a="1"/>
  <c r="C46" i="1" a="1"/>
  <c r="C25" i="1" a="1"/>
  <c r="B45" i="1" a="1"/>
  <c r="B29" i="1" a="1"/>
  <c r="B48" i="1" a="1"/>
  <c r="B32" i="1" a="1"/>
  <c r="C52" i="1" a="1"/>
  <c r="C36" i="1" a="1"/>
  <c r="C47" i="1" a="1"/>
  <c r="C31" i="1" a="1"/>
  <c r="C17" i="1" a="1"/>
  <c r="C37" i="1" a="1"/>
  <c r="C19" i="1" a="1"/>
  <c r="B53" i="1" a="1"/>
  <c r="C9" i="2" a="1"/>
  <c r="C10" i="2" a="1"/>
  <c r="C7" i="2" a="1"/>
  <c r="C12" i="2" a="1"/>
  <c r="C8" i="2" a="1"/>
  <c r="C5" i="2" a="1"/>
  <c r="C6" i="2" a="1"/>
  <c r="C11" i="2" a="1"/>
  <c r="C11" i="2" l="1"/>
  <c r="E11" i="2" s="1"/>
  <c r="C6" i="2"/>
  <c r="E6" i="2" s="1"/>
  <c r="C5" i="2"/>
  <c r="E5" i="2" s="1"/>
  <c r="C8" i="2"/>
  <c r="E8" i="2" s="1"/>
  <c r="C12" i="2"/>
  <c r="E12" i="2" s="1"/>
  <c r="C7" i="2"/>
  <c r="E7" i="2" s="1"/>
  <c r="C10" i="2"/>
  <c r="E10" i="2" s="1"/>
  <c r="C9" i="2"/>
  <c r="E9" i="2" s="1"/>
  <c r="C17" i="1"/>
  <c r="C18" i="1"/>
  <c r="C21" i="1"/>
  <c r="C19" i="1"/>
  <c r="C23" i="1"/>
  <c r="C25" i="1"/>
  <c r="C27" i="1"/>
  <c r="C29" i="1"/>
  <c r="C31" i="1"/>
  <c r="C33" i="1"/>
  <c r="C35" i="1"/>
  <c r="C37" i="1"/>
  <c r="C39" i="1"/>
  <c r="C41" i="1"/>
  <c r="C43" i="1"/>
  <c r="C45" i="1"/>
  <c r="C47" i="1"/>
  <c r="C49" i="1"/>
  <c r="C51" i="1"/>
  <c r="C53" i="1"/>
  <c r="C20" i="1"/>
  <c r="C22" i="1"/>
  <c r="C24" i="1"/>
  <c r="C26" i="1"/>
  <c r="C28" i="1"/>
  <c r="C30" i="1"/>
  <c r="C32" i="1"/>
  <c r="C34" i="1"/>
  <c r="C36" i="1"/>
  <c r="C38" i="1"/>
  <c r="C40" i="1"/>
  <c r="C42" i="1"/>
  <c r="C44" i="1"/>
  <c r="C46" i="1"/>
  <c r="C48" i="1"/>
  <c r="C50" i="1"/>
  <c r="C52" i="1"/>
  <c r="B18" i="1"/>
  <c r="B20" i="1"/>
  <c r="B22" i="1"/>
  <c r="F23" i="1" s="1"/>
  <c r="G23" i="1" s="1"/>
  <c r="B24" i="1"/>
  <c r="B26" i="1"/>
  <c r="B28" i="1"/>
  <c r="B30" i="1"/>
  <c r="F30" i="1" s="1"/>
  <c r="G30" i="1" s="1"/>
  <c r="B32" i="1"/>
  <c r="F33" i="1" s="1"/>
  <c r="G33" i="1" s="1"/>
  <c r="B34" i="1"/>
  <c r="B36" i="1"/>
  <c r="B38" i="1"/>
  <c r="F38" i="1" s="1"/>
  <c r="G38" i="1" s="1"/>
  <c r="B40" i="1"/>
  <c r="B42" i="1"/>
  <c r="B44" i="1"/>
  <c r="B46" i="1"/>
  <c r="F47" i="1" s="1"/>
  <c r="G47" i="1" s="1"/>
  <c r="B48" i="1"/>
  <c r="F48" i="1" s="1"/>
  <c r="G48" i="1" s="1"/>
  <c r="B50" i="1"/>
  <c r="B52" i="1"/>
  <c r="B19" i="1"/>
  <c r="F20" i="1" s="1"/>
  <c r="G20" i="1" s="1"/>
  <c r="B21" i="1"/>
  <c r="F21" i="1" s="1"/>
  <c r="G21" i="1" s="1"/>
  <c r="B23" i="1"/>
  <c r="B25" i="1"/>
  <c r="B27" i="1"/>
  <c r="F28" i="1" s="1"/>
  <c r="G28" i="1" s="1"/>
  <c r="B29" i="1"/>
  <c r="B31" i="1"/>
  <c r="B33" i="1"/>
  <c r="B35" i="1"/>
  <c r="F36" i="1" s="1"/>
  <c r="G36" i="1" s="1"/>
  <c r="B37" i="1"/>
  <c r="B39" i="1"/>
  <c r="B41" i="1"/>
  <c r="B43" i="1"/>
  <c r="B45" i="1"/>
  <c r="B47" i="1"/>
  <c r="B49" i="1"/>
  <c r="B51" i="1"/>
  <c r="F52" i="1" s="1"/>
  <c r="G52" i="1" s="1"/>
  <c r="B53" i="1"/>
  <c r="B17" i="1"/>
  <c r="F25" i="1"/>
  <c r="G25" i="1" s="1"/>
  <c r="F41" i="1"/>
  <c r="G41" i="1" s="1"/>
  <c r="F49" i="1"/>
  <c r="G49" i="1" s="1"/>
  <c r="F29" i="1"/>
  <c r="G29" i="1" s="1"/>
  <c r="F37" i="1"/>
  <c r="G37" i="1" s="1"/>
  <c r="F45" i="1"/>
  <c r="G45" i="1" s="1"/>
  <c r="F53" i="1"/>
  <c r="G53" i="1" s="1"/>
  <c r="F18" i="1"/>
  <c r="G18" i="1" s="1"/>
  <c r="F24" i="1"/>
  <c r="G24" i="1" s="1"/>
  <c r="F32" i="1"/>
  <c r="G32" i="1" s="1"/>
  <c r="F40" i="1"/>
  <c r="G40" i="1" s="1"/>
  <c r="F26" i="1"/>
  <c r="G26" i="1" s="1"/>
  <c r="F34" i="1"/>
  <c r="G34" i="1" s="1"/>
  <c r="F42" i="1"/>
  <c r="G42" i="1" s="1"/>
  <c r="F50" i="1"/>
  <c r="G50" i="1" s="1"/>
  <c r="F44" i="1"/>
  <c r="G44" i="1" s="1"/>
  <c r="F22" i="1"/>
  <c r="G22" i="1" s="1"/>
  <c r="F19" i="1"/>
  <c r="G19" i="1" s="1"/>
  <c r="F46" i="1" l="1"/>
  <c r="G46" i="1" s="1"/>
  <c r="F39" i="1"/>
  <c r="G39" i="1" s="1"/>
  <c r="F31" i="1"/>
  <c r="G31" i="1" s="1"/>
  <c r="F51" i="1"/>
  <c r="G51" i="1" s="1"/>
  <c r="F43" i="1"/>
  <c r="G43" i="1" s="1"/>
  <c r="F35" i="1"/>
  <c r="G35" i="1" s="1"/>
  <c r="F27" i="1"/>
  <c r="G2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<sst xmlns="http://schemas.openxmlformats.org/spreadsheetml/2006/main" count="18" uniqueCount="16">
  <si>
    <t>SpotRate</t>
  </si>
  <si>
    <t>Maturity</t>
  </si>
  <si>
    <t>YIELD CURVE</t>
  </si>
  <si>
    <t>yield curve</t>
  </si>
  <si>
    <t>discount factor</t>
  </si>
  <si>
    <t>spot rate</t>
  </si>
  <si>
    <t>a) forward rate</t>
  </si>
  <si>
    <t>DIFF</t>
  </si>
  <si>
    <t>b) forward rate calculated from discount factor</t>
  </si>
  <si>
    <t>SpotVol</t>
  </si>
  <si>
    <t>input type</t>
  </si>
  <si>
    <t>VolTermStructure</t>
  </si>
  <si>
    <t>Input type</t>
  </si>
  <si>
    <t>diff</t>
  </si>
  <si>
    <t>a) forward volatility</t>
  </si>
  <si>
    <t>b) forward volatility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</si>
</sst>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3" fontId="0" fillId="0" borderId="0" xfId="0" applyNumberFormat="1"/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1"/>
          <c:tx>
            <c:strRef>
              <c:f>'P1'!$C$16</c:f>
              <c:strCache>
                <c:ptCount val="1"/>
                <c:pt idx="0">
                  <c:v>spot rate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'P1'!$A$17:$A$53</c:f>
              <c:numCache>
                <c:formatCode>General</c:formatCode>
                <c:ptCount val="37"/>
                <c:pt idx="0">
                  <c:v>0</c:v>
                </c:pt>
                <c:pt idx="1">
                  <c:v>8.3333333333333329E-2</c:v>
                </c:pt>
                <c:pt idx="2">
                  <c:v>0.16666666666666666</c:v>
                </c:pt>
                <c:pt idx="3">
                  <c:v>0.25</c:v>
                </c:pt>
                <c:pt idx="4">
                  <c:v>0.33333333333333331</c:v>
                </c:pt>
                <c:pt idx="5">
                  <c:v>0.41666666666666663</c:v>
                </c:pt>
                <c:pt idx="6">
                  <c:v>0.49999999999999994</c:v>
                </c:pt>
                <c:pt idx="7">
                  <c:v>0.58333333333333326</c:v>
                </c:pt>
                <c:pt idx="8">
                  <c:v>0.66666666666666663</c:v>
                </c:pt>
                <c:pt idx="9">
                  <c:v>0.75</c:v>
                </c:pt>
                <c:pt idx="10">
                  <c:v>0.83333333333333337</c:v>
                </c:pt>
                <c:pt idx="11">
                  <c:v>0.91666666666666674</c:v>
                </c:pt>
                <c:pt idx="12">
                  <c:v>1</c:v>
                </c:pt>
                <c:pt idx="13">
                  <c:v>1.0833333333333333</c:v>
                </c:pt>
                <c:pt idx="14">
                  <c:v>1.1666666666666665</c:v>
                </c:pt>
                <c:pt idx="15">
                  <c:v>1.2499999999999998</c:v>
                </c:pt>
                <c:pt idx="16">
                  <c:v>1.333333333333333</c:v>
                </c:pt>
                <c:pt idx="17">
                  <c:v>1.4166666666666663</c:v>
                </c:pt>
                <c:pt idx="18">
                  <c:v>1.4999999999999996</c:v>
                </c:pt>
                <c:pt idx="19">
                  <c:v>1.5833333333333328</c:v>
                </c:pt>
                <c:pt idx="20">
                  <c:v>1.6666666666666661</c:v>
                </c:pt>
                <c:pt idx="21">
                  <c:v>1.7499999999999993</c:v>
                </c:pt>
                <c:pt idx="22">
                  <c:v>1.8333333333333326</c:v>
                </c:pt>
                <c:pt idx="23">
                  <c:v>1.9166666666666659</c:v>
                </c:pt>
                <c:pt idx="24">
                  <c:v>1.9999999999999991</c:v>
                </c:pt>
                <c:pt idx="25">
                  <c:v>2.0833333333333326</c:v>
                </c:pt>
                <c:pt idx="26">
                  <c:v>2.1666666666666661</c:v>
                </c:pt>
                <c:pt idx="27">
                  <c:v>2.2499999999999996</c:v>
                </c:pt>
                <c:pt idx="28">
                  <c:v>2.333333333333333</c:v>
                </c:pt>
                <c:pt idx="29">
                  <c:v>2.4166666666666665</c:v>
                </c:pt>
                <c:pt idx="30">
                  <c:v>2.5</c:v>
                </c:pt>
                <c:pt idx="31">
                  <c:v>2.5833333333333335</c:v>
                </c:pt>
                <c:pt idx="32">
                  <c:v>2.666666666666667</c:v>
                </c:pt>
                <c:pt idx="33">
                  <c:v>2.7500000000000004</c:v>
                </c:pt>
                <c:pt idx="34">
                  <c:v>2.8333333333333339</c:v>
                </c:pt>
                <c:pt idx="35">
                  <c:v>2.9166666666666674</c:v>
                </c:pt>
                <c:pt idx="36">
                  <c:v>3.0000000000000009</c:v>
                </c:pt>
              </c:numCache>
            </c:numRef>
          </c:xVal>
          <c:yVal>
            <c:numRef>
              <c:f>'P1'!$C$17:$C$53</c:f>
              <c:numCache>
                <c:formatCode>General</c:formatCode>
                <c:ptCount val="37"/>
                <c:pt idx="0">
                  <c:v>1.#QNAN</c:v>
                </c:pt>
                <c:pt idx="1">
                  <c:v>0.01</c:v>
                </c:pt>
                <c:pt idx="2">
                  <c:v>1.7499999999999998E-2</c:v>
                </c:pt>
                <c:pt idx="3">
                  <c:v>0.02</c:v>
                </c:pt>
                <c:pt idx="4">
                  <c:v>2.4999999999999994E-2</c:v>
                </c:pt>
                <c:pt idx="5">
                  <c:v>2.8000000000000001E-2</c:v>
                </c:pt>
                <c:pt idx="6">
                  <c:v>2.9999999999999995E-2</c:v>
                </c:pt>
                <c:pt idx="7">
                  <c:v>3.214285714285714E-2</c:v>
                </c:pt>
                <c:pt idx="8">
                  <c:v>3.3750000000000002E-2</c:v>
                </c:pt>
                <c:pt idx="9">
                  <c:v>3.5000000000000003E-2</c:v>
                </c:pt>
                <c:pt idx="10">
                  <c:v>3.7000000000000005E-2</c:v>
                </c:pt>
                <c:pt idx="11">
                  <c:v>3.8636363636363642E-2</c:v>
                </c:pt>
                <c:pt idx="12">
                  <c:v>0.04</c:v>
                </c:pt>
                <c:pt idx="13">
                  <c:v>4.1153846153846152E-2</c:v>
                </c:pt>
                <c:pt idx="14">
                  <c:v>4.2142857142857142E-2</c:v>
                </c:pt>
                <c:pt idx="15">
                  <c:v>4.3000000000000003E-2</c:v>
                </c:pt>
                <c:pt idx="16">
                  <c:v>4.3749999999999997E-2</c:v>
                </c:pt>
                <c:pt idx="17">
                  <c:v>4.4411764705882352E-2</c:v>
                </c:pt>
                <c:pt idx="18">
                  <c:v>4.4999999999999998E-2</c:v>
                </c:pt>
                <c:pt idx="19">
                  <c:v>4.5526315789473679E-2</c:v>
                </c:pt>
                <c:pt idx="20">
                  <c:v>4.5999999999999999E-2</c:v>
                </c:pt>
                <c:pt idx="21">
                  <c:v>4.6428571428571423E-2</c:v>
                </c:pt>
                <c:pt idx="22">
                  <c:v>4.6818181818181814E-2</c:v>
                </c:pt>
                <c:pt idx="23">
                  <c:v>4.7173913043478254E-2</c:v>
                </c:pt>
                <c:pt idx="24">
                  <c:v>4.7499999999999994E-2</c:v>
                </c:pt>
                <c:pt idx="25">
                  <c:v>4.8099999999999997E-2</c:v>
                </c:pt>
                <c:pt idx="26">
                  <c:v>4.8653846153846152E-2</c:v>
                </c:pt>
                <c:pt idx="27">
                  <c:v>4.9166666666666664E-2</c:v>
                </c:pt>
                <c:pt idx="28">
                  <c:v>4.9642857142857141E-2</c:v>
                </c:pt>
                <c:pt idx="29">
                  <c:v>5.0086206896551723E-2</c:v>
                </c:pt>
                <c:pt idx="30">
                  <c:v>5.0500000000000003E-2</c:v>
                </c:pt>
                <c:pt idx="31">
                  <c:v>5.0887096774193549E-2</c:v>
                </c:pt>
                <c:pt idx="32">
                  <c:v>5.1250000000000004E-2</c:v>
                </c:pt>
                <c:pt idx="33">
                  <c:v>5.159090909090909E-2</c:v>
                </c:pt>
                <c:pt idx="34">
                  <c:v>5.1911764705882359E-2</c:v>
                </c:pt>
                <c:pt idx="35">
                  <c:v>5.221428571428572E-2</c:v>
                </c:pt>
                <c:pt idx="36">
                  <c:v>5.2500000000000005E-2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049-4985-8D7B-3F57A8BB3B88}"/>
            </c:ext>
          </c:extLst>
        </c:ser>
        <c:ser>
          <c:idx val="3"/>
          <c:order val="3"/>
          <c:tx>
            <c:strRef>
              <c:f>'P1'!$E$16</c:f>
              <c:strCache>
                <c:ptCount val="1"/>
                <c:pt idx="0">
                  <c:v>a) forward rate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'P1'!$A$17:$A$53</c:f>
              <c:numCache>
                <c:formatCode>General</c:formatCode>
                <c:ptCount val="37"/>
                <c:pt idx="0">
                  <c:v>0</c:v>
                </c:pt>
                <c:pt idx="1">
                  <c:v>8.3333333333333329E-2</c:v>
                </c:pt>
                <c:pt idx="2">
                  <c:v>0.16666666666666666</c:v>
                </c:pt>
                <c:pt idx="3">
                  <c:v>0.25</c:v>
                </c:pt>
                <c:pt idx="4">
                  <c:v>0.33333333333333331</c:v>
                </c:pt>
                <c:pt idx="5">
                  <c:v>0.41666666666666663</c:v>
                </c:pt>
                <c:pt idx="6">
                  <c:v>0.49999999999999994</c:v>
                </c:pt>
                <c:pt idx="7">
                  <c:v>0.58333333333333326</c:v>
                </c:pt>
                <c:pt idx="8">
                  <c:v>0.66666666666666663</c:v>
                </c:pt>
                <c:pt idx="9">
                  <c:v>0.75</c:v>
                </c:pt>
                <c:pt idx="10">
                  <c:v>0.83333333333333337</c:v>
                </c:pt>
                <c:pt idx="11">
                  <c:v>0.91666666666666674</c:v>
                </c:pt>
                <c:pt idx="12">
                  <c:v>1</c:v>
                </c:pt>
                <c:pt idx="13">
                  <c:v>1.0833333333333333</c:v>
                </c:pt>
                <c:pt idx="14">
                  <c:v>1.1666666666666665</c:v>
                </c:pt>
                <c:pt idx="15">
                  <c:v>1.2499999999999998</c:v>
                </c:pt>
                <c:pt idx="16">
                  <c:v>1.333333333333333</c:v>
                </c:pt>
                <c:pt idx="17">
                  <c:v>1.4166666666666663</c:v>
                </c:pt>
                <c:pt idx="18">
                  <c:v>1.4999999999999996</c:v>
                </c:pt>
                <c:pt idx="19">
                  <c:v>1.5833333333333328</c:v>
                </c:pt>
                <c:pt idx="20">
                  <c:v>1.6666666666666661</c:v>
                </c:pt>
                <c:pt idx="21">
                  <c:v>1.7499999999999993</c:v>
                </c:pt>
                <c:pt idx="22">
                  <c:v>1.8333333333333326</c:v>
                </c:pt>
                <c:pt idx="23">
                  <c:v>1.9166666666666659</c:v>
                </c:pt>
                <c:pt idx="24">
                  <c:v>1.9999999999999991</c:v>
                </c:pt>
                <c:pt idx="25">
                  <c:v>2.0833333333333326</c:v>
                </c:pt>
                <c:pt idx="26">
                  <c:v>2.1666666666666661</c:v>
                </c:pt>
                <c:pt idx="27">
                  <c:v>2.2499999999999996</c:v>
                </c:pt>
                <c:pt idx="28">
                  <c:v>2.333333333333333</c:v>
                </c:pt>
                <c:pt idx="29">
                  <c:v>2.4166666666666665</c:v>
                </c:pt>
                <c:pt idx="30">
                  <c:v>2.5</c:v>
                </c:pt>
                <c:pt idx="31">
                  <c:v>2.5833333333333335</c:v>
                </c:pt>
                <c:pt idx="32">
                  <c:v>2.666666666666667</c:v>
                </c:pt>
                <c:pt idx="33">
                  <c:v>2.7500000000000004</c:v>
                </c:pt>
                <c:pt idx="34">
                  <c:v>2.8333333333333339</c:v>
                </c:pt>
                <c:pt idx="35">
                  <c:v>2.9166666666666674</c:v>
                </c:pt>
                <c:pt idx="36">
                  <c:v>3.0000000000000009</c:v>
                </c:pt>
              </c:numCache>
            </c:numRef>
          </c:xVal>
          <c:yVal>
            <c:numRef>
              <c:f>'P1'!$E$17:$E$53</c:f>
              <c:numCache>
                <c:formatCode>General</c:formatCode>
                <c:ptCount val="37"/>
                <c:pt idx="1">
                  <c:v>0.01</c:v>
                </c:pt>
                <c:pt idx="2">
                  <c:v>2.4999999999999994E-2</c:v>
                </c:pt>
                <c:pt idx="3">
                  <c:v>2.5000000000000001E-2</c:v>
                </c:pt>
                <c:pt idx="4">
                  <c:v>3.9999999999999994E-2</c:v>
                </c:pt>
                <c:pt idx="5">
                  <c:v>3.9999999999999994E-2</c:v>
                </c:pt>
                <c:pt idx="6">
                  <c:v>3.9999999999999994E-2</c:v>
                </c:pt>
                <c:pt idx="7">
                  <c:v>4.5000000000000005E-2</c:v>
                </c:pt>
                <c:pt idx="8">
                  <c:v>4.5000000000000012E-2</c:v>
                </c:pt>
                <c:pt idx="9">
                  <c:v>4.5000000000000012E-2</c:v>
                </c:pt>
                <c:pt idx="10">
                  <c:v>5.4999999999999993E-2</c:v>
                </c:pt>
                <c:pt idx="11">
                  <c:v>5.4999999999999993E-2</c:v>
                </c:pt>
                <c:pt idx="12">
                  <c:v>5.4999999999999986E-2</c:v>
                </c:pt>
                <c:pt idx="13">
                  <c:v>5.5E-2</c:v>
                </c:pt>
                <c:pt idx="14">
                  <c:v>5.5E-2</c:v>
                </c:pt>
                <c:pt idx="15">
                  <c:v>5.5E-2</c:v>
                </c:pt>
                <c:pt idx="16">
                  <c:v>5.5E-2</c:v>
                </c:pt>
                <c:pt idx="17">
                  <c:v>5.5E-2</c:v>
                </c:pt>
                <c:pt idx="18">
                  <c:v>5.5E-2</c:v>
                </c:pt>
                <c:pt idx="19">
                  <c:v>5.5E-2</c:v>
                </c:pt>
                <c:pt idx="20">
                  <c:v>5.5E-2</c:v>
                </c:pt>
                <c:pt idx="21">
                  <c:v>5.5E-2</c:v>
                </c:pt>
                <c:pt idx="22">
                  <c:v>5.5E-2</c:v>
                </c:pt>
                <c:pt idx="23">
                  <c:v>5.5E-2</c:v>
                </c:pt>
                <c:pt idx="24">
                  <c:v>5.5E-2</c:v>
                </c:pt>
                <c:pt idx="25">
                  <c:v>6.2499999999999917E-2</c:v>
                </c:pt>
                <c:pt idx="26">
                  <c:v>6.25E-2</c:v>
                </c:pt>
                <c:pt idx="27">
                  <c:v>6.25E-2</c:v>
                </c:pt>
                <c:pt idx="28">
                  <c:v>6.25E-2</c:v>
                </c:pt>
                <c:pt idx="29">
                  <c:v>6.25E-2</c:v>
                </c:pt>
                <c:pt idx="30">
                  <c:v>6.25E-2</c:v>
                </c:pt>
                <c:pt idx="31">
                  <c:v>6.25E-2</c:v>
                </c:pt>
                <c:pt idx="32">
                  <c:v>6.25E-2</c:v>
                </c:pt>
                <c:pt idx="33">
                  <c:v>6.25E-2</c:v>
                </c:pt>
                <c:pt idx="34">
                  <c:v>6.25E-2</c:v>
                </c:pt>
                <c:pt idx="35">
                  <c:v>6.25E-2</c:v>
                </c:pt>
                <c:pt idx="36">
                  <c:v>6.2500000000000097E-2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049-4985-8D7B-3F57A8BB3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0986159"/>
        <c:axId val="1270982799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'P1'!$B$16</c15:sqref>
                        </c15:formulaRef>
                      </c:ext>
                    </c:extLst>
                    <c:strCache>
                      <c:ptCount val="1"/>
                      <c:pt idx="0">
                        <c:v>discount factor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'P1'!$A$17:$A$53</c15:sqref>
                        </c15:formulaRef>
                      </c:ext>
                    </c:extLst>
                    <c:numCache>
                      <c:formatCode>General</c:formatCode>
                      <c:ptCount val="37"/>
                      <c:pt idx="0">
                        <c:v>0</c:v>
                      </c:pt>
                      <c:pt idx="1">
                        <c:v>8.3333333333333329E-2</c:v>
                      </c:pt>
                      <c:pt idx="2">
                        <c:v>0.16666666666666666</c:v>
                      </c:pt>
                      <c:pt idx="3">
                        <c:v>0.25</c:v>
                      </c:pt>
                      <c:pt idx="4">
                        <c:v>0.33333333333333331</c:v>
                      </c:pt>
                      <c:pt idx="5">
                        <c:v>0.41666666666666663</c:v>
                      </c:pt>
                      <c:pt idx="6">
                        <c:v>0.49999999999999994</c:v>
                      </c:pt>
                      <c:pt idx="7">
                        <c:v>0.58333333333333326</c:v>
                      </c:pt>
                      <c:pt idx="8">
                        <c:v>0.66666666666666663</c:v>
                      </c:pt>
                      <c:pt idx="9">
                        <c:v>0.75</c:v>
                      </c:pt>
                      <c:pt idx="10">
                        <c:v>0.83333333333333337</c:v>
                      </c:pt>
                      <c:pt idx="11">
                        <c:v>0.91666666666666674</c:v>
                      </c:pt>
                      <c:pt idx="12">
                        <c:v>1</c:v>
                      </c:pt>
                      <c:pt idx="13">
                        <c:v>1.0833333333333333</c:v>
                      </c:pt>
                      <c:pt idx="14">
                        <c:v>1.1666666666666665</c:v>
                      </c:pt>
                      <c:pt idx="15">
                        <c:v>1.2499999999999998</c:v>
                      </c:pt>
                      <c:pt idx="16">
                        <c:v>1.333333333333333</c:v>
                      </c:pt>
                      <c:pt idx="17">
                        <c:v>1.4166666666666663</c:v>
                      </c:pt>
                      <c:pt idx="18">
                        <c:v>1.4999999999999996</c:v>
                      </c:pt>
                      <c:pt idx="19">
                        <c:v>1.5833333333333328</c:v>
                      </c:pt>
                      <c:pt idx="20">
                        <c:v>1.6666666666666661</c:v>
                      </c:pt>
                      <c:pt idx="21">
                        <c:v>1.7499999999999993</c:v>
                      </c:pt>
                      <c:pt idx="22">
                        <c:v>1.8333333333333326</c:v>
                      </c:pt>
                      <c:pt idx="23">
                        <c:v>1.9166666666666659</c:v>
                      </c:pt>
                      <c:pt idx="24">
                        <c:v>1.9999999999999991</c:v>
                      </c:pt>
                      <c:pt idx="25">
                        <c:v>2.0833333333333326</c:v>
                      </c:pt>
                      <c:pt idx="26">
                        <c:v>2.1666666666666661</c:v>
                      </c:pt>
                      <c:pt idx="27">
                        <c:v>2.2499999999999996</c:v>
                      </c:pt>
                      <c:pt idx="28">
                        <c:v>2.333333333333333</c:v>
                      </c:pt>
                      <c:pt idx="29">
                        <c:v>2.4166666666666665</c:v>
                      </c:pt>
                      <c:pt idx="30">
                        <c:v>2.5</c:v>
                      </c:pt>
                      <c:pt idx="31">
                        <c:v>2.5833333333333335</c:v>
                      </c:pt>
                      <c:pt idx="32">
                        <c:v>2.666666666666667</c:v>
                      </c:pt>
                      <c:pt idx="33">
                        <c:v>2.7500000000000004</c:v>
                      </c:pt>
                      <c:pt idx="34">
                        <c:v>2.8333333333333339</c:v>
                      </c:pt>
                      <c:pt idx="35">
                        <c:v>2.9166666666666674</c:v>
                      </c:pt>
                      <c:pt idx="36">
                        <c:v>3.0000000000000009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'P1'!$B$17:$B$53</c15:sqref>
                        </c15:formulaRef>
                      </c:ext>
                    </c:extLst>
                    <c:numCache>
                      <c:formatCode>General</c:formatCode>
                      <c:ptCount val="37"/>
                      <c:pt idx="0">
                        <c:v>1</c:v>
                      </c:pt>
                      <c:pt idx="1">
                        <c:v>0.99916701379245831</c:v>
                      </c:pt>
                      <c:pt idx="2">
                        <c:v>0.99708758267324893</c:v>
                      </c:pt>
                      <c:pt idx="3">
                        <c:v>0.99501247919268232</c:v>
                      </c:pt>
                      <c:pt idx="4">
                        <c:v>0.99170129263887596</c:v>
                      </c:pt>
                      <c:pt idx="5">
                        <c:v>0.98840112499852384</c:v>
                      </c:pt>
                      <c:pt idx="6">
                        <c:v>0.98511193960306265</c:v>
                      </c:pt>
                      <c:pt idx="7">
                        <c:v>0.98142468774777714</c:v>
                      </c:pt>
                      <c:pt idx="8">
                        <c:v>0.97775123719333634</c:v>
                      </c:pt>
                      <c:pt idx="9">
                        <c:v>0.97409153628178147</c:v>
                      </c:pt>
                      <c:pt idx="10">
                        <c:v>0.96963716580389192</c:v>
                      </c:pt>
                      <c:pt idx="11">
                        <c:v>0.96520316447573329</c:v>
                      </c:pt>
                      <c:pt idx="12">
                        <c:v>0.96078943915232318</c:v>
                      </c:pt>
                      <c:pt idx="13">
                        <c:v>0.95639589711461659</c:v>
                      </c:pt>
                      <c:pt idx="14">
                        <c:v>0.95202244606755837</c:v>
                      </c:pt>
                      <c:pt idx="15">
                        <c:v>0.94766899413814454</c:v>
                      </c:pt>
                      <c:pt idx="16">
                        <c:v>0.94333544987349216</c:v>
                      </c:pt>
                      <c:pt idx="17">
                        <c:v>0.93902172223891833</c:v>
                      </c:pt>
                      <c:pt idx="18">
                        <c:v>0.9347277206160276</c:v>
                      </c:pt>
                      <c:pt idx="19">
                        <c:v>0.93045335480080849</c:v>
                      </c:pt>
                      <c:pt idx="20">
                        <c:v>0.92619853500173865</c:v>
                      </c:pt>
                      <c:pt idx="21">
                        <c:v>0.92196317183789844</c:v>
                      </c:pt>
                      <c:pt idx="22">
                        <c:v>0.91774717633709346</c:v>
                      </c:pt>
                      <c:pt idx="23">
                        <c:v>0.91355045993398531</c:v>
                      </c:pt>
                      <c:pt idx="24">
                        <c:v>0.90937293446823142</c:v>
                      </c:pt>
                      <c:pt idx="25">
                        <c:v>0.90464892987540058</c:v>
                      </c:pt>
                      <c:pt idx="26">
                        <c:v>0.89994946551083821</c:v>
                      </c:pt>
                      <c:pt idx="27">
                        <c:v>0.89527441389312656</c:v>
                      </c:pt>
                      <c:pt idx="28">
                        <c:v>0.89062364820308737</c:v>
                      </c:pt>
                      <c:pt idx="29">
                        <c:v>0.88599704228034193</c:v>
                      </c:pt>
                      <c:pt idx="30">
                        <c:v>0.8813944706198884</c:v>
                      </c:pt>
                      <c:pt idx="31">
                        <c:v>0.87681580836869788</c:v>
                      </c:pt>
                      <c:pt idx="32">
                        <c:v>0.87226093132232674</c:v>
                      </c:pt>
                      <c:pt idx="33">
                        <c:v>0.86772971592154824</c:v>
                      </c:pt>
                      <c:pt idx="34">
                        <c:v>0.86322203924899998</c:v>
                      </c:pt>
                      <c:pt idx="35">
                        <c:v>0.85873777902584991</c:v>
                      </c:pt>
                      <c:pt idx="36">
                        <c:v>0.8542768136084794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6049-4985-8D7B-3F57A8BB3B88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'P1'!$D$16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'P1'!$A$17:$A$53</c15:sqref>
                        </c15:formulaRef>
                      </c:ext>
                    </c:extLst>
                    <c:numCache>
                      <c:formatCode>General</c:formatCode>
                      <c:ptCount val="37"/>
                      <c:pt idx="0">
                        <c:v>0</c:v>
                      </c:pt>
                      <c:pt idx="1">
                        <c:v>8.3333333333333329E-2</c:v>
                      </c:pt>
                      <c:pt idx="2">
                        <c:v>0.16666666666666666</c:v>
                      </c:pt>
                      <c:pt idx="3">
                        <c:v>0.25</c:v>
                      </c:pt>
                      <c:pt idx="4">
                        <c:v>0.33333333333333331</c:v>
                      </c:pt>
                      <c:pt idx="5">
                        <c:v>0.41666666666666663</c:v>
                      </c:pt>
                      <c:pt idx="6">
                        <c:v>0.49999999999999994</c:v>
                      </c:pt>
                      <c:pt idx="7">
                        <c:v>0.58333333333333326</c:v>
                      </c:pt>
                      <c:pt idx="8">
                        <c:v>0.66666666666666663</c:v>
                      </c:pt>
                      <c:pt idx="9">
                        <c:v>0.75</c:v>
                      </c:pt>
                      <c:pt idx="10">
                        <c:v>0.83333333333333337</c:v>
                      </c:pt>
                      <c:pt idx="11">
                        <c:v>0.91666666666666674</c:v>
                      </c:pt>
                      <c:pt idx="12">
                        <c:v>1</c:v>
                      </c:pt>
                      <c:pt idx="13">
                        <c:v>1.0833333333333333</c:v>
                      </c:pt>
                      <c:pt idx="14">
                        <c:v>1.1666666666666665</c:v>
                      </c:pt>
                      <c:pt idx="15">
                        <c:v>1.2499999999999998</c:v>
                      </c:pt>
                      <c:pt idx="16">
                        <c:v>1.333333333333333</c:v>
                      </c:pt>
                      <c:pt idx="17">
                        <c:v>1.4166666666666663</c:v>
                      </c:pt>
                      <c:pt idx="18">
                        <c:v>1.4999999999999996</c:v>
                      </c:pt>
                      <c:pt idx="19">
                        <c:v>1.5833333333333328</c:v>
                      </c:pt>
                      <c:pt idx="20">
                        <c:v>1.6666666666666661</c:v>
                      </c:pt>
                      <c:pt idx="21">
                        <c:v>1.7499999999999993</c:v>
                      </c:pt>
                      <c:pt idx="22">
                        <c:v>1.8333333333333326</c:v>
                      </c:pt>
                      <c:pt idx="23">
                        <c:v>1.9166666666666659</c:v>
                      </c:pt>
                      <c:pt idx="24">
                        <c:v>1.9999999999999991</c:v>
                      </c:pt>
                      <c:pt idx="25">
                        <c:v>2.0833333333333326</c:v>
                      </c:pt>
                      <c:pt idx="26">
                        <c:v>2.1666666666666661</c:v>
                      </c:pt>
                      <c:pt idx="27">
                        <c:v>2.2499999999999996</c:v>
                      </c:pt>
                      <c:pt idx="28">
                        <c:v>2.333333333333333</c:v>
                      </c:pt>
                      <c:pt idx="29">
                        <c:v>2.4166666666666665</c:v>
                      </c:pt>
                      <c:pt idx="30">
                        <c:v>2.5</c:v>
                      </c:pt>
                      <c:pt idx="31">
                        <c:v>2.5833333333333335</c:v>
                      </c:pt>
                      <c:pt idx="32">
                        <c:v>2.666666666666667</c:v>
                      </c:pt>
                      <c:pt idx="33">
                        <c:v>2.7500000000000004</c:v>
                      </c:pt>
                      <c:pt idx="34">
                        <c:v>2.8333333333333339</c:v>
                      </c:pt>
                      <c:pt idx="35">
                        <c:v>2.9166666666666674</c:v>
                      </c:pt>
                      <c:pt idx="36">
                        <c:v>3.0000000000000009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'P1'!$D$17:$D$53</c15:sqref>
                        </c15:formulaRef>
                      </c:ext>
                    </c:extLst>
                    <c:numCache>
                      <c:formatCode>General</c:formatCode>
                      <c:ptCount val="37"/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6049-4985-8D7B-3F57A8BB3B88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'P1'!$F$16</c15:sqref>
                        </c15:formulaRef>
                      </c:ext>
                    </c:extLst>
                    <c:strCache>
                      <c:ptCount val="1"/>
                      <c:pt idx="0">
                        <c:v>b) forward rate calculated from discount factor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'P1'!$A$17:$A$53</c15:sqref>
                        </c15:formulaRef>
                      </c:ext>
                    </c:extLst>
                    <c:numCache>
                      <c:formatCode>General</c:formatCode>
                      <c:ptCount val="37"/>
                      <c:pt idx="0">
                        <c:v>0</c:v>
                      </c:pt>
                      <c:pt idx="1">
                        <c:v>8.3333333333333329E-2</c:v>
                      </c:pt>
                      <c:pt idx="2">
                        <c:v>0.16666666666666666</c:v>
                      </c:pt>
                      <c:pt idx="3">
                        <c:v>0.25</c:v>
                      </c:pt>
                      <c:pt idx="4">
                        <c:v>0.33333333333333331</c:v>
                      </c:pt>
                      <c:pt idx="5">
                        <c:v>0.41666666666666663</c:v>
                      </c:pt>
                      <c:pt idx="6">
                        <c:v>0.49999999999999994</c:v>
                      </c:pt>
                      <c:pt idx="7">
                        <c:v>0.58333333333333326</c:v>
                      </c:pt>
                      <c:pt idx="8">
                        <c:v>0.66666666666666663</c:v>
                      </c:pt>
                      <c:pt idx="9">
                        <c:v>0.75</c:v>
                      </c:pt>
                      <c:pt idx="10">
                        <c:v>0.83333333333333337</c:v>
                      </c:pt>
                      <c:pt idx="11">
                        <c:v>0.91666666666666674</c:v>
                      </c:pt>
                      <c:pt idx="12">
                        <c:v>1</c:v>
                      </c:pt>
                      <c:pt idx="13">
                        <c:v>1.0833333333333333</c:v>
                      </c:pt>
                      <c:pt idx="14">
                        <c:v>1.1666666666666665</c:v>
                      </c:pt>
                      <c:pt idx="15">
                        <c:v>1.2499999999999998</c:v>
                      </c:pt>
                      <c:pt idx="16">
                        <c:v>1.333333333333333</c:v>
                      </c:pt>
                      <c:pt idx="17">
                        <c:v>1.4166666666666663</c:v>
                      </c:pt>
                      <c:pt idx="18">
                        <c:v>1.4999999999999996</c:v>
                      </c:pt>
                      <c:pt idx="19">
                        <c:v>1.5833333333333328</c:v>
                      </c:pt>
                      <c:pt idx="20">
                        <c:v>1.6666666666666661</c:v>
                      </c:pt>
                      <c:pt idx="21">
                        <c:v>1.7499999999999993</c:v>
                      </c:pt>
                      <c:pt idx="22">
                        <c:v>1.8333333333333326</c:v>
                      </c:pt>
                      <c:pt idx="23">
                        <c:v>1.9166666666666659</c:v>
                      </c:pt>
                      <c:pt idx="24">
                        <c:v>1.9999999999999991</c:v>
                      </c:pt>
                      <c:pt idx="25">
                        <c:v>2.0833333333333326</c:v>
                      </c:pt>
                      <c:pt idx="26">
                        <c:v>2.1666666666666661</c:v>
                      </c:pt>
                      <c:pt idx="27">
                        <c:v>2.2499999999999996</c:v>
                      </c:pt>
                      <c:pt idx="28">
                        <c:v>2.333333333333333</c:v>
                      </c:pt>
                      <c:pt idx="29">
                        <c:v>2.4166666666666665</c:v>
                      </c:pt>
                      <c:pt idx="30">
                        <c:v>2.5</c:v>
                      </c:pt>
                      <c:pt idx="31">
                        <c:v>2.5833333333333335</c:v>
                      </c:pt>
                      <c:pt idx="32">
                        <c:v>2.666666666666667</c:v>
                      </c:pt>
                      <c:pt idx="33">
                        <c:v>2.7500000000000004</c:v>
                      </c:pt>
                      <c:pt idx="34">
                        <c:v>2.8333333333333339</c:v>
                      </c:pt>
                      <c:pt idx="35">
                        <c:v>2.9166666666666674</c:v>
                      </c:pt>
                      <c:pt idx="36">
                        <c:v>3.0000000000000009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'P1'!$F$17:$F$53</c15:sqref>
                        </c15:formulaRef>
                      </c:ext>
                    </c:extLst>
                    <c:numCache>
                      <c:formatCode>General</c:formatCode>
                      <c:ptCount val="37"/>
                      <c:pt idx="1">
                        <c:v>1.0000000000001327E-2</c:v>
                      </c:pt>
                      <c:pt idx="2">
                        <c:v>2.4999999999999693E-2</c:v>
                      </c:pt>
                      <c:pt idx="3">
                        <c:v>2.4999999999999693E-2</c:v>
                      </c:pt>
                      <c:pt idx="4">
                        <c:v>3.9999999999999189E-2</c:v>
                      </c:pt>
                      <c:pt idx="5">
                        <c:v>3.9999999999999189E-2</c:v>
                      </c:pt>
                      <c:pt idx="6">
                        <c:v>3.9999999999999189E-2</c:v>
                      </c:pt>
                      <c:pt idx="7">
                        <c:v>4.499999999999927E-2</c:v>
                      </c:pt>
                      <c:pt idx="8">
                        <c:v>4.5000000000001927E-2</c:v>
                      </c:pt>
                      <c:pt idx="9">
                        <c:v>4.499999999999927E-2</c:v>
                      </c:pt>
                      <c:pt idx="10">
                        <c:v>5.499999999999771E-2</c:v>
                      </c:pt>
                      <c:pt idx="11">
                        <c:v>5.5000000000000368E-2</c:v>
                      </c:pt>
                      <c:pt idx="12">
                        <c:v>5.5000000000000368E-2</c:v>
                      </c:pt>
                      <c:pt idx="13">
                        <c:v>5.5000000000000368E-2</c:v>
                      </c:pt>
                      <c:pt idx="14">
                        <c:v>5.5000000000000368E-2</c:v>
                      </c:pt>
                      <c:pt idx="15">
                        <c:v>5.5000000000000368E-2</c:v>
                      </c:pt>
                      <c:pt idx="16">
                        <c:v>5.5000000000000368E-2</c:v>
                      </c:pt>
                      <c:pt idx="17">
                        <c:v>5.5000000000000368E-2</c:v>
                      </c:pt>
                      <c:pt idx="18">
                        <c:v>5.5000000000000368E-2</c:v>
                      </c:pt>
                      <c:pt idx="19">
                        <c:v>5.5000000000000368E-2</c:v>
                      </c:pt>
                      <c:pt idx="20">
                        <c:v>5.5000000000000368E-2</c:v>
                      </c:pt>
                      <c:pt idx="21">
                        <c:v>5.5000000000000368E-2</c:v>
                      </c:pt>
                      <c:pt idx="22">
                        <c:v>5.5000000000000368E-2</c:v>
                      </c:pt>
                      <c:pt idx="23">
                        <c:v>5.5000000000000368E-2</c:v>
                      </c:pt>
                      <c:pt idx="24">
                        <c:v>5.5000000000000368E-2</c:v>
                      </c:pt>
                      <c:pt idx="25">
                        <c:v>6.2499999999998737E-2</c:v>
                      </c:pt>
                      <c:pt idx="26">
                        <c:v>6.2500000000001388E-2</c:v>
                      </c:pt>
                      <c:pt idx="27">
                        <c:v>6.2499999999998737E-2</c:v>
                      </c:pt>
                      <c:pt idx="28">
                        <c:v>6.2500000000001388E-2</c:v>
                      </c:pt>
                      <c:pt idx="29">
                        <c:v>6.2499999999998737E-2</c:v>
                      </c:pt>
                      <c:pt idx="30">
                        <c:v>6.2500000000001388E-2</c:v>
                      </c:pt>
                      <c:pt idx="31">
                        <c:v>6.2499999999998737E-2</c:v>
                      </c:pt>
                      <c:pt idx="32">
                        <c:v>6.2500000000001388E-2</c:v>
                      </c:pt>
                      <c:pt idx="33">
                        <c:v>6.2499999999998737E-2</c:v>
                      </c:pt>
                      <c:pt idx="34">
                        <c:v>6.2499999999998737E-2</c:v>
                      </c:pt>
                      <c:pt idx="35">
                        <c:v>6.2500000000001388E-2</c:v>
                      </c:pt>
                      <c:pt idx="36">
                        <c:v>6.2500000000001388E-2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6049-4985-8D7B-3F57A8BB3B88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'P1'!$G$16</c15:sqref>
                        </c15:formulaRef>
                      </c:ext>
                    </c:extLst>
                    <c:strCache>
                      <c:ptCount val="1"/>
                      <c:pt idx="0">
                        <c:v>DIFF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'P1'!$A$17:$A$53</c15:sqref>
                        </c15:formulaRef>
                      </c:ext>
                    </c:extLst>
                    <c:numCache>
                      <c:formatCode>General</c:formatCode>
                      <c:ptCount val="37"/>
                      <c:pt idx="0">
                        <c:v>0</c:v>
                      </c:pt>
                      <c:pt idx="1">
                        <c:v>8.3333333333333329E-2</c:v>
                      </c:pt>
                      <c:pt idx="2">
                        <c:v>0.16666666666666666</c:v>
                      </c:pt>
                      <c:pt idx="3">
                        <c:v>0.25</c:v>
                      </c:pt>
                      <c:pt idx="4">
                        <c:v>0.33333333333333331</c:v>
                      </c:pt>
                      <c:pt idx="5">
                        <c:v>0.41666666666666663</c:v>
                      </c:pt>
                      <c:pt idx="6">
                        <c:v>0.49999999999999994</c:v>
                      </c:pt>
                      <c:pt idx="7">
                        <c:v>0.58333333333333326</c:v>
                      </c:pt>
                      <c:pt idx="8">
                        <c:v>0.66666666666666663</c:v>
                      </c:pt>
                      <c:pt idx="9">
                        <c:v>0.75</c:v>
                      </c:pt>
                      <c:pt idx="10">
                        <c:v>0.83333333333333337</c:v>
                      </c:pt>
                      <c:pt idx="11">
                        <c:v>0.91666666666666674</c:v>
                      </c:pt>
                      <c:pt idx="12">
                        <c:v>1</c:v>
                      </c:pt>
                      <c:pt idx="13">
                        <c:v>1.0833333333333333</c:v>
                      </c:pt>
                      <c:pt idx="14">
                        <c:v>1.1666666666666665</c:v>
                      </c:pt>
                      <c:pt idx="15">
                        <c:v>1.2499999999999998</c:v>
                      </c:pt>
                      <c:pt idx="16">
                        <c:v>1.333333333333333</c:v>
                      </c:pt>
                      <c:pt idx="17">
                        <c:v>1.4166666666666663</c:v>
                      </c:pt>
                      <c:pt idx="18">
                        <c:v>1.4999999999999996</c:v>
                      </c:pt>
                      <c:pt idx="19">
                        <c:v>1.5833333333333328</c:v>
                      </c:pt>
                      <c:pt idx="20">
                        <c:v>1.6666666666666661</c:v>
                      </c:pt>
                      <c:pt idx="21">
                        <c:v>1.7499999999999993</c:v>
                      </c:pt>
                      <c:pt idx="22">
                        <c:v>1.8333333333333326</c:v>
                      </c:pt>
                      <c:pt idx="23">
                        <c:v>1.9166666666666659</c:v>
                      </c:pt>
                      <c:pt idx="24">
                        <c:v>1.9999999999999991</c:v>
                      </c:pt>
                      <c:pt idx="25">
                        <c:v>2.0833333333333326</c:v>
                      </c:pt>
                      <c:pt idx="26">
                        <c:v>2.1666666666666661</c:v>
                      </c:pt>
                      <c:pt idx="27">
                        <c:v>2.2499999999999996</c:v>
                      </c:pt>
                      <c:pt idx="28">
                        <c:v>2.333333333333333</c:v>
                      </c:pt>
                      <c:pt idx="29">
                        <c:v>2.4166666666666665</c:v>
                      </c:pt>
                      <c:pt idx="30">
                        <c:v>2.5</c:v>
                      </c:pt>
                      <c:pt idx="31">
                        <c:v>2.5833333333333335</c:v>
                      </c:pt>
                      <c:pt idx="32">
                        <c:v>2.666666666666667</c:v>
                      </c:pt>
                      <c:pt idx="33">
                        <c:v>2.7500000000000004</c:v>
                      </c:pt>
                      <c:pt idx="34">
                        <c:v>2.8333333333333339</c:v>
                      </c:pt>
                      <c:pt idx="35">
                        <c:v>2.9166666666666674</c:v>
                      </c:pt>
                      <c:pt idx="36">
                        <c:v>3.0000000000000009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'P1'!$G$17:$G$53</c15:sqref>
                        </c15:formulaRef>
                      </c:ext>
                    </c:extLst>
                    <c:numCache>
                      <c:formatCode>General</c:formatCode>
                      <c:ptCount val="37"/>
                      <c:pt idx="1">
                        <c:v>-1.3270634591222574E-15</c:v>
                      </c:pt>
                      <c:pt idx="2">
                        <c:v>3.0184188481996443E-16</c:v>
                      </c:pt>
                      <c:pt idx="3">
                        <c:v>3.0878077872387166E-16</c:v>
                      </c:pt>
                      <c:pt idx="4">
                        <c:v>8.0491169285323849E-16</c:v>
                      </c:pt>
                      <c:pt idx="5">
                        <c:v>8.0491169285323849E-16</c:v>
                      </c:pt>
                      <c:pt idx="6">
                        <c:v>8.0491169285323849E-16</c:v>
                      </c:pt>
                      <c:pt idx="7">
                        <c:v>7.3552275381416621E-16</c:v>
                      </c:pt>
                      <c:pt idx="8">
                        <c:v>-1.915134717478395E-15</c:v>
                      </c:pt>
                      <c:pt idx="9">
                        <c:v>7.4246164771807344E-16</c:v>
                      </c:pt>
                      <c:pt idx="10">
                        <c:v>2.2828960943854781E-15</c:v>
                      </c:pt>
                      <c:pt idx="11">
                        <c:v>-3.7470027081099033E-16</c:v>
                      </c:pt>
                      <c:pt idx="12">
                        <c:v>-3.8163916471489756E-16</c:v>
                      </c:pt>
                      <c:pt idx="13">
                        <c:v>-3.677613769070831E-16</c:v>
                      </c:pt>
                      <c:pt idx="14">
                        <c:v>-3.677613769070831E-16</c:v>
                      </c:pt>
                      <c:pt idx="15">
                        <c:v>-3.677613769070831E-16</c:v>
                      </c:pt>
                      <c:pt idx="16">
                        <c:v>-3.677613769070831E-16</c:v>
                      </c:pt>
                      <c:pt idx="17">
                        <c:v>-3.677613769070831E-16</c:v>
                      </c:pt>
                      <c:pt idx="18">
                        <c:v>-3.677613769070831E-16</c:v>
                      </c:pt>
                      <c:pt idx="19">
                        <c:v>-3.677613769070831E-16</c:v>
                      </c:pt>
                      <c:pt idx="20">
                        <c:v>-3.677613769070831E-16</c:v>
                      </c:pt>
                      <c:pt idx="21">
                        <c:v>-3.677613769070831E-16</c:v>
                      </c:pt>
                      <c:pt idx="22">
                        <c:v>-3.677613769070831E-16</c:v>
                      </c:pt>
                      <c:pt idx="23">
                        <c:v>-3.677613769070831E-16</c:v>
                      </c:pt>
                      <c:pt idx="24">
                        <c:v>-3.677613769070831E-16</c:v>
                      </c:pt>
                      <c:pt idx="25">
                        <c:v>1.1796119636642288E-15</c:v>
                      </c:pt>
                      <c:pt idx="26">
                        <c:v>-1.3877787807814457E-15</c:v>
                      </c:pt>
                      <c:pt idx="27">
                        <c:v>1.2628786905111156E-15</c:v>
                      </c:pt>
                      <c:pt idx="28">
                        <c:v>-1.3877787807814457E-15</c:v>
                      </c:pt>
                      <c:pt idx="29">
                        <c:v>1.2628786905111156E-15</c:v>
                      </c:pt>
                      <c:pt idx="30">
                        <c:v>-1.3877787807814457E-15</c:v>
                      </c:pt>
                      <c:pt idx="31">
                        <c:v>1.2628786905111156E-15</c:v>
                      </c:pt>
                      <c:pt idx="32">
                        <c:v>-1.3877787807814457E-15</c:v>
                      </c:pt>
                      <c:pt idx="33">
                        <c:v>1.2628786905111156E-15</c:v>
                      </c:pt>
                      <c:pt idx="34">
                        <c:v>1.2628786905111156E-15</c:v>
                      </c:pt>
                      <c:pt idx="35">
                        <c:v>-1.3877787807814457E-15</c:v>
                      </c:pt>
                      <c:pt idx="36">
                        <c:v>-1.2906342661267445E-15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6049-4985-8D7B-3F57A8BB3B88}"/>
                  </c:ext>
                </c:extLst>
              </c15:ser>
            </c15:filteredScatterSeries>
          </c:ext>
        </c:extLst>
      </c:scatterChart>
      <c:valAx>
        <c:axId val="12709861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0982799"/>
        <c:crosses val="autoZero"/>
        <c:crossBetween val="midCat"/>
      </c:valAx>
      <c:valAx>
        <c:axId val="1270982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09861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431552</xdr:colOff>
      <xdr:row>16</xdr:row>
      <xdr:rowOff>23148</xdr:rowOff>
    </xdr:from>
    <xdr:to>
      <xdr:col>15</xdr:col>
      <xdr:colOff>469650</xdr:colOff>
      <xdr:row>31</xdr:row>
      <xdr:rowOff>51723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D6B5403-36C8-9162-FC62-39EF66066A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576B1-0AEB-4CD3-A185-6103C4371909}">
  <dimension ref="A1:G53"/>
  <sheetViews>
    <sheetView topLeftCell="A7" zoomScale="71" workbookViewId="0">
      <selection activeCell="J8" sqref="J8"/>
    </sheetView>
  </sheetViews>
  <sheetFormatPr defaultRowHeight="14.25" x14ac:dyDescent="0.45"/>
  <cols>
    <col min="7" max="7" width="12.33203125" bestFit="1" customWidth="1"/>
  </cols>
  <sheetData>
    <row r="1" spans="1:7" x14ac:dyDescent="0.45">
      <c r="A1" t="s">
        <v>2</v>
      </c>
    </row>
    <row r="3" spans="1:7" x14ac:dyDescent="0.45">
      <c r="A3" t="s">
        <v>3</v>
      </c>
      <c r="B3" t="s">
        <v>10</v>
      </c>
      <c r="C3">
        <v>0</v>
      </c>
      <c r="D3" t="str" cm="1">
        <f t="array" ref="D3">_xll.ORF.YCCREATE("USD-LIBOR",A6:A13,B6:B13,C3)</f>
        <v>USD-LIBOR¤1</v>
      </c>
    </row>
    <row r="5" spans="1:7" x14ac:dyDescent="0.45">
      <c r="A5" t="s">
        <v>1</v>
      </c>
      <c r="B5" t="s">
        <v>0</v>
      </c>
    </row>
    <row r="6" spans="1:7" x14ac:dyDescent="0.45">
      <c r="A6" s="1">
        <v>8.3333333333333329E-2</v>
      </c>
      <c r="B6">
        <v>0.01</v>
      </c>
    </row>
    <row r="7" spans="1:7" x14ac:dyDescent="0.45">
      <c r="A7" s="2">
        <v>0.25</v>
      </c>
      <c r="B7">
        <v>0.02</v>
      </c>
    </row>
    <row r="8" spans="1:7" x14ac:dyDescent="0.45">
      <c r="A8" s="2">
        <v>0.5</v>
      </c>
      <c r="B8">
        <v>0.03</v>
      </c>
    </row>
    <row r="9" spans="1:7" x14ac:dyDescent="0.45">
      <c r="A9" s="2">
        <v>0.75</v>
      </c>
      <c r="B9">
        <v>3.5000000000000003E-2</v>
      </c>
    </row>
    <row r="10" spans="1:7" x14ac:dyDescent="0.45">
      <c r="A10" s="2">
        <v>1</v>
      </c>
      <c r="B10">
        <v>0.04</v>
      </c>
    </row>
    <row r="11" spans="1:7" x14ac:dyDescent="0.45">
      <c r="A11" s="2">
        <v>2</v>
      </c>
      <c r="B11">
        <v>4.7500000000000001E-2</v>
      </c>
    </row>
    <row r="12" spans="1:7" x14ac:dyDescent="0.45">
      <c r="A12" s="2">
        <v>3</v>
      </c>
      <c r="B12">
        <v>5.2499999999999998E-2</v>
      </c>
    </row>
    <row r="13" spans="1:7" x14ac:dyDescent="0.45">
      <c r="A13" s="2">
        <v>5</v>
      </c>
      <c r="B13">
        <v>0.06</v>
      </c>
    </row>
    <row r="16" spans="1:7" x14ac:dyDescent="0.45">
      <c r="A16" t="s">
        <v>1</v>
      </c>
      <c r="B16" t="s">
        <v>4</v>
      </c>
      <c r="C16" t="s">
        <v>5</v>
      </c>
      <c r="E16" t="s">
        <v>6</v>
      </c>
      <c r="F16" t="s">
        <v>8</v>
      </c>
      <c r="G16" t="s">
        <v>7</v>
      </c>
    </row>
    <row r="17" spans="1:7" x14ac:dyDescent="0.45">
      <c r="A17">
        <v>0</v>
      </c>
      <c r="B17" cm="1">
        <f t="array" ref="B17">_xll.ORF.DF($D$3, A17)</f>
        <v>1</v>
      </c>
      <c r="C17" t="e" cm="1">
        <f t="array" ref="C17">_xll.ORF.SPOTRATE($D$3, A17)</f>
        <v>#NUM!</v>
      </c>
    </row>
    <row r="18" spans="1:7" x14ac:dyDescent="0.45">
      <c r="A18">
        <f>A17+1/12</f>
        <v>8.3333333333333329E-2</v>
      </c>
      <c r="B18" cm="1">
        <f t="array" ref="B18">_xll.ORF.DF($D$3, A18)</f>
        <v>0.99916701379245831</v>
      </c>
      <c r="C18" cm="1">
        <f t="array" ref="C18">_xll.ORF.SPOTRATE($D$3, A18)</f>
        <v>0.01</v>
      </c>
      <c r="E18" cm="1">
        <f t="array" ref="E18">_xll.ORF.FWDRATE("USD-LIBOR",A17,A18)</f>
        <v>0.01</v>
      </c>
      <c r="F18">
        <f>12*LN(B17/B18)</f>
        <v>1.0000000000001327E-2</v>
      </c>
      <c r="G18">
        <f>E18-F18</f>
        <v>-1.3270634591222574E-15</v>
      </c>
    </row>
    <row r="19" spans="1:7" x14ac:dyDescent="0.45">
      <c r="A19">
        <f t="shared" ref="A19:A51" si="0">A18+1/12</f>
        <v>0.16666666666666666</v>
      </c>
      <c r="B19" cm="1">
        <f t="array" ref="B19">_xll.ORF.DF($D$3, A19)</f>
        <v>0.99708758267324893</v>
      </c>
      <c r="C19" cm="1">
        <f t="array" ref="C19">_xll.ORF.SPOTRATE($D$3, A19)</f>
        <v>1.7499999999999998E-2</v>
      </c>
      <c r="E19" cm="1">
        <f t="array" ref="E19">_xll.ORF.FWDRATE("USD-LIBOR",A18,A19)</f>
        <v>2.4999999999999994E-2</v>
      </c>
      <c r="F19">
        <f t="shared" ref="F19:F53" si="1">12*LN(B18/B19)</f>
        <v>2.4999999999999693E-2</v>
      </c>
      <c r="G19">
        <f t="shared" ref="G19:G53" si="2">E19-F19</f>
        <v>3.0184188481996443E-16</v>
      </c>
    </row>
    <row r="20" spans="1:7" x14ac:dyDescent="0.45">
      <c r="A20">
        <f t="shared" si="0"/>
        <v>0.25</v>
      </c>
      <c r="B20" cm="1">
        <f t="array" ref="B20">_xll.ORF.DF($D$3, A20)</f>
        <v>0.99501247919268232</v>
      </c>
      <c r="C20" cm="1">
        <f t="array" ref="C20">_xll.ORF.SPOTRATE($D$3, A20)</f>
        <v>0.02</v>
      </c>
      <c r="E20" cm="1">
        <f t="array" ref="E20">_xll.ORF.FWDRATE("USD-LIBOR",A19,A20)</f>
        <v>2.5000000000000001E-2</v>
      </c>
      <c r="F20">
        <f t="shared" si="1"/>
        <v>2.4999999999999693E-2</v>
      </c>
      <c r="G20">
        <f t="shared" si="2"/>
        <v>3.0878077872387166E-16</v>
      </c>
    </row>
    <row r="21" spans="1:7" x14ac:dyDescent="0.45">
      <c r="A21">
        <f t="shared" si="0"/>
        <v>0.33333333333333331</v>
      </c>
      <c r="B21" cm="1">
        <f t="array" ref="B21">_xll.ORF.DF($D$3, A21)</f>
        <v>0.99170129263887596</v>
      </c>
      <c r="C21" cm="1">
        <f t="array" ref="C21">_xll.ORF.SPOTRATE($D$3, A21)</f>
        <v>2.4999999999999994E-2</v>
      </c>
      <c r="E21" cm="1">
        <f t="array" ref="E21">_xll.ORF.FWDRATE("USD-LIBOR",A20,A21)</f>
        <v>3.9999999999999994E-2</v>
      </c>
      <c r="F21">
        <f t="shared" si="1"/>
        <v>3.9999999999999189E-2</v>
      </c>
      <c r="G21">
        <f t="shared" si="2"/>
        <v>8.0491169285323849E-16</v>
      </c>
    </row>
    <row r="22" spans="1:7" x14ac:dyDescent="0.45">
      <c r="A22">
        <f t="shared" si="0"/>
        <v>0.41666666666666663</v>
      </c>
      <c r="B22" cm="1">
        <f t="array" ref="B22">_xll.ORF.DF($D$3, A22)</f>
        <v>0.98840112499852384</v>
      </c>
      <c r="C22" cm="1">
        <f t="array" ref="C22">_xll.ORF.SPOTRATE($D$3, A22)</f>
        <v>2.8000000000000001E-2</v>
      </c>
      <c r="E22" cm="1">
        <f t="array" ref="E22">_xll.ORF.FWDRATE("USD-LIBOR",A21,A22)</f>
        <v>3.9999999999999994E-2</v>
      </c>
      <c r="F22">
        <f t="shared" si="1"/>
        <v>3.9999999999999189E-2</v>
      </c>
      <c r="G22">
        <f t="shared" si="2"/>
        <v>8.0491169285323849E-16</v>
      </c>
    </row>
    <row r="23" spans="1:7" x14ac:dyDescent="0.45">
      <c r="A23">
        <f t="shared" si="0"/>
        <v>0.49999999999999994</v>
      </c>
      <c r="B23" cm="1">
        <f t="array" ref="B23">_xll.ORF.DF($D$3, A23)</f>
        <v>0.98511193960306265</v>
      </c>
      <c r="C23" cm="1">
        <f t="array" ref="C23">_xll.ORF.SPOTRATE($D$3, A23)</f>
        <v>2.9999999999999995E-2</v>
      </c>
      <c r="E23" cm="1">
        <f t="array" ref="E23">_xll.ORF.FWDRATE("USD-LIBOR",A22,A23)</f>
        <v>3.9999999999999994E-2</v>
      </c>
      <c r="F23">
        <f t="shared" si="1"/>
        <v>3.9999999999999189E-2</v>
      </c>
      <c r="G23">
        <f t="shared" si="2"/>
        <v>8.0491169285323849E-16</v>
      </c>
    </row>
    <row r="24" spans="1:7" x14ac:dyDescent="0.45">
      <c r="A24">
        <f t="shared" si="0"/>
        <v>0.58333333333333326</v>
      </c>
      <c r="B24" cm="1">
        <f t="array" ref="B24">_xll.ORF.DF($D$3, A24)</f>
        <v>0.98142468774777714</v>
      </c>
      <c r="C24" cm="1">
        <f t="array" ref="C24">_xll.ORF.SPOTRATE($D$3, A24)</f>
        <v>3.214285714285714E-2</v>
      </c>
      <c r="E24" cm="1">
        <f t="array" ref="E24">_xll.ORF.FWDRATE("USD-LIBOR",A23,A24)</f>
        <v>4.5000000000000005E-2</v>
      </c>
      <c r="F24">
        <f t="shared" si="1"/>
        <v>4.499999999999927E-2</v>
      </c>
      <c r="G24">
        <f t="shared" si="2"/>
        <v>7.3552275381416621E-16</v>
      </c>
    </row>
    <row r="25" spans="1:7" x14ac:dyDescent="0.45">
      <c r="A25">
        <f t="shared" si="0"/>
        <v>0.66666666666666663</v>
      </c>
      <c r="B25" cm="1">
        <f t="array" ref="B25">_xll.ORF.DF($D$3, A25)</f>
        <v>0.97775123719333634</v>
      </c>
      <c r="C25" cm="1">
        <f t="array" ref="C25">_xll.ORF.SPOTRATE($D$3, A25)</f>
        <v>3.3750000000000002E-2</v>
      </c>
      <c r="E25" cm="1">
        <f t="array" ref="E25">_xll.ORF.FWDRATE("USD-LIBOR",A24,A25)</f>
        <v>4.5000000000000012E-2</v>
      </c>
      <c r="F25">
        <f t="shared" si="1"/>
        <v>4.5000000000001927E-2</v>
      </c>
      <c r="G25">
        <f t="shared" si="2"/>
        <v>-1.915134717478395E-15</v>
      </c>
    </row>
    <row r="26" spans="1:7" x14ac:dyDescent="0.45">
      <c r="A26">
        <f t="shared" si="0"/>
        <v>0.75</v>
      </c>
      <c r="B26" cm="1">
        <f t="array" ref="B26">_xll.ORF.DF($D$3, A26)</f>
        <v>0.97409153628178147</v>
      </c>
      <c r="C26" cm="1">
        <f t="array" ref="C26">_xll.ORF.SPOTRATE($D$3, A26)</f>
        <v>3.5000000000000003E-2</v>
      </c>
      <c r="E26" cm="1">
        <f t="array" ref="E26">_xll.ORF.FWDRATE("USD-LIBOR",A25,A26)</f>
        <v>4.5000000000000012E-2</v>
      </c>
      <c r="F26">
        <f t="shared" si="1"/>
        <v>4.499999999999927E-2</v>
      </c>
      <c r="G26">
        <f t="shared" si="2"/>
        <v>7.4246164771807344E-16</v>
      </c>
    </row>
    <row r="27" spans="1:7" x14ac:dyDescent="0.45">
      <c r="A27">
        <f t="shared" si="0"/>
        <v>0.83333333333333337</v>
      </c>
      <c r="B27" cm="1">
        <f t="array" ref="B27">_xll.ORF.DF($D$3, A27)</f>
        <v>0.96963716580389192</v>
      </c>
      <c r="C27" cm="1">
        <f t="array" ref="C27">_xll.ORF.SPOTRATE($D$3, A27)</f>
        <v>3.7000000000000005E-2</v>
      </c>
      <c r="E27" cm="1">
        <f t="array" ref="E27">_xll.ORF.FWDRATE("USD-LIBOR",A26,A27)</f>
        <v>5.4999999999999993E-2</v>
      </c>
      <c r="F27">
        <f t="shared" si="1"/>
        <v>5.499999999999771E-2</v>
      </c>
      <c r="G27">
        <f t="shared" si="2"/>
        <v>2.2828960943854781E-15</v>
      </c>
    </row>
    <row r="28" spans="1:7" x14ac:dyDescent="0.45">
      <c r="A28">
        <f t="shared" si="0"/>
        <v>0.91666666666666674</v>
      </c>
      <c r="B28" cm="1">
        <f t="array" ref="B28">_xll.ORF.DF($D$3, A28)</f>
        <v>0.96520316447573329</v>
      </c>
      <c r="C28" cm="1">
        <f t="array" ref="C28">_xll.ORF.SPOTRATE($D$3, A28)</f>
        <v>3.8636363636363642E-2</v>
      </c>
      <c r="E28" cm="1">
        <f t="array" ref="E28">_xll.ORF.FWDRATE("USD-LIBOR",A27,A28)</f>
        <v>5.4999999999999993E-2</v>
      </c>
      <c r="F28">
        <f t="shared" si="1"/>
        <v>5.5000000000000368E-2</v>
      </c>
      <c r="G28">
        <f t="shared" si="2"/>
        <v>-3.7470027081099033E-16</v>
      </c>
    </row>
    <row r="29" spans="1:7" x14ac:dyDescent="0.45">
      <c r="A29">
        <f t="shared" si="0"/>
        <v>1</v>
      </c>
      <c r="B29" cm="1">
        <f t="array" ref="B29">_xll.ORF.DF($D$3, A29)</f>
        <v>0.96078943915232318</v>
      </c>
      <c r="C29" cm="1">
        <f t="array" ref="C29">_xll.ORF.SPOTRATE($D$3, A29)</f>
        <v>0.04</v>
      </c>
      <c r="E29" cm="1">
        <f t="array" ref="E29">_xll.ORF.FWDRATE("USD-LIBOR",A28,A29)</f>
        <v>5.4999999999999986E-2</v>
      </c>
      <c r="F29">
        <f t="shared" si="1"/>
        <v>5.5000000000000368E-2</v>
      </c>
      <c r="G29">
        <f t="shared" si="2"/>
        <v>-3.8163916471489756E-16</v>
      </c>
    </row>
    <row r="30" spans="1:7" x14ac:dyDescent="0.45">
      <c r="A30">
        <f t="shared" si="0"/>
        <v>1.0833333333333333</v>
      </c>
      <c r="B30" cm="1">
        <f t="array" ref="B30">_xll.ORF.DF($D$3, A30)</f>
        <v>0.95639589711461659</v>
      </c>
      <c r="C30" cm="1">
        <f t="array" ref="C30">_xll.ORF.SPOTRATE($D$3, A30)</f>
        <v>4.1153846153846152E-2</v>
      </c>
      <c r="E30" cm="1">
        <f t="array" ref="E30">_xll.ORF.FWDRATE("USD-LIBOR",A29,A30)</f>
        <v>5.5E-2</v>
      </c>
      <c r="F30">
        <f t="shared" si="1"/>
        <v>5.5000000000000368E-2</v>
      </c>
      <c r="G30">
        <f t="shared" si="2"/>
        <v>-3.677613769070831E-16</v>
      </c>
    </row>
    <row r="31" spans="1:7" x14ac:dyDescent="0.45">
      <c r="A31">
        <f t="shared" si="0"/>
        <v>1.1666666666666665</v>
      </c>
      <c r="B31" cm="1">
        <f t="array" ref="B31">_xll.ORF.DF($D$3, A31)</f>
        <v>0.95202244606755837</v>
      </c>
      <c r="C31" cm="1">
        <f t="array" ref="C31">_xll.ORF.SPOTRATE($D$3, A31)</f>
        <v>4.2142857142857142E-2</v>
      </c>
      <c r="E31" cm="1">
        <f t="array" ref="E31">_xll.ORF.FWDRATE("USD-LIBOR",A30,A31)</f>
        <v>5.5E-2</v>
      </c>
      <c r="F31">
        <f t="shared" si="1"/>
        <v>5.5000000000000368E-2</v>
      </c>
      <c r="G31">
        <f t="shared" si="2"/>
        <v>-3.677613769070831E-16</v>
      </c>
    </row>
    <row r="32" spans="1:7" x14ac:dyDescent="0.45">
      <c r="A32">
        <f t="shared" si="0"/>
        <v>1.2499999999999998</v>
      </c>
      <c r="B32" cm="1">
        <f t="array" ref="B32">_xll.ORF.DF($D$3, A32)</f>
        <v>0.94766899413814454</v>
      </c>
      <c r="C32" cm="1">
        <f t="array" ref="C32">_xll.ORF.SPOTRATE($D$3, A32)</f>
        <v>4.3000000000000003E-2</v>
      </c>
      <c r="E32" cm="1">
        <f t="array" ref="E32">_xll.ORF.FWDRATE("USD-LIBOR",A31,A32)</f>
        <v>5.5E-2</v>
      </c>
      <c r="F32">
        <f t="shared" si="1"/>
        <v>5.5000000000000368E-2</v>
      </c>
      <c r="G32">
        <f t="shared" si="2"/>
        <v>-3.677613769070831E-16</v>
      </c>
    </row>
    <row r="33" spans="1:7" x14ac:dyDescent="0.45">
      <c r="A33">
        <f t="shared" si="0"/>
        <v>1.333333333333333</v>
      </c>
      <c r="B33" cm="1">
        <f t="array" ref="B33">_xll.ORF.DF($D$3, A33)</f>
        <v>0.94333544987349216</v>
      </c>
      <c r="C33" cm="1">
        <f t="array" ref="C33">_xll.ORF.SPOTRATE($D$3, A33)</f>
        <v>4.3749999999999997E-2</v>
      </c>
      <c r="E33" cm="1">
        <f t="array" ref="E33">_xll.ORF.FWDRATE("USD-LIBOR",A32,A33)</f>
        <v>5.5E-2</v>
      </c>
      <c r="F33">
        <f t="shared" si="1"/>
        <v>5.5000000000000368E-2</v>
      </c>
      <c r="G33">
        <f t="shared" si="2"/>
        <v>-3.677613769070831E-16</v>
      </c>
    </row>
    <row r="34" spans="1:7" x14ac:dyDescent="0.45">
      <c r="A34">
        <f t="shared" si="0"/>
        <v>1.4166666666666663</v>
      </c>
      <c r="B34" cm="1">
        <f t="array" ref="B34">_xll.ORF.DF($D$3, A34)</f>
        <v>0.93902172223891833</v>
      </c>
      <c r="C34" cm="1">
        <f t="array" ref="C34">_xll.ORF.SPOTRATE($D$3, A34)</f>
        <v>4.4411764705882352E-2</v>
      </c>
      <c r="E34" cm="1">
        <f t="array" ref="E34">_xll.ORF.FWDRATE("USD-LIBOR",A33,A34)</f>
        <v>5.5E-2</v>
      </c>
      <c r="F34">
        <f t="shared" si="1"/>
        <v>5.5000000000000368E-2</v>
      </c>
      <c r="G34">
        <f t="shared" si="2"/>
        <v>-3.677613769070831E-16</v>
      </c>
    </row>
    <row r="35" spans="1:7" x14ac:dyDescent="0.45">
      <c r="A35">
        <f t="shared" si="0"/>
        <v>1.4999999999999996</v>
      </c>
      <c r="B35" cm="1">
        <f t="array" ref="B35">_xll.ORF.DF($D$3, A35)</f>
        <v>0.9347277206160276</v>
      </c>
      <c r="C35" cm="1">
        <f t="array" ref="C35">_xll.ORF.SPOTRATE($D$3, A35)</f>
        <v>4.4999999999999998E-2</v>
      </c>
      <c r="E35" cm="1">
        <f t="array" ref="E35">_xll.ORF.FWDRATE("USD-LIBOR",A34,A35)</f>
        <v>5.5E-2</v>
      </c>
      <c r="F35">
        <f t="shared" si="1"/>
        <v>5.5000000000000368E-2</v>
      </c>
      <c r="G35">
        <f t="shared" si="2"/>
        <v>-3.677613769070831E-16</v>
      </c>
    </row>
    <row r="36" spans="1:7" x14ac:dyDescent="0.45">
      <c r="A36">
        <f t="shared" si="0"/>
        <v>1.5833333333333328</v>
      </c>
      <c r="B36" cm="1">
        <f t="array" ref="B36">_xll.ORF.DF($D$3, A36)</f>
        <v>0.93045335480080849</v>
      </c>
      <c r="C36" cm="1">
        <f t="array" ref="C36">_xll.ORF.SPOTRATE($D$3, A36)</f>
        <v>4.5526315789473679E-2</v>
      </c>
      <c r="E36" cm="1">
        <f t="array" ref="E36">_xll.ORF.FWDRATE("USD-LIBOR",A35,A36)</f>
        <v>5.5E-2</v>
      </c>
      <c r="F36">
        <f t="shared" si="1"/>
        <v>5.5000000000000368E-2</v>
      </c>
      <c r="G36">
        <f t="shared" si="2"/>
        <v>-3.677613769070831E-16</v>
      </c>
    </row>
    <row r="37" spans="1:7" x14ac:dyDescent="0.45">
      <c r="A37">
        <f t="shared" si="0"/>
        <v>1.6666666666666661</v>
      </c>
      <c r="B37" cm="1">
        <f t="array" ref="B37">_xll.ORF.DF($D$3, A37)</f>
        <v>0.92619853500173865</v>
      </c>
      <c r="C37" cm="1">
        <f t="array" ref="C37">_xll.ORF.SPOTRATE($D$3, A37)</f>
        <v>4.5999999999999999E-2</v>
      </c>
      <c r="E37" cm="1">
        <f t="array" ref="E37">_xll.ORF.FWDRATE("USD-LIBOR",A36,A37)</f>
        <v>5.5E-2</v>
      </c>
      <c r="F37">
        <f t="shared" si="1"/>
        <v>5.5000000000000368E-2</v>
      </c>
      <c r="G37">
        <f t="shared" si="2"/>
        <v>-3.677613769070831E-16</v>
      </c>
    </row>
    <row r="38" spans="1:7" x14ac:dyDescent="0.45">
      <c r="A38">
        <f t="shared" si="0"/>
        <v>1.7499999999999993</v>
      </c>
      <c r="B38" cm="1">
        <f t="array" ref="B38">_xll.ORF.DF($D$3, A38)</f>
        <v>0.92196317183789844</v>
      </c>
      <c r="C38" cm="1">
        <f t="array" ref="C38">_xll.ORF.SPOTRATE($D$3, A38)</f>
        <v>4.6428571428571423E-2</v>
      </c>
      <c r="E38" cm="1">
        <f t="array" ref="E38">_xll.ORF.FWDRATE("USD-LIBOR",A37,A38)</f>
        <v>5.5E-2</v>
      </c>
      <c r="F38">
        <f t="shared" si="1"/>
        <v>5.5000000000000368E-2</v>
      </c>
      <c r="G38">
        <f t="shared" si="2"/>
        <v>-3.677613769070831E-16</v>
      </c>
    </row>
    <row r="39" spans="1:7" x14ac:dyDescent="0.45">
      <c r="A39">
        <f t="shared" si="0"/>
        <v>1.8333333333333326</v>
      </c>
      <c r="B39" cm="1">
        <f t="array" ref="B39">_xll.ORF.DF($D$3, A39)</f>
        <v>0.91774717633709346</v>
      </c>
      <c r="C39" cm="1">
        <f t="array" ref="C39">_xll.ORF.SPOTRATE($D$3, A39)</f>
        <v>4.6818181818181814E-2</v>
      </c>
      <c r="E39" cm="1">
        <f t="array" ref="E39">_xll.ORF.FWDRATE("USD-LIBOR",A38,A39)</f>
        <v>5.5E-2</v>
      </c>
      <c r="F39">
        <f t="shared" si="1"/>
        <v>5.5000000000000368E-2</v>
      </c>
      <c r="G39">
        <f t="shared" si="2"/>
        <v>-3.677613769070831E-16</v>
      </c>
    </row>
    <row r="40" spans="1:7" x14ac:dyDescent="0.45">
      <c r="A40">
        <f t="shared" si="0"/>
        <v>1.9166666666666659</v>
      </c>
      <c r="B40" cm="1">
        <f t="array" ref="B40">_xll.ORF.DF($D$3, A40)</f>
        <v>0.91355045993398531</v>
      </c>
      <c r="C40" cm="1">
        <f t="array" ref="C40">_xll.ORF.SPOTRATE($D$3, A40)</f>
        <v>4.7173913043478254E-2</v>
      </c>
      <c r="E40" cm="1">
        <f t="array" ref="E40">_xll.ORF.FWDRATE("USD-LIBOR",A39,A40)</f>
        <v>5.5E-2</v>
      </c>
      <c r="F40">
        <f t="shared" si="1"/>
        <v>5.5000000000000368E-2</v>
      </c>
      <c r="G40">
        <f t="shared" si="2"/>
        <v>-3.677613769070831E-16</v>
      </c>
    </row>
    <row r="41" spans="1:7" x14ac:dyDescent="0.45">
      <c r="A41">
        <f t="shared" si="0"/>
        <v>1.9999999999999991</v>
      </c>
      <c r="B41" cm="1">
        <f t="array" ref="B41">_xll.ORF.DF($D$3, A41)</f>
        <v>0.90937293446823142</v>
      </c>
      <c r="C41" cm="1">
        <f t="array" ref="C41">_xll.ORF.SPOTRATE($D$3, A41)</f>
        <v>4.7499999999999994E-2</v>
      </c>
      <c r="E41" cm="1">
        <f t="array" ref="E41">_xll.ORF.FWDRATE("USD-LIBOR",A40,A41)</f>
        <v>5.5E-2</v>
      </c>
      <c r="F41">
        <f t="shared" si="1"/>
        <v>5.5000000000000368E-2</v>
      </c>
      <c r="G41">
        <f t="shared" si="2"/>
        <v>-3.677613769070831E-16</v>
      </c>
    </row>
    <row r="42" spans="1:7" x14ac:dyDescent="0.45">
      <c r="A42">
        <f>A41+1/12</f>
        <v>2.0833333333333326</v>
      </c>
      <c r="B42" cm="1">
        <f t="array" ref="B42">_xll.ORF.DF($D$3, A42)</f>
        <v>0.90464892987540058</v>
      </c>
      <c r="C42" cm="1">
        <f t="array" ref="C42">_xll.ORF.SPOTRATE($D$3, A42)</f>
        <v>4.8099999999999997E-2</v>
      </c>
      <c r="E42" cm="1">
        <f t="array" ref="E42">_xll.ORF.FWDRATE("USD-LIBOR",A41,A42)</f>
        <v>6.2499999999999917E-2</v>
      </c>
      <c r="F42">
        <f t="shared" si="1"/>
        <v>6.2499999999998737E-2</v>
      </c>
      <c r="G42">
        <f t="shared" si="2"/>
        <v>1.1796119636642288E-15</v>
      </c>
    </row>
    <row r="43" spans="1:7" x14ac:dyDescent="0.45">
      <c r="A43">
        <f t="shared" si="0"/>
        <v>2.1666666666666661</v>
      </c>
      <c r="B43" cm="1">
        <f t="array" ref="B43">_xll.ORF.DF($D$3, A43)</f>
        <v>0.89994946551083821</v>
      </c>
      <c r="C43" cm="1">
        <f t="array" ref="C43">_xll.ORF.SPOTRATE($D$3, A43)</f>
        <v>4.8653846153846152E-2</v>
      </c>
      <c r="E43" cm="1">
        <f t="array" ref="E43">_xll.ORF.FWDRATE("USD-LIBOR",A42,A43)</f>
        <v>6.25E-2</v>
      </c>
      <c r="F43">
        <f t="shared" si="1"/>
        <v>6.2500000000001388E-2</v>
      </c>
      <c r="G43">
        <f t="shared" si="2"/>
        <v>-1.3877787807814457E-15</v>
      </c>
    </row>
    <row r="44" spans="1:7" x14ac:dyDescent="0.45">
      <c r="A44">
        <f t="shared" si="0"/>
        <v>2.2499999999999996</v>
      </c>
      <c r="B44" cm="1">
        <f t="array" ref="B44">_xll.ORF.DF($D$3, A44)</f>
        <v>0.89527441389312656</v>
      </c>
      <c r="C44" cm="1">
        <f t="array" ref="C44">_xll.ORF.SPOTRATE($D$3, A44)</f>
        <v>4.9166666666666664E-2</v>
      </c>
      <c r="E44" cm="1">
        <f t="array" ref="E44">_xll.ORF.FWDRATE("USD-LIBOR",A43,A44)</f>
        <v>6.25E-2</v>
      </c>
      <c r="F44">
        <f t="shared" si="1"/>
        <v>6.2499999999998737E-2</v>
      </c>
      <c r="G44">
        <f t="shared" si="2"/>
        <v>1.2628786905111156E-15</v>
      </c>
    </row>
    <row r="45" spans="1:7" x14ac:dyDescent="0.45">
      <c r="A45">
        <f t="shared" si="0"/>
        <v>2.333333333333333</v>
      </c>
      <c r="B45" cm="1">
        <f t="array" ref="B45">_xll.ORF.DF($D$3, A45)</f>
        <v>0.89062364820308737</v>
      </c>
      <c r="C45" cm="1">
        <f t="array" ref="C45">_xll.ORF.SPOTRATE($D$3, A45)</f>
        <v>4.9642857142857141E-2</v>
      </c>
      <c r="E45" cm="1">
        <f t="array" ref="E45">_xll.ORF.FWDRATE("USD-LIBOR",A44,A45)</f>
        <v>6.25E-2</v>
      </c>
      <c r="F45">
        <f t="shared" si="1"/>
        <v>6.2500000000001388E-2</v>
      </c>
      <c r="G45">
        <f t="shared" si="2"/>
        <v>-1.3877787807814457E-15</v>
      </c>
    </row>
    <row r="46" spans="1:7" x14ac:dyDescent="0.45">
      <c r="A46">
        <f t="shared" si="0"/>
        <v>2.4166666666666665</v>
      </c>
      <c r="B46" cm="1">
        <f t="array" ref="B46">_xll.ORF.DF($D$3, A46)</f>
        <v>0.88599704228034193</v>
      </c>
      <c r="C46" cm="1">
        <f t="array" ref="C46">_xll.ORF.SPOTRATE($D$3, A46)</f>
        <v>5.0086206896551723E-2</v>
      </c>
      <c r="E46" cm="1">
        <f t="array" ref="E46">_xll.ORF.FWDRATE("USD-LIBOR",A45,A46)</f>
        <v>6.25E-2</v>
      </c>
      <c r="F46">
        <f t="shared" si="1"/>
        <v>6.2499999999998737E-2</v>
      </c>
      <c r="G46">
        <f t="shared" si="2"/>
        <v>1.2628786905111156E-15</v>
      </c>
    </row>
    <row r="47" spans="1:7" x14ac:dyDescent="0.45">
      <c r="A47">
        <f t="shared" si="0"/>
        <v>2.5</v>
      </c>
      <c r="B47" cm="1">
        <f t="array" ref="B47">_xll.ORF.DF($D$3, A47)</f>
        <v>0.8813944706198884</v>
      </c>
      <c r="C47" cm="1">
        <f t="array" ref="C47">_xll.ORF.SPOTRATE($D$3, A47)</f>
        <v>5.0500000000000003E-2</v>
      </c>
      <c r="E47" cm="1">
        <f t="array" ref="E47">_xll.ORF.FWDRATE("USD-LIBOR",A46,A47)</f>
        <v>6.25E-2</v>
      </c>
      <c r="F47">
        <f t="shared" si="1"/>
        <v>6.2500000000001388E-2</v>
      </c>
      <c r="G47">
        <f t="shared" si="2"/>
        <v>-1.3877787807814457E-15</v>
      </c>
    </row>
    <row r="48" spans="1:7" x14ac:dyDescent="0.45">
      <c r="A48">
        <f t="shared" si="0"/>
        <v>2.5833333333333335</v>
      </c>
      <c r="B48" cm="1">
        <f t="array" ref="B48">_xll.ORF.DF($D$3, A48)</f>
        <v>0.87681580836869788</v>
      </c>
      <c r="C48" cm="1">
        <f t="array" ref="C48">_xll.ORF.SPOTRATE($D$3, A48)</f>
        <v>5.0887096774193549E-2</v>
      </c>
      <c r="E48" cm="1">
        <f t="array" ref="E48">_xll.ORF.FWDRATE("USD-LIBOR",A47,A48)</f>
        <v>6.25E-2</v>
      </c>
      <c r="F48">
        <f t="shared" si="1"/>
        <v>6.2499999999998737E-2</v>
      </c>
      <c r="G48">
        <f t="shared" si="2"/>
        <v>1.2628786905111156E-15</v>
      </c>
    </row>
    <row r="49" spans="1:7" x14ac:dyDescent="0.45">
      <c r="A49">
        <f t="shared" si="0"/>
        <v>2.666666666666667</v>
      </c>
      <c r="B49" cm="1">
        <f t="array" ref="B49">_xll.ORF.DF($D$3, A49)</f>
        <v>0.87226093132232674</v>
      </c>
      <c r="C49" cm="1">
        <f t="array" ref="C49">_xll.ORF.SPOTRATE($D$3, A49)</f>
        <v>5.1250000000000004E-2</v>
      </c>
      <c r="E49" cm="1">
        <f t="array" ref="E49">_xll.ORF.FWDRATE("USD-LIBOR",A48,A49)</f>
        <v>6.25E-2</v>
      </c>
      <c r="F49">
        <f t="shared" si="1"/>
        <v>6.2500000000001388E-2</v>
      </c>
      <c r="G49">
        <f t="shared" si="2"/>
        <v>-1.3877787807814457E-15</v>
      </c>
    </row>
    <row r="50" spans="1:7" x14ac:dyDescent="0.45">
      <c r="A50">
        <f>A49+1/12</f>
        <v>2.7500000000000004</v>
      </c>
      <c r="B50" cm="1">
        <f t="array" ref="B50">_xll.ORF.DF($D$3, A50)</f>
        <v>0.86772971592154824</v>
      </c>
      <c r="C50" cm="1">
        <f t="array" ref="C50">_xll.ORF.SPOTRATE($D$3, A50)</f>
        <v>5.159090909090909E-2</v>
      </c>
      <c r="E50" cm="1">
        <f t="array" ref="E50">_xll.ORF.FWDRATE("USD-LIBOR",A49,A50)</f>
        <v>6.25E-2</v>
      </c>
      <c r="F50">
        <f t="shared" si="1"/>
        <v>6.2499999999998737E-2</v>
      </c>
      <c r="G50">
        <f t="shared" si="2"/>
        <v>1.2628786905111156E-15</v>
      </c>
    </row>
    <row r="51" spans="1:7" x14ac:dyDescent="0.45">
      <c r="A51">
        <f t="shared" si="0"/>
        <v>2.8333333333333339</v>
      </c>
      <c r="B51" cm="1">
        <f t="array" ref="B51">_xll.ORF.DF($D$3, A51)</f>
        <v>0.86322203924899998</v>
      </c>
      <c r="C51" cm="1">
        <f t="array" ref="C51">_xll.ORF.SPOTRATE($D$3, A51)</f>
        <v>5.1911764705882359E-2</v>
      </c>
      <c r="E51" cm="1">
        <f t="array" ref="E51">_xll.ORF.FWDRATE("USD-LIBOR",A50,A51)</f>
        <v>6.25E-2</v>
      </c>
      <c r="F51">
        <f t="shared" si="1"/>
        <v>6.2499999999998737E-2</v>
      </c>
      <c r="G51">
        <f t="shared" si="2"/>
        <v>1.2628786905111156E-15</v>
      </c>
    </row>
    <row r="52" spans="1:7" x14ac:dyDescent="0.45">
      <c r="A52">
        <f>A51+1/12</f>
        <v>2.9166666666666674</v>
      </c>
      <c r="B52" cm="1">
        <f t="array" ref="B52">_xll.ORF.DF($D$3, A52)</f>
        <v>0.85873777902584991</v>
      </c>
      <c r="C52" cm="1">
        <f t="array" ref="C52">_xll.ORF.SPOTRATE($D$3, A52)</f>
        <v>5.221428571428572E-2</v>
      </c>
      <c r="E52" cm="1">
        <f t="array" ref="E52">_xll.ORF.FWDRATE("USD-LIBOR",A51,A52)</f>
        <v>6.25E-2</v>
      </c>
      <c r="F52">
        <f t="shared" si="1"/>
        <v>6.2500000000001388E-2</v>
      </c>
      <c r="G52">
        <f t="shared" si="2"/>
        <v>-1.3877787807814457E-15</v>
      </c>
    </row>
    <row r="53" spans="1:7" x14ac:dyDescent="0.45">
      <c r="A53">
        <f>A52+1/12</f>
        <v>3.0000000000000009</v>
      </c>
      <c r="B53" cm="1">
        <f t="array" ref="B53">_xll.ORF.DF($D$3, A53)</f>
        <v>0.8542768136084794</v>
      </c>
      <c r="C53" cm="1">
        <f t="array" ref="C53">_xll.ORF.SPOTRATE($D$3, A53)</f>
        <v>5.2500000000000005E-2</v>
      </c>
      <c r="E53" cm="1">
        <f t="array" ref="E53">_xll.ORF.FWDRATE("USD-LIBOR",A52,A53)</f>
        <v>6.2500000000000097E-2</v>
      </c>
      <c r="F53">
        <f t="shared" si="1"/>
        <v>6.2500000000001388E-2</v>
      </c>
      <c r="G53">
        <f t="shared" si="2"/>
        <v>-1.2906342661267445E-15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33C2A-F829-4F3E-A302-ED9E7C68A1EF}">
  <dimension ref="A3:E12"/>
  <sheetViews>
    <sheetView tabSelected="1" workbookViewId="0">
      <selection activeCell="H6" sqref="H6"/>
    </sheetView>
  </sheetViews>
  <sheetFormatPr defaultRowHeight="14.25" x14ac:dyDescent="0.45"/>
  <cols>
    <col min="3" max="3" width="9.06640625" customWidth="1"/>
  </cols>
  <sheetData>
    <row r="3" spans="1:5" x14ac:dyDescent="0.45">
      <c r="A3" t="s">
        <v>11</v>
      </c>
      <c r="B3" t="s">
        <v>12</v>
      </c>
      <c r="C3">
        <v>0</v>
      </c>
      <c r="D3" t="str" cm="1">
        <f t="array" ref="D3">_xll.ORF.VOLCREATE("VOLTS",A5:A12,B5:B12,C3)</f>
        <v>VOLTS¤1</v>
      </c>
    </row>
    <row r="4" spans="1:5" x14ac:dyDescent="0.45">
      <c r="A4" t="s">
        <v>1</v>
      </c>
      <c r="B4" t="s">
        <v>9</v>
      </c>
      <c r="C4" t="s">
        <v>14</v>
      </c>
      <c r="D4" t="s">
        <v>15</v>
      </c>
      <c r="E4" t="s">
        <v>13</v>
      </c>
    </row>
    <row r="5" spans="1:5" x14ac:dyDescent="0.45">
      <c r="A5">
        <v>0.25</v>
      </c>
      <c r="B5">
        <v>0.2</v>
      </c>
      <c r="C5" cm="1">
        <f t="array" ref="C5">_xll.ORF.FWDVOL($D$3,0,A5)</f>
        <v>0.2</v>
      </c>
      <c r="D5">
        <f>SQRT((B5*B5*A5)/(A5))</f>
        <v>0.2</v>
      </c>
      <c r="E5">
        <f>C5-D5</f>
        <v>0</v>
      </c>
    </row>
    <row r="6" spans="1:5" x14ac:dyDescent="0.45">
      <c r="A6">
        <v>0.5</v>
      </c>
      <c r="B6">
        <v>0.22</v>
      </c>
      <c r="C6" cm="1">
        <f t="array" ref="C6">_xll.ORF.FWDVOL($D$3,A5,A6)</f>
        <v>0.23832750575625969</v>
      </c>
      <c r="D6">
        <f>SQRT((B6*B6*A6-B5*B5*A5)/(A6-A5))</f>
        <v>0.23832750575625969</v>
      </c>
      <c r="E6">
        <f t="shared" ref="E6:E12" si="0">C6-D6</f>
        <v>0</v>
      </c>
    </row>
    <row r="7" spans="1:5" x14ac:dyDescent="0.45">
      <c r="A7">
        <v>0.75</v>
      </c>
      <c r="B7">
        <v>0.23</v>
      </c>
      <c r="C7" cm="1">
        <f t="array" ref="C7">_xll.ORF.FWDVOL($D$3,A6,A7)</f>
        <v>0.24879710609249459</v>
      </c>
      <c r="D7">
        <f t="shared" ref="D7:D12" si="1">SQRT((B7*B7*A7-B6*B6*A6)/(A7-A6))</f>
        <v>0.24879710609249459</v>
      </c>
      <c r="E7">
        <f t="shared" si="0"/>
        <v>0</v>
      </c>
    </row>
    <row r="8" spans="1:5" x14ac:dyDescent="0.45">
      <c r="A8">
        <v>1</v>
      </c>
      <c r="B8">
        <v>0.25</v>
      </c>
      <c r="C8" cm="1">
        <f t="array" ref="C8">_xll.ORF.FWDVOL($D$3,A7,A8)</f>
        <v>0.30215889859476253</v>
      </c>
      <c r="D8">
        <f t="shared" si="1"/>
        <v>0.30215889859476253</v>
      </c>
      <c r="E8">
        <f t="shared" si="0"/>
        <v>0</v>
      </c>
    </row>
    <row r="9" spans="1:5" x14ac:dyDescent="0.45">
      <c r="A9">
        <v>1.5</v>
      </c>
      <c r="B9">
        <v>0.27</v>
      </c>
      <c r="C9" cm="1">
        <f t="array" ref="C9">_xll.ORF.FWDVOL($D$3,A8,A9)</f>
        <v>0.30610455730027936</v>
      </c>
      <c r="D9">
        <f t="shared" si="1"/>
        <v>0.30610455730027936</v>
      </c>
      <c r="E9">
        <f t="shared" si="0"/>
        <v>0</v>
      </c>
    </row>
    <row r="10" spans="1:5" x14ac:dyDescent="0.45">
      <c r="A10">
        <v>2</v>
      </c>
      <c r="B10">
        <v>0.3</v>
      </c>
      <c r="C10" cm="1">
        <f t="array" ref="C10">_xll.ORF.FWDVOL($D$3,A9,A10)</f>
        <v>0.37589892258425001</v>
      </c>
      <c r="D10">
        <f t="shared" si="1"/>
        <v>0.37589892258425001</v>
      </c>
      <c r="E10">
        <f t="shared" si="0"/>
        <v>0</v>
      </c>
    </row>
    <row r="11" spans="1:5" x14ac:dyDescent="0.45">
      <c r="A11">
        <v>3</v>
      </c>
      <c r="B11">
        <v>0.35</v>
      </c>
      <c r="C11" cm="1">
        <f t="array" ref="C11">_xll.ORF.FWDVOL($D$3,A10,A11)</f>
        <v>0.43301270189221924</v>
      </c>
      <c r="D11">
        <f t="shared" si="1"/>
        <v>0.43301270189221924</v>
      </c>
      <c r="E11">
        <f t="shared" si="0"/>
        <v>0</v>
      </c>
    </row>
    <row r="12" spans="1:5" x14ac:dyDescent="0.45">
      <c r="A12">
        <v>4</v>
      </c>
      <c r="B12">
        <v>0.4</v>
      </c>
      <c r="C12" cm="1">
        <f t="array" ref="C12">_xll.ORF.FWDVOL($D$3,A11,A12)</f>
        <v>0.52201532544552764</v>
      </c>
      <c r="D12">
        <f t="shared" si="1"/>
        <v>0.52201532544552764</v>
      </c>
      <c r="E12">
        <f t="shared" si="0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P1</vt:lpstr>
      <vt:lpstr>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Xun Hu</dc:creator>
  <cp:lastModifiedBy>Xun Hu</cp:lastModifiedBy>
  <dcterms:created xsi:type="dcterms:W3CDTF">2024-10-07T05:25:45Z</dcterms:created>
  <dcterms:modified xsi:type="dcterms:W3CDTF">2024-10-08T03:07:40Z</dcterms:modified>
</cp:coreProperties>
</file>