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fc04a175858028/Desktop/Develop/hw2/"/>
    </mc:Choice>
  </mc:AlternateContent>
  <xr:revisionPtr revIDLastSave="123" documentId="8_{22CDCE9F-F859-4827-99B1-8487F2187099}" xr6:coauthVersionLast="47" xr6:coauthVersionMax="47" xr10:uidLastSave="{47D92964-8230-4D12-AEB1-43518D13F5FF}"/>
  <bookViews>
    <workbookView xWindow="3503" yWindow="413" windowWidth="16380" windowHeight="10620" activeTab="1" xr2:uid="{DDFF3F19-4386-4367-A943-A25B64825E9E}"/>
  </bookViews>
  <sheets>
    <sheet name="P1" sheetId="1" r:id="rId1"/>
    <sheet name="P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 a="1"/>
  <c r="A12" i="1" s="1"/>
  <c r="C12" i="1"/>
  <c r="A10" i="2" a="1"/>
  <c r="A10" i="2" s="1"/>
  <c r="B13" i="1" a="1"/>
  <c r="B15" i="1" a="1"/>
  <c r="B17" i="1" a="1"/>
  <c r="B19" i="1" a="1"/>
  <c r="B21" i="1" a="1"/>
  <c r="B23" i="1" a="1"/>
  <c r="B25" i="1" a="1"/>
  <c r="B14" i="1" a="1"/>
  <c r="B16" i="1" a="1"/>
  <c r="B18" i="1" a="1"/>
  <c r="B20" i="1" a="1"/>
  <c r="B22" i="1" a="1"/>
  <c r="B24" i="1" a="1"/>
  <c r="B26" i="1" a="1"/>
  <c r="B27" i="1" a="1"/>
  <c r="E11" i="2" a="1"/>
  <c r="E13" i="2" a="1"/>
  <c r="E15" i="2" a="1"/>
  <c r="E17" i="2" a="1"/>
  <c r="E19" i="2" a="1"/>
  <c r="E21" i="2" a="1"/>
  <c r="E23" i="2" a="1"/>
  <c r="E25" i="2" a="1"/>
  <c r="E27" i="2" a="1"/>
  <c r="E29" i="2" a="1"/>
  <c r="E12" i="2" a="1"/>
  <c r="E14" i="2" a="1"/>
  <c r="E16" i="2" a="1"/>
  <c r="E18" i="2" a="1"/>
  <c r="E20" i="2" a="1"/>
  <c r="E22" i="2" a="1"/>
  <c r="E24" i="2" a="1"/>
  <c r="E26" i="2" a="1"/>
  <c r="E28" i="2" a="1"/>
  <c r="E30" i="2" a="1"/>
  <c r="E10" i="2" a="1"/>
  <c r="D11" i="2" a="1"/>
  <c r="D13" i="2" a="1"/>
  <c r="D15" i="2" a="1"/>
  <c r="D17" i="2" a="1"/>
  <c r="D19" i="2" a="1"/>
  <c r="D21" i="2" a="1"/>
  <c r="D23" i="2" a="1"/>
  <c r="D25" i="2" a="1"/>
  <c r="D27" i="2" a="1"/>
  <c r="D29" i="2" a="1"/>
  <c r="D12" i="2" a="1"/>
  <c r="D14" i="2" a="1"/>
  <c r="D16" i="2" a="1"/>
  <c r="D18" i="2" a="1"/>
  <c r="D20" i="2" a="1"/>
  <c r="D22" i="2" a="1"/>
  <c r="D24" i="2" a="1"/>
  <c r="D26" i="2" a="1"/>
  <c r="D28" i="2" a="1"/>
  <c r="D30" i="2" a="1"/>
  <c r="D10" i="2" a="1"/>
  <c r="B11" i="2" a="1"/>
  <c r="B13" i="2" a="1"/>
  <c r="B15" i="2" a="1"/>
  <c r="B17" i="2" a="1"/>
  <c r="B19" i="2" a="1"/>
  <c r="B21" i="2" a="1"/>
  <c r="B23" i="2" a="1"/>
  <c r="B25" i="2" a="1"/>
  <c r="B27" i="2" a="1"/>
  <c r="B29" i="2" a="1"/>
  <c r="B12" i="2" a="1"/>
  <c r="B14" i="2" a="1"/>
  <c r="B16" i="2" a="1"/>
  <c r="B18" i="2" a="1"/>
  <c r="B20" i="2" a="1"/>
  <c r="B22" i="2" a="1"/>
  <c r="B24" i="2" a="1"/>
  <c r="B26" i="2" a="1"/>
  <c r="B28" i="2" a="1"/>
  <c r="B30" i="2" a="1"/>
  <c r="C11" i="2" a="1"/>
  <c r="C13" i="2" a="1"/>
  <c r="C15" i="2" a="1"/>
  <c r="C17" i="2" a="1"/>
  <c r="C19" i="2" a="1"/>
  <c r="C21" i="2" a="1"/>
  <c r="C23" i="2" a="1"/>
  <c r="C25" i="2" a="1"/>
  <c r="C27" i="2" a="1"/>
  <c r="C29" i="2" a="1"/>
  <c r="C12" i="2" a="1"/>
  <c r="C14" i="2" a="1"/>
  <c r="C16" i="2" a="1"/>
  <c r="C18" i="2" a="1"/>
  <c r="C20" i="2" a="1"/>
  <c r="C22" i="2" a="1"/>
  <c r="C24" i="2" a="1"/>
  <c r="C26" i="2" a="1"/>
  <c r="C28" i="2" a="1"/>
  <c r="C30" i="2" a="1"/>
  <c r="C10" i="2" a="1"/>
  <c r="B10" i="2" a="1"/>
  <c r="B12" i="1" a="1"/>
  <c r="C10" i="2" l="1"/>
  <c r="B10" i="2"/>
  <c r="B12" i="1"/>
  <c r="C30" i="2"/>
  <c r="C28" i="2"/>
  <c r="C26" i="2"/>
  <c r="C24" i="2"/>
  <c r="C22" i="2"/>
  <c r="C20" i="2"/>
  <c r="C18" i="2"/>
  <c r="C16" i="2"/>
  <c r="C14" i="2"/>
  <c r="C12" i="2"/>
  <c r="C29" i="2"/>
  <c r="C27" i="2"/>
  <c r="C25" i="2"/>
  <c r="C23" i="2"/>
  <c r="C21" i="2"/>
  <c r="C19" i="2"/>
  <c r="C17" i="2"/>
  <c r="C15" i="2"/>
  <c r="C13" i="2"/>
  <c r="C11" i="2"/>
  <c r="E30" i="2"/>
  <c r="E28" i="2"/>
  <c r="E26" i="2"/>
  <c r="E24" i="2"/>
  <c r="E22" i="2"/>
  <c r="E20" i="2"/>
  <c r="E18" i="2"/>
  <c r="E16" i="2"/>
  <c r="E14" i="2"/>
  <c r="E12" i="2"/>
  <c r="E29" i="2"/>
  <c r="E27" i="2"/>
  <c r="E25" i="2"/>
  <c r="E23" i="2"/>
  <c r="E21" i="2"/>
  <c r="E19" i="2"/>
  <c r="E17" i="2"/>
  <c r="E15" i="2"/>
  <c r="E13" i="2"/>
  <c r="E11" i="2"/>
  <c r="E10" i="2"/>
  <c r="D30" i="2"/>
  <c r="D28" i="2"/>
  <c r="D26" i="2"/>
  <c r="D24" i="2"/>
  <c r="D22" i="2"/>
  <c r="D20" i="2"/>
  <c r="D18" i="2"/>
  <c r="D16" i="2"/>
  <c r="D14" i="2"/>
  <c r="D12" i="2"/>
  <c r="D29" i="2"/>
  <c r="D27" i="2"/>
  <c r="D25" i="2"/>
  <c r="D23" i="2"/>
  <c r="D21" i="2"/>
  <c r="D19" i="2"/>
  <c r="D17" i="2"/>
  <c r="D15" i="2"/>
  <c r="D13" i="2"/>
  <c r="D11" i="2"/>
  <c r="D10" i="2"/>
  <c r="B30" i="2"/>
  <c r="B28" i="2"/>
  <c r="B26" i="2"/>
  <c r="B24" i="2"/>
  <c r="B22" i="2"/>
  <c r="B20" i="2"/>
  <c r="B18" i="2"/>
  <c r="B16" i="2"/>
  <c r="B14" i="2"/>
  <c r="B12" i="2"/>
  <c r="B29" i="2"/>
  <c r="B27" i="2"/>
  <c r="B25" i="2"/>
  <c r="B23" i="2"/>
  <c r="B21" i="2"/>
  <c r="B19" i="2"/>
  <c r="B17" i="2"/>
  <c r="B15" i="2"/>
  <c r="B13" i="2"/>
  <c r="B11" i="2"/>
  <c r="B27" i="1"/>
  <c r="B26" i="1"/>
  <c r="B24" i="1"/>
  <c r="B22" i="1"/>
  <c r="B20" i="1"/>
  <c r="B18" i="1"/>
  <c r="B16" i="1"/>
  <c r="B14" i="1"/>
  <c r="B25" i="1"/>
  <c r="B23" i="1"/>
  <c r="B21" i="1"/>
  <c r="B19" i="1"/>
  <c r="B17" i="1"/>
  <c r="B15" i="1"/>
  <c r="B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<sst xmlns="http://schemas.openxmlformats.org/spreadsheetml/2006/main" count="26" uniqueCount="25">
  <si>
    <t>Knockout Forward</t>
  </si>
  <si>
    <t>spot</t>
  </si>
  <si>
    <t>strike</t>
  </si>
  <si>
    <t>timeToExp</t>
  </si>
  <si>
    <t>timeToKO</t>
  </si>
  <si>
    <t>intRate</t>
  </si>
  <si>
    <t>divYield</t>
  </si>
  <si>
    <t>vol</t>
  </si>
  <si>
    <t>KOLevel</t>
  </si>
  <si>
    <t>KOFwd PV</t>
  </si>
  <si>
    <t>Forward PV</t>
  </si>
  <si>
    <t>time to expiration</t>
  </si>
  <si>
    <t xml:space="preserve">strike </t>
  </si>
  <si>
    <t>risk-free rate</t>
  </si>
  <si>
    <t xml:space="preserve">dividend yield </t>
  </si>
  <si>
    <t xml:space="preserve">volitility </t>
  </si>
  <si>
    <t>squared call</t>
  </si>
  <si>
    <t>squared put</t>
  </si>
  <si>
    <t>call</t>
  </si>
  <si>
    <t>put</t>
  </si>
  <si>
    <t>Squared Call and Put</t>
  </si>
  <si>
    <t xml:space="preserve">Comments: when the knockout level is low (0-35), the prices for knockout forward and standard forward are roughly the same. </t>
  </si>
  <si>
    <t>This is because the probability of spot price falling below this level is low.</t>
  </si>
  <si>
    <t>When knockout level increases, the price for knockout forward increases as the reward is higher than standard forward.</t>
  </si>
  <si>
    <t>When the knockout level further increases, the price for knockout forward will decrease as expected, since it is more likely to get cancelled.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</si>
</sst>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Knockout</a:t>
            </a:r>
            <a:r>
              <a:rPr lang="en-US" baseline="0"/>
              <a:t> Forward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'P1'!$A$12:$A$27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xVal>
          <c:yVal>
            <c:numRef>
              <c:f>'P1'!$B$12:$B$27</c:f>
              <c:numCache>
                <c:formatCode>General</c:formatCode>
                <c:ptCount val="16"/>
                <c:pt idx="0">
                  <c:v>1.9024905568074286</c:v>
                </c:pt>
                <c:pt idx="1">
                  <c:v>1.9024905568074697</c:v>
                </c:pt>
                <c:pt idx="2">
                  <c:v>1.9024914494385678</c:v>
                </c:pt>
                <c:pt idx="3">
                  <c:v>1.9036064081960067</c:v>
                </c:pt>
                <c:pt idx="4">
                  <c:v>1.9533367168205817</c:v>
                </c:pt>
                <c:pt idx="5">
                  <c:v>2.3861479009137909</c:v>
                </c:pt>
                <c:pt idx="6">
                  <c:v>3.8232435458170846</c:v>
                </c:pt>
                <c:pt idx="7">
                  <c:v>6.3558796776138209</c:v>
                </c:pt>
                <c:pt idx="8">
                  <c:v>9.1423302726370448</c:v>
                </c:pt>
                <c:pt idx="9">
                  <c:v>11.09954473960417</c:v>
                </c:pt>
                <c:pt idx="10">
                  <c:v>11.669505425390168</c:v>
                </c:pt>
                <c:pt idx="11">
                  <c:v>10.953626600039184</c:v>
                </c:pt>
                <c:pt idx="12">
                  <c:v>9.4168832701389782</c:v>
                </c:pt>
                <c:pt idx="13">
                  <c:v>7.5629975801768383</c:v>
                </c:pt>
                <c:pt idx="14">
                  <c:v>5.7606910455124591</c:v>
                </c:pt>
                <c:pt idx="15">
                  <c:v>4.2097968226192437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D0-4D1B-8BC9-A536983C7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991439"/>
        <c:axId val="727994319"/>
      </c:scatterChart>
      <c:valAx>
        <c:axId val="72799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Knockout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94319"/>
        <c:crosses val="autoZero"/>
        <c:crossBetween val="midCat"/>
      </c:valAx>
      <c:valAx>
        <c:axId val="72799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kockout</a:t>
                </a:r>
                <a:r>
                  <a:rPr lang="en-US" baseline="0"/>
                  <a:t> Forward PV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91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Squared</a:t>
            </a:r>
            <a:r>
              <a:rPr lang="en-US" baseline="0"/>
              <a:t> Options vs Vanilla Options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Squared Call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'P3'!$A$10:$A$30</c:f>
              <c:numCache>
                <c:formatCode>General</c:formatCode>
                <c:ptCount val="21"/>
                <c:pt idx="0">
                  <c:v>40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  <c:pt idx="7">
                  <c:v>75</c:v>
                </c:pt>
                <c:pt idx="8">
                  <c:v>80</c:v>
                </c:pt>
                <c:pt idx="9">
                  <c:v>85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105</c:v>
                </c:pt>
                <c:pt idx="14">
                  <c:v>110</c:v>
                </c:pt>
                <c:pt idx="15">
                  <c:v>115</c:v>
                </c:pt>
                <c:pt idx="16">
                  <c:v>120</c:v>
                </c:pt>
                <c:pt idx="17">
                  <c:v>125</c:v>
                </c:pt>
                <c:pt idx="18">
                  <c:v>130</c:v>
                </c:pt>
                <c:pt idx="19">
                  <c:v>135</c:v>
                </c:pt>
                <c:pt idx="20">
                  <c:v>140</c:v>
                </c:pt>
              </c:numCache>
            </c:numRef>
          </c:xVal>
          <c:yVal>
            <c:numRef>
              <c:f>'P3'!$B$10:$B$30</c:f>
              <c:numCache>
                <c:formatCode>General</c:formatCode>
                <c:ptCount val="21"/>
                <c:pt idx="0">
                  <c:v>6.8401462644677877E-2</c:v>
                </c:pt>
                <c:pt idx="1">
                  <c:v>0.16491736737082349</c:v>
                </c:pt>
                <c:pt idx="2">
                  <c:v>0.34368278097836685</c:v>
                </c:pt>
                <c:pt idx="3">
                  <c:v>0.64096031171577561</c:v>
                </c:pt>
                <c:pt idx="4">
                  <c:v>1.0962458622703903</c:v>
                </c:pt>
                <c:pt idx="5">
                  <c:v>1.7502072760623109</c:v>
                </c:pt>
                <c:pt idx="6">
                  <c:v>2.6430116047850087</c:v>
                </c:pt>
                <c:pt idx="7">
                  <c:v>3.8131146862372058</c:v>
                </c:pt>
                <c:pt idx="8">
                  <c:v>5.2964791629175565</c:v>
                </c:pt>
                <c:pt idx="9">
                  <c:v>7.1261408092201179</c:v>
                </c:pt>
                <c:pt idx="10">
                  <c:v>9.3320342282598769</c:v>
                </c:pt>
                <c:pt idx="11">
                  <c:v>11.940998537890284</c:v>
                </c:pt>
                <c:pt idx="12">
                  <c:v>14.976899662923026</c:v>
                </c:pt>
                <c:pt idx="13">
                  <c:v>18.460822071511171</c:v>
                </c:pt>
                <c:pt idx="14">
                  <c:v>22.411296625854014</c:v>
                </c:pt>
                <c:pt idx="15">
                  <c:v>26.844541989060879</c:v>
                </c:pt>
                <c:pt idx="16">
                  <c:v>31.774704957778873</c:v>
                </c:pt>
                <c:pt idx="17">
                  <c:v>37.214090701343146</c:v>
                </c:pt>
                <c:pt idx="18">
                  <c:v>43.173377743334498</c:v>
                </c:pt>
                <c:pt idx="19">
                  <c:v>49.661815103502171</c:v>
                </c:pt>
                <c:pt idx="20">
                  <c:v>56.687400704115404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ED-4FCF-9CDB-67B023B431B4}"/>
            </c:ext>
          </c:extLst>
        </c:ser>
        <c:ser>
          <c:idx val="1"/>
          <c:order val="1"/>
          <c:tx>
            <c:v>Squared Put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'P3'!$A$10:$A$30</c:f>
              <c:numCache>
                <c:formatCode>General</c:formatCode>
                <c:ptCount val="21"/>
                <c:pt idx="0">
                  <c:v>40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  <c:pt idx="7">
                  <c:v>75</c:v>
                </c:pt>
                <c:pt idx="8">
                  <c:v>80</c:v>
                </c:pt>
                <c:pt idx="9">
                  <c:v>85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105</c:v>
                </c:pt>
                <c:pt idx="14">
                  <c:v>110</c:v>
                </c:pt>
                <c:pt idx="15">
                  <c:v>115</c:v>
                </c:pt>
                <c:pt idx="16">
                  <c:v>120</c:v>
                </c:pt>
                <c:pt idx="17">
                  <c:v>125</c:v>
                </c:pt>
                <c:pt idx="18">
                  <c:v>130</c:v>
                </c:pt>
                <c:pt idx="19">
                  <c:v>135</c:v>
                </c:pt>
                <c:pt idx="20">
                  <c:v>140</c:v>
                </c:pt>
              </c:numCache>
            </c:numRef>
          </c:xVal>
          <c:yVal>
            <c:numRef>
              <c:f>'P3'!$C$10:$C$30</c:f>
              <c:numCache>
                <c:formatCode>General</c:formatCode>
                <c:ptCount val="21"/>
                <c:pt idx="0">
                  <c:v>35.67824442514798</c:v>
                </c:pt>
                <c:pt idx="1">
                  <c:v>31.151504386294537</c:v>
                </c:pt>
                <c:pt idx="2">
                  <c:v>27.1292702740556</c:v>
                </c:pt>
                <c:pt idx="3">
                  <c:v>23.575279480182665</c:v>
                </c:pt>
                <c:pt idx="4">
                  <c:v>20.450036101988513</c:v>
                </c:pt>
                <c:pt idx="5">
                  <c:v>17.712872296052925</c:v>
                </c:pt>
                <c:pt idx="6">
                  <c:v>15.323621010682469</c:v>
                </c:pt>
                <c:pt idx="7">
                  <c:v>13.243826408078403</c:v>
                </c:pt>
                <c:pt idx="8">
                  <c:v>11.437525845742108</c:v>
                </c:pt>
                <c:pt idx="9">
                  <c:v>9.8716835492794459</c:v>
                </c:pt>
                <c:pt idx="10">
                  <c:v>8.5163649155755774</c:v>
                </c:pt>
                <c:pt idx="11">
                  <c:v>7.3447308267769182</c:v>
                </c:pt>
                <c:pt idx="12">
                  <c:v>6.3329153580718502</c:v>
                </c:pt>
                <c:pt idx="13">
                  <c:v>5.4598340413072668</c:v>
                </c:pt>
                <c:pt idx="14">
                  <c:v>4.7069560142838869</c:v>
                </c:pt>
                <c:pt idx="15">
                  <c:v>4.0580626138923952</c:v>
                </c:pt>
                <c:pt idx="16">
                  <c:v>3.499007043485677</c:v>
                </c:pt>
                <c:pt idx="17">
                  <c:v>3.0174841337286247</c:v>
                </c:pt>
                <c:pt idx="18">
                  <c:v>2.6028153610403231</c:v>
                </c:pt>
                <c:pt idx="19">
                  <c:v>2.2457517056716712</c:v>
                </c:pt>
                <c:pt idx="20">
                  <c:v>1.9382952453533393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ED-4FCF-9CDB-67B023B431B4}"/>
            </c:ext>
          </c:extLst>
        </c:ser>
        <c:ser>
          <c:idx val="2"/>
          <c:order val="2"/>
          <c:tx>
            <c:v>Call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'P3'!$A$10:$A$30</c:f>
              <c:numCache>
                <c:formatCode>General</c:formatCode>
                <c:ptCount val="21"/>
                <c:pt idx="0">
                  <c:v>40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  <c:pt idx="7">
                  <c:v>75</c:v>
                </c:pt>
                <c:pt idx="8">
                  <c:v>80</c:v>
                </c:pt>
                <c:pt idx="9">
                  <c:v>85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105</c:v>
                </c:pt>
                <c:pt idx="14">
                  <c:v>110</c:v>
                </c:pt>
                <c:pt idx="15">
                  <c:v>115</c:v>
                </c:pt>
                <c:pt idx="16">
                  <c:v>120</c:v>
                </c:pt>
                <c:pt idx="17">
                  <c:v>125</c:v>
                </c:pt>
                <c:pt idx="18">
                  <c:v>130</c:v>
                </c:pt>
                <c:pt idx="19">
                  <c:v>135</c:v>
                </c:pt>
                <c:pt idx="20">
                  <c:v>140</c:v>
                </c:pt>
              </c:numCache>
            </c:numRef>
          </c:xVal>
          <c:yVal>
            <c:numRef>
              <c:f>'P3'!$D$10:$D$30</c:f>
              <c:numCache>
                <c:formatCode>General</c:formatCode>
                <c:ptCount val="21"/>
                <c:pt idx="0">
                  <c:v>0.10506258799403129</c:v>
                </c:pt>
                <c:pt idx="1">
                  <c:v>0.25108171438736399</c:v>
                </c:pt>
                <c:pt idx="2">
                  <c:v>0.51553472655383437</c:v>
                </c:pt>
                <c:pt idx="3">
                  <c:v>0.94256851075657544</c:v>
                </c:pt>
                <c:pt idx="4">
                  <c:v>1.573879020727363</c:v>
                </c:pt>
                <c:pt idx="5">
                  <c:v>2.444825161406694</c:v>
                </c:pt>
                <c:pt idx="6">
                  <c:v>3.5820725276176471</c:v>
                </c:pt>
                <c:pt idx="7">
                  <c:v>5.0027176262488613</c:v>
                </c:pt>
                <c:pt idx="8">
                  <c:v>6.7145747095261505</c:v>
                </c:pt>
                <c:pt idx="9">
                  <c:v>8.717228657041499</c:v>
                </c:pt>
                <c:pt idx="10">
                  <c:v>11.003491503916372</c:v>
                </c:pt>
                <c:pt idx="11">
                  <c:v>13.560983116113222</c:v>
                </c:pt>
                <c:pt idx="12">
                  <c:v>16.373647577456349</c:v>
                </c:pt>
                <c:pt idx="13">
                  <c:v>19.423095678804419</c:v>
                </c:pt>
                <c:pt idx="14">
                  <c:v>22.689723398759035</c:v>
                </c:pt>
                <c:pt idx="15">
                  <c:v>26.153596606699335</c:v>
                </c:pt>
                <c:pt idx="16">
                  <c:v>29.795116726552667</c:v>
                </c:pt>
                <c:pt idx="17">
                  <c:v>33.595494895233678</c:v>
                </c:pt>
                <c:pt idx="18">
                  <c:v>37.53706700787906</c:v>
                </c:pt>
                <c:pt idx="19">
                  <c:v>41.603481966596483</c:v>
                </c:pt>
                <c:pt idx="20">
                  <c:v>45.779792623324418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ED-4FCF-9CDB-67B023B431B4}"/>
            </c:ext>
          </c:extLst>
        </c:ser>
        <c:ser>
          <c:idx val="3"/>
          <c:order val="3"/>
          <c:tx>
            <c:v>Put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'P3'!$A$10:$A$30</c:f>
              <c:numCache>
                <c:formatCode>General</c:formatCode>
                <c:ptCount val="21"/>
                <c:pt idx="0">
                  <c:v>40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  <c:pt idx="7">
                  <c:v>75</c:v>
                </c:pt>
                <c:pt idx="8">
                  <c:v>80</c:v>
                </c:pt>
                <c:pt idx="9">
                  <c:v>85</c:v>
                </c:pt>
                <c:pt idx="10">
                  <c:v>90</c:v>
                </c:pt>
                <c:pt idx="11">
                  <c:v>95</c:v>
                </c:pt>
                <c:pt idx="12">
                  <c:v>100</c:v>
                </c:pt>
                <c:pt idx="13">
                  <c:v>105</c:v>
                </c:pt>
                <c:pt idx="14">
                  <c:v>110</c:v>
                </c:pt>
                <c:pt idx="15">
                  <c:v>115</c:v>
                </c:pt>
                <c:pt idx="16">
                  <c:v>120</c:v>
                </c:pt>
                <c:pt idx="17">
                  <c:v>125</c:v>
                </c:pt>
                <c:pt idx="18">
                  <c:v>130</c:v>
                </c:pt>
                <c:pt idx="19">
                  <c:v>135</c:v>
                </c:pt>
                <c:pt idx="20">
                  <c:v>140</c:v>
                </c:pt>
              </c:numCache>
            </c:numRef>
          </c:xVal>
          <c:yVal>
            <c:numRef>
              <c:f>'P3'!$E$10:$E$30</c:f>
              <c:numCache>
                <c:formatCode>General</c:formatCode>
                <c:ptCount val="21"/>
                <c:pt idx="0">
                  <c:v>56.976059570956146</c:v>
                </c:pt>
                <c:pt idx="1">
                  <c:v>52.221085330815704</c:v>
                </c:pt>
                <c:pt idx="2">
                  <c:v>47.584544976448385</c:v>
                </c:pt>
                <c:pt idx="3">
                  <c:v>43.110585394117344</c:v>
                </c:pt>
                <c:pt idx="4">
                  <c:v>38.840902537554364</c:v>
                </c:pt>
                <c:pt idx="5">
                  <c:v>34.810855311699918</c:v>
                </c:pt>
                <c:pt idx="6">
                  <c:v>31.047109311377103</c:v>
                </c:pt>
                <c:pt idx="7">
                  <c:v>27.566761043474543</c:v>
                </c:pt>
                <c:pt idx="8">
                  <c:v>24.377624760218062</c:v>
                </c:pt>
                <c:pt idx="9">
                  <c:v>21.479285341199617</c:v>
                </c:pt>
                <c:pt idx="10">
                  <c:v>18.864554821540736</c:v>
                </c:pt>
                <c:pt idx="11">
                  <c:v>16.521053067203795</c:v>
                </c:pt>
                <c:pt idx="12">
                  <c:v>14.432724162013161</c:v>
                </c:pt>
                <c:pt idx="13">
                  <c:v>12.581178896827446</c:v>
                </c:pt>
                <c:pt idx="14">
                  <c:v>10.946813250248267</c:v>
                </c:pt>
                <c:pt idx="15">
                  <c:v>9.5096930916548139</c:v>
                </c:pt>
                <c:pt idx="16">
                  <c:v>8.2502198449743531</c:v>
                </c:pt>
                <c:pt idx="17">
                  <c:v>7.1496046471215795</c:v>
                </c:pt>
                <c:pt idx="18">
                  <c:v>6.1901833932331858</c:v>
                </c:pt>
                <c:pt idx="19">
                  <c:v>5.3556049854168304</c:v>
                </c:pt>
                <c:pt idx="20">
                  <c:v>4.6309222756109927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ED-4FCF-9CDB-67B023B43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5391"/>
        <c:axId val="27354911"/>
      </c:scatterChart>
      <c:valAx>
        <c:axId val="2735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spot</a:t>
                </a:r>
                <a:r>
                  <a:rPr lang="en-US" baseline="0"/>
                  <a:t>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911"/>
        <c:crosses val="autoZero"/>
        <c:crossBetween val="midCat"/>
      </c:valAx>
      <c:valAx>
        <c:axId val="2735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prices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5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571682</xdr:colOff>
      <xdr:row>5</xdr:row>
      <xdr:rowOff>52571</xdr:rowOff>
    </xdr:from>
    <xdr:to>
      <xdr:col>10</xdr:col>
      <xdr:colOff>609784</xdr:colOff>
      <xdr:row>20</xdr:row>
      <xdr:rowOff>81145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40400D-347C-C6F1-59B6-C0B698812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192881</xdr:colOff>
      <xdr:row>5</xdr:row>
      <xdr:rowOff>92868</xdr:rowOff>
    </xdr:from>
    <xdr:to>
      <xdr:col>13</xdr:col>
      <xdr:colOff>230981</xdr:colOff>
      <xdr:row>20</xdr:row>
      <xdr:rowOff>121443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7B8DBC-37D8-71A4-7FBD-5FDCAC140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C251-E793-4D8E-A6D1-CC1A1C2F37E5}">
  <dimension ref="A1:C32"/>
  <sheetViews>
    <sheetView zoomScale="90" workbookViewId="0">
      <selection activeCell="B13" sqref="B13"/>
    </sheetView>
  </sheetViews>
  <sheetFormatPr defaultRowHeight="14.25" x14ac:dyDescent="0.45"/>
  <sheetData>
    <row r="1" spans="1:3" x14ac:dyDescent="0.45">
      <c r="A1" t="s">
        <v>0</v>
      </c>
    </row>
    <row r="3" spans="1:3" x14ac:dyDescent="0.45">
      <c r="A3" t="s">
        <v>1</v>
      </c>
      <c r="B3">
        <v>100</v>
      </c>
    </row>
    <row r="4" spans="1:3" x14ac:dyDescent="0.45">
      <c r="A4" t="s">
        <v>2</v>
      </c>
      <c r="B4">
        <v>100</v>
      </c>
    </row>
    <row r="5" spans="1:3" x14ac:dyDescent="0.45">
      <c r="A5" t="s">
        <v>3</v>
      </c>
      <c r="B5">
        <v>1</v>
      </c>
    </row>
    <row r="6" spans="1:3" x14ac:dyDescent="0.45">
      <c r="A6" t="s">
        <v>4</v>
      </c>
      <c r="B6">
        <v>0.5</v>
      </c>
    </row>
    <row r="7" spans="1:3" x14ac:dyDescent="0.45">
      <c r="A7" t="s">
        <v>5</v>
      </c>
      <c r="B7">
        <v>0.04</v>
      </c>
    </row>
    <row r="8" spans="1:3" x14ac:dyDescent="0.45">
      <c r="A8" t="s">
        <v>6</v>
      </c>
      <c r="B8">
        <v>0.02</v>
      </c>
    </row>
    <row r="9" spans="1:3" x14ac:dyDescent="0.45">
      <c r="A9" t="s">
        <v>7</v>
      </c>
      <c r="B9">
        <v>0.4</v>
      </c>
    </row>
    <row r="11" spans="1:3" x14ac:dyDescent="0.45">
      <c r="A11" t="s">
        <v>8</v>
      </c>
      <c r="B11" t="s">
        <v>9</v>
      </c>
      <c r="C11" t="s">
        <v>10</v>
      </c>
    </row>
    <row r="12" spans="1:3" x14ac:dyDescent="0.45">
      <c r="A12" cm="1">
        <f t="array" ref="A12:A27">_xlfn.SEQUENCE(16,1,0,10)</f>
        <v>0</v>
      </c>
      <c r="B12" cm="1">
        <f t="array" ref="B12">_xll.ORF.KOFWD($B$3,$B$4,A12,$B$5,$B$6,$B$7,$B$8,$B$9)</f>
        <v>1.9024905568074286</v>
      </c>
      <c r="C12">
        <f>EXP(-B8*B5)*B3-EXP(-B7*B5)*B4</f>
        <v>1.9409234154432085</v>
      </c>
    </row>
    <row r="13" spans="1:3" x14ac:dyDescent="0.45">
      <c r="A13">
        <v>10</v>
      </c>
      <c r="B13" cm="1">
        <f t="array" ref="B13">_xll.ORF.KOFWD($B$3,$B$4,A13,$B$5,$B$6,$B$7,$B$8,$B$9)</f>
        <v>1.9024905568074697</v>
      </c>
    </row>
    <row r="14" spans="1:3" x14ac:dyDescent="0.45">
      <c r="A14">
        <v>20</v>
      </c>
      <c r="B14" cm="1">
        <f t="array" ref="B14">_xll.ORF.KOFWD($B$3,$B$4,A14,$B$5,$B$6,$B$7,$B$8,$B$9)</f>
        <v>1.9024914494385678</v>
      </c>
    </row>
    <row r="15" spans="1:3" x14ac:dyDescent="0.45">
      <c r="A15">
        <v>30</v>
      </c>
      <c r="B15" cm="1">
        <f t="array" ref="B15">_xll.ORF.KOFWD($B$3,$B$4,A15,$B$5,$B$6,$B$7,$B$8,$B$9)</f>
        <v>1.9036064081960067</v>
      </c>
    </row>
    <row r="16" spans="1:3" x14ac:dyDescent="0.45">
      <c r="A16">
        <v>40</v>
      </c>
      <c r="B16" cm="1">
        <f t="array" ref="B16">_xll.ORF.KOFWD($B$3,$B$4,A16,$B$5,$B$6,$B$7,$B$8,$B$9)</f>
        <v>1.9533367168205817</v>
      </c>
    </row>
    <row r="17" spans="1:2" x14ac:dyDescent="0.45">
      <c r="A17">
        <v>50</v>
      </c>
      <c r="B17" cm="1">
        <f t="array" ref="B17">_xll.ORF.KOFWD($B$3,$B$4,A17,$B$5,$B$6,$B$7,$B$8,$B$9)</f>
        <v>2.3861479009137909</v>
      </c>
    </row>
    <row r="18" spans="1:2" x14ac:dyDescent="0.45">
      <c r="A18">
        <v>60</v>
      </c>
      <c r="B18" cm="1">
        <f t="array" ref="B18">_xll.ORF.KOFWD($B$3,$B$4,A18,$B$5,$B$6,$B$7,$B$8,$B$9)</f>
        <v>3.8232435458170846</v>
      </c>
    </row>
    <row r="19" spans="1:2" x14ac:dyDescent="0.45">
      <c r="A19">
        <v>70</v>
      </c>
      <c r="B19" cm="1">
        <f t="array" ref="B19">_xll.ORF.KOFWD($B$3,$B$4,A19,$B$5,$B$6,$B$7,$B$8,$B$9)</f>
        <v>6.3558796776138209</v>
      </c>
    </row>
    <row r="20" spans="1:2" x14ac:dyDescent="0.45">
      <c r="A20">
        <v>80</v>
      </c>
      <c r="B20" cm="1">
        <f t="array" ref="B20">_xll.ORF.KOFWD($B$3,$B$4,A20,$B$5,$B$6,$B$7,$B$8,$B$9)</f>
        <v>9.1423302726370448</v>
      </c>
    </row>
    <row r="21" spans="1:2" x14ac:dyDescent="0.45">
      <c r="A21">
        <v>90</v>
      </c>
      <c r="B21" cm="1">
        <f t="array" ref="B21">_xll.ORF.KOFWD($B$3,$B$4,A21,$B$5,$B$6,$B$7,$B$8,$B$9)</f>
        <v>11.09954473960417</v>
      </c>
    </row>
    <row r="22" spans="1:2" x14ac:dyDescent="0.45">
      <c r="A22">
        <v>100</v>
      </c>
      <c r="B22" cm="1">
        <f t="array" ref="B22">_xll.ORF.KOFWD($B$3,$B$4,A22,$B$5,$B$6,$B$7,$B$8,$B$9)</f>
        <v>11.669505425390168</v>
      </c>
    </row>
    <row r="23" spans="1:2" x14ac:dyDescent="0.45">
      <c r="A23">
        <v>110</v>
      </c>
      <c r="B23" cm="1">
        <f t="array" ref="B23">_xll.ORF.KOFWD($B$3,$B$4,A23,$B$5,$B$6,$B$7,$B$8,$B$9)</f>
        <v>10.953626600039184</v>
      </c>
    </row>
    <row r="24" spans="1:2" x14ac:dyDescent="0.45">
      <c r="A24">
        <v>120</v>
      </c>
      <c r="B24" cm="1">
        <f t="array" ref="B24">_xll.ORF.KOFWD($B$3,$B$4,A24,$B$5,$B$6,$B$7,$B$8,$B$9)</f>
        <v>9.4168832701389782</v>
      </c>
    </row>
    <row r="25" spans="1:2" x14ac:dyDescent="0.45">
      <c r="A25">
        <v>130</v>
      </c>
      <c r="B25" cm="1">
        <f t="array" ref="B25">_xll.ORF.KOFWD($B$3,$B$4,A25,$B$5,$B$6,$B$7,$B$8,$B$9)</f>
        <v>7.5629975801768383</v>
      </c>
    </row>
    <row r="26" spans="1:2" x14ac:dyDescent="0.45">
      <c r="A26">
        <v>140</v>
      </c>
      <c r="B26" cm="1">
        <f t="array" ref="B26">_xll.ORF.KOFWD($B$3,$B$4,A26,$B$5,$B$6,$B$7,$B$8,$B$9)</f>
        <v>5.7606910455124591</v>
      </c>
    </row>
    <row r="27" spans="1:2" x14ac:dyDescent="0.45">
      <c r="A27">
        <v>150</v>
      </c>
      <c r="B27" cm="1">
        <f t="array" ref="B27">_xll.ORF.KOFWD($B$3,$B$4,A27,$B$5,$B$6,$B$7,$B$8,$B$9)</f>
        <v>4.2097968226192437</v>
      </c>
    </row>
    <row r="29" spans="1:2" x14ac:dyDescent="0.45">
      <c r="A29" t="s">
        <v>21</v>
      </c>
    </row>
    <row r="30" spans="1:2" x14ac:dyDescent="0.45">
      <c r="A30" t="s">
        <v>22</v>
      </c>
    </row>
    <row r="31" spans="1:2" x14ac:dyDescent="0.45">
      <c r="A31" t="s">
        <v>23</v>
      </c>
    </row>
    <row r="32" spans="1:2" x14ac:dyDescent="0.45">
      <c r="A32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B61E-9542-4F67-ADAC-561512A880B0}">
  <dimension ref="A1:E30"/>
  <sheetViews>
    <sheetView tabSelected="1" topLeftCell="A3" zoomScale="77" workbookViewId="0">
      <selection activeCell="C11" sqref="C11"/>
    </sheetView>
  </sheetViews>
  <sheetFormatPr defaultRowHeight="14.25" x14ac:dyDescent="0.45"/>
  <cols>
    <col min="2" max="3" width="11.59765625" customWidth="1"/>
  </cols>
  <sheetData>
    <row r="1" spans="1:5" x14ac:dyDescent="0.45">
      <c r="A1" t="s">
        <v>20</v>
      </c>
    </row>
    <row r="3" spans="1:5" x14ac:dyDescent="0.45">
      <c r="A3" t="s">
        <v>11</v>
      </c>
      <c r="B3">
        <v>1</v>
      </c>
    </row>
    <row r="4" spans="1:5" x14ac:dyDescent="0.45">
      <c r="A4" t="s">
        <v>12</v>
      </c>
      <c r="B4">
        <v>100</v>
      </c>
    </row>
    <row r="5" spans="1:5" x14ac:dyDescent="0.45">
      <c r="A5" t="s">
        <v>13</v>
      </c>
      <c r="B5">
        <v>0.04</v>
      </c>
    </row>
    <row r="6" spans="1:5" x14ac:dyDescent="0.45">
      <c r="A6" t="s">
        <v>14</v>
      </c>
      <c r="B6">
        <v>0.02</v>
      </c>
    </row>
    <row r="7" spans="1:5" x14ac:dyDescent="0.45">
      <c r="A7" t="s">
        <v>15</v>
      </c>
      <c r="B7">
        <v>0.4</v>
      </c>
    </row>
    <row r="9" spans="1:5" x14ac:dyDescent="0.45">
      <c r="A9" t="s">
        <v>1</v>
      </c>
      <c r="B9" t="s">
        <v>16</v>
      </c>
      <c r="C9" t="s">
        <v>17</v>
      </c>
      <c r="D9" t="s">
        <v>18</v>
      </c>
      <c r="E9" t="s">
        <v>19</v>
      </c>
    </row>
    <row r="10" spans="1:5" x14ac:dyDescent="0.45">
      <c r="A10" cm="1">
        <f t="array" ref="A10:A30">_xlfn.SEQUENCE(21, 1, 40, 5)</f>
        <v>40</v>
      </c>
      <c r="B10" cm="1">
        <f t="array" ref="B10">_xll.ORF.SQEUROBS(1,A10,$B$3,$B$4,$B$5,$B$6,$B$7)</f>
        <v>6.8401462644677877E-2</v>
      </c>
      <c r="C10" cm="1">
        <f t="array" ref="C10">_xll.ORF.SQEUROBS(-1,A10,$B$3,$B$4,$B$5,$B$6,$B$7)</f>
        <v>35.67824442514798</v>
      </c>
      <c r="D10" cm="1">
        <f t="array" ref="D10">_xll.ORF.EUROBS(1,A10,$B$4,$B$3,$B$5,$B$6,$B$7)</f>
        <v>0.10506258799403129</v>
      </c>
      <c r="E10" cm="1">
        <f t="array" ref="E10">_xll.ORF.EUROBS(-1,A10,$B$4,$B$3,$B$5,$B$6,$B$7)</f>
        <v>56.976059570956146</v>
      </c>
    </row>
    <row r="11" spans="1:5" x14ac:dyDescent="0.45">
      <c r="A11">
        <v>45</v>
      </c>
      <c r="B11" cm="1">
        <f t="array" ref="B11">_xll.ORF.SQEUROBS(1,A11,$B$3,$B$4,$B$5,$B$6,$B$7)</f>
        <v>0.16491736737082349</v>
      </c>
      <c r="C11" cm="1">
        <f t="array" ref="C11">_xll.ORF.SQEUROBS(-1,A11,$B$3,$B$4,$B$5,$B$6,$B$7)</f>
        <v>31.151504386294537</v>
      </c>
      <c r="D11" cm="1">
        <f t="array" ref="D11">_xll.ORF.EUROBS(1,A11,$B$4,$B$3,$B$5,$B$6,$B$7)</f>
        <v>0.25108171438736399</v>
      </c>
      <c r="E11" cm="1">
        <f t="array" ref="E11">_xll.ORF.EUROBS(-1,A11,$B$4,$B$3,$B$5,$B$6,$B$7)</f>
        <v>52.221085330815704</v>
      </c>
    </row>
    <row r="12" spans="1:5" x14ac:dyDescent="0.45">
      <c r="A12">
        <v>50</v>
      </c>
      <c r="B12" cm="1">
        <f t="array" ref="B12">_xll.ORF.SQEUROBS(1,A12,$B$3,$B$4,$B$5,$B$6,$B$7)</f>
        <v>0.34368278097836685</v>
      </c>
      <c r="C12" cm="1">
        <f t="array" ref="C12">_xll.ORF.SQEUROBS(-1,A12,$B$3,$B$4,$B$5,$B$6,$B$7)</f>
        <v>27.1292702740556</v>
      </c>
      <c r="D12" cm="1">
        <f t="array" ref="D12">_xll.ORF.EUROBS(1,A12,$B$4,$B$3,$B$5,$B$6,$B$7)</f>
        <v>0.51553472655383437</v>
      </c>
      <c r="E12" cm="1">
        <f t="array" ref="E12">_xll.ORF.EUROBS(-1,A12,$B$4,$B$3,$B$5,$B$6,$B$7)</f>
        <v>47.584544976448385</v>
      </c>
    </row>
    <row r="13" spans="1:5" x14ac:dyDescent="0.45">
      <c r="A13">
        <v>55</v>
      </c>
      <c r="B13" cm="1">
        <f t="array" ref="B13">_xll.ORF.SQEUROBS(1,A13,$B$3,$B$4,$B$5,$B$6,$B$7)</f>
        <v>0.64096031171577561</v>
      </c>
      <c r="C13" cm="1">
        <f t="array" ref="C13">_xll.ORF.SQEUROBS(-1,A13,$B$3,$B$4,$B$5,$B$6,$B$7)</f>
        <v>23.575279480182665</v>
      </c>
      <c r="D13" cm="1">
        <f t="array" ref="D13">_xll.ORF.EUROBS(1,A13,$B$4,$B$3,$B$5,$B$6,$B$7)</f>
        <v>0.94256851075657544</v>
      </c>
      <c r="E13" cm="1">
        <f t="array" ref="E13">_xll.ORF.EUROBS(-1,A13,$B$4,$B$3,$B$5,$B$6,$B$7)</f>
        <v>43.110585394117344</v>
      </c>
    </row>
    <row r="14" spans="1:5" x14ac:dyDescent="0.45">
      <c r="A14">
        <v>60</v>
      </c>
      <c r="B14" cm="1">
        <f t="array" ref="B14">_xll.ORF.SQEUROBS(1,A14,$B$3,$B$4,$B$5,$B$6,$B$7)</f>
        <v>1.0962458622703903</v>
      </c>
      <c r="C14" cm="1">
        <f t="array" ref="C14">_xll.ORF.SQEUROBS(-1,A14,$B$3,$B$4,$B$5,$B$6,$B$7)</f>
        <v>20.450036101988513</v>
      </c>
      <c r="D14" cm="1">
        <f t="array" ref="D14">_xll.ORF.EUROBS(1,A14,$B$4,$B$3,$B$5,$B$6,$B$7)</f>
        <v>1.573879020727363</v>
      </c>
      <c r="E14" cm="1">
        <f t="array" ref="E14">_xll.ORF.EUROBS(-1,A14,$B$4,$B$3,$B$5,$B$6,$B$7)</f>
        <v>38.840902537554364</v>
      </c>
    </row>
    <row r="15" spans="1:5" x14ac:dyDescent="0.45">
      <c r="A15">
        <v>65</v>
      </c>
      <c r="B15" cm="1">
        <f t="array" ref="B15">_xll.ORF.SQEUROBS(1,A15,$B$3,$B$4,$B$5,$B$6,$B$7)</f>
        <v>1.7502072760623109</v>
      </c>
      <c r="C15" cm="1">
        <f t="array" ref="C15">_xll.ORF.SQEUROBS(-1,A15,$B$3,$B$4,$B$5,$B$6,$B$7)</f>
        <v>17.712872296052925</v>
      </c>
      <c r="D15" cm="1">
        <f t="array" ref="D15">_xll.ORF.EUROBS(1,A15,$B$4,$B$3,$B$5,$B$6,$B$7)</f>
        <v>2.444825161406694</v>
      </c>
      <c r="E15" cm="1">
        <f t="array" ref="E15">_xll.ORF.EUROBS(-1,A15,$B$4,$B$3,$B$5,$B$6,$B$7)</f>
        <v>34.810855311699918</v>
      </c>
    </row>
    <row r="16" spans="1:5" x14ac:dyDescent="0.45">
      <c r="A16">
        <v>70</v>
      </c>
      <c r="B16" cm="1">
        <f t="array" ref="B16">_xll.ORF.SQEUROBS(1,A16,$B$3,$B$4,$B$5,$B$6,$B$7)</f>
        <v>2.6430116047850087</v>
      </c>
      <c r="C16" cm="1">
        <f t="array" ref="C16">_xll.ORF.SQEUROBS(-1,A16,$B$3,$B$4,$B$5,$B$6,$B$7)</f>
        <v>15.323621010682469</v>
      </c>
      <c r="D16" cm="1">
        <f t="array" ref="D16">_xll.ORF.EUROBS(1,A16,$B$4,$B$3,$B$5,$B$6,$B$7)</f>
        <v>3.5820725276176471</v>
      </c>
      <c r="E16" cm="1">
        <f t="array" ref="E16">_xll.ORF.EUROBS(-1,A16,$B$4,$B$3,$B$5,$B$6,$B$7)</f>
        <v>31.047109311377103</v>
      </c>
    </row>
    <row r="17" spans="1:5" x14ac:dyDescent="0.45">
      <c r="A17">
        <v>75</v>
      </c>
      <c r="B17" cm="1">
        <f t="array" ref="B17">_xll.ORF.SQEUROBS(1,A17,$B$3,$B$4,$B$5,$B$6,$B$7)</f>
        <v>3.8131146862372058</v>
      </c>
      <c r="C17" cm="1">
        <f t="array" ref="C17">_xll.ORF.SQEUROBS(-1,A17,$B$3,$B$4,$B$5,$B$6,$B$7)</f>
        <v>13.243826408078403</v>
      </c>
      <c r="D17" cm="1">
        <f t="array" ref="D17">_xll.ORF.EUROBS(1,A17,$B$4,$B$3,$B$5,$B$6,$B$7)</f>
        <v>5.0027176262488613</v>
      </c>
      <c r="E17" cm="1">
        <f t="array" ref="E17">_xll.ORF.EUROBS(-1,A17,$B$4,$B$3,$B$5,$B$6,$B$7)</f>
        <v>27.566761043474543</v>
      </c>
    </row>
    <row r="18" spans="1:5" x14ac:dyDescent="0.45">
      <c r="A18">
        <v>80</v>
      </c>
      <c r="B18" cm="1">
        <f t="array" ref="B18">_xll.ORF.SQEUROBS(1,A18,$B$3,$B$4,$B$5,$B$6,$B$7)</f>
        <v>5.2964791629175565</v>
      </c>
      <c r="C18" cm="1">
        <f t="array" ref="C18">_xll.ORF.SQEUROBS(-1,A18,$B$3,$B$4,$B$5,$B$6,$B$7)</f>
        <v>11.437525845742108</v>
      </c>
      <c r="D18" cm="1">
        <f t="array" ref="D18">_xll.ORF.EUROBS(1,A18,$B$4,$B$3,$B$5,$B$6,$B$7)</f>
        <v>6.7145747095261505</v>
      </c>
      <c r="E18" cm="1">
        <f t="array" ref="E18">_xll.ORF.EUROBS(-1,A18,$B$4,$B$3,$B$5,$B$6,$B$7)</f>
        <v>24.377624760218062</v>
      </c>
    </row>
    <row r="19" spans="1:5" x14ac:dyDescent="0.45">
      <c r="A19">
        <v>85</v>
      </c>
      <c r="B19" cm="1">
        <f t="array" ref="B19">_xll.ORF.SQEUROBS(1,A19,$B$3,$B$4,$B$5,$B$6,$B$7)</f>
        <v>7.1261408092201179</v>
      </c>
      <c r="C19" cm="1">
        <f t="array" ref="C19">_xll.ORF.SQEUROBS(-1,A19,$B$3,$B$4,$B$5,$B$6,$B$7)</f>
        <v>9.8716835492794459</v>
      </c>
      <c r="D19" cm="1">
        <f t="array" ref="D19">_xll.ORF.EUROBS(1,A19,$B$4,$B$3,$B$5,$B$6,$B$7)</f>
        <v>8.717228657041499</v>
      </c>
      <c r="E19" cm="1">
        <f t="array" ref="E19">_xll.ORF.EUROBS(-1,A19,$B$4,$B$3,$B$5,$B$6,$B$7)</f>
        <v>21.479285341199617</v>
      </c>
    </row>
    <row r="20" spans="1:5" x14ac:dyDescent="0.45">
      <c r="A20">
        <v>90</v>
      </c>
      <c r="B20" cm="1">
        <f t="array" ref="B20">_xll.ORF.SQEUROBS(1,A20,$B$3,$B$4,$B$5,$B$6,$B$7)</f>
        <v>9.3320342282598769</v>
      </c>
      <c r="C20" cm="1">
        <f t="array" ref="C20">_xll.ORF.SQEUROBS(-1,A20,$B$3,$B$4,$B$5,$B$6,$B$7)</f>
        <v>8.5163649155755774</v>
      </c>
      <c r="D20" cm="1">
        <f t="array" ref="D20">_xll.ORF.EUROBS(1,A20,$B$4,$B$3,$B$5,$B$6,$B$7)</f>
        <v>11.003491503916372</v>
      </c>
      <c r="E20" cm="1">
        <f t="array" ref="E20">_xll.ORF.EUROBS(-1,A20,$B$4,$B$3,$B$5,$B$6,$B$7)</f>
        <v>18.864554821540736</v>
      </c>
    </row>
    <row r="21" spans="1:5" x14ac:dyDescent="0.45">
      <c r="A21">
        <v>95</v>
      </c>
      <c r="B21" cm="1">
        <f t="array" ref="B21">_xll.ORF.SQEUROBS(1,A21,$B$3,$B$4,$B$5,$B$6,$B$7)</f>
        <v>11.940998537890284</v>
      </c>
      <c r="C21" cm="1">
        <f t="array" ref="C21">_xll.ORF.SQEUROBS(-1,A21,$B$3,$B$4,$B$5,$B$6,$B$7)</f>
        <v>7.3447308267769182</v>
      </c>
      <c r="D21" cm="1">
        <f t="array" ref="D21">_xll.ORF.EUROBS(1,A21,$B$4,$B$3,$B$5,$B$6,$B$7)</f>
        <v>13.560983116113222</v>
      </c>
      <c r="E21" cm="1">
        <f t="array" ref="E21">_xll.ORF.EUROBS(-1,A21,$B$4,$B$3,$B$5,$B$6,$B$7)</f>
        <v>16.521053067203795</v>
      </c>
    </row>
    <row r="22" spans="1:5" x14ac:dyDescent="0.45">
      <c r="A22">
        <v>100</v>
      </c>
      <c r="B22" cm="1">
        <f t="array" ref="B22">_xll.ORF.SQEUROBS(1,A22,$B$3,$B$4,$B$5,$B$6,$B$7)</f>
        <v>14.976899662923026</v>
      </c>
      <c r="C22" cm="1">
        <f t="array" ref="C22">_xll.ORF.SQEUROBS(-1,A22,$B$3,$B$4,$B$5,$B$6,$B$7)</f>
        <v>6.3329153580718502</v>
      </c>
      <c r="D22" cm="1">
        <f t="array" ref="D22">_xll.ORF.EUROBS(1,A22,$B$4,$B$3,$B$5,$B$6,$B$7)</f>
        <v>16.373647577456349</v>
      </c>
      <c r="E22" cm="1">
        <f t="array" ref="E22">_xll.ORF.EUROBS(-1,A22,$B$4,$B$3,$B$5,$B$6,$B$7)</f>
        <v>14.432724162013161</v>
      </c>
    </row>
    <row r="23" spans="1:5" x14ac:dyDescent="0.45">
      <c r="A23">
        <v>105</v>
      </c>
      <c r="B23" cm="1">
        <f t="array" ref="B23">_xll.ORF.SQEUROBS(1,A23,$B$3,$B$4,$B$5,$B$6,$B$7)</f>
        <v>18.460822071511171</v>
      </c>
      <c r="C23" cm="1">
        <f t="array" ref="C23">_xll.ORF.SQEUROBS(-1,A23,$B$3,$B$4,$B$5,$B$6,$B$7)</f>
        <v>5.4598340413072668</v>
      </c>
      <c r="D23" cm="1">
        <f t="array" ref="D23">_xll.ORF.EUROBS(1,A23,$B$4,$B$3,$B$5,$B$6,$B$7)</f>
        <v>19.423095678804419</v>
      </c>
      <c r="E23" cm="1">
        <f t="array" ref="E23">_xll.ORF.EUROBS(-1,A23,$B$4,$B$3,$B$5,$B$6,$B$7)</f>
        <v>12.581178896827446</v>
      </c>
    </row>
    <row r="24" spans="1:5" x14ac:dyDescent="0.45">
      <c r="A24">
        <v>110</v>
      </c>
      <c r="B24" cm="1">
        <f t="array" ref="B24">_xll.ORF.SQEUROBS(1,A24,$B$3,$B$4,$B$5,$B$6,$B$7)</f>
        <v>22.411296625854014</v>
      </c>
      <c r="C24" cm="1">
        <f t="array" ref="C24">_xll.ORF.SQEUROBS(-1,A24,$B$3,$B$4,$B$5,$B$6,$B$7)</f>
        <v>4.7069560142838869</v>
      </c>
      <c r="D24" cm="1">
        <f t="array" ref="D24">_xll.ORF.EUROBS(1,A24,$B$4,$B$3,$B$5,$B$6,$B$7)</f>
        <v>22.689723398759035</v>
      </c>
      <c r="E24" cm="1">
        <f t="array" ref="E24">_xll.ORF.EUROBS(-1,A24,$B$4,$B$3,$B$5,$B$6,$B$7)</f>
        <v>10.946813250248267</v>
      </c>
    </row>
    <row r="25" spans="1:5" x14ac:dyDescent="0.45">
      <c r="A25">
        <v>115</v>
      </c>
      <c r="B25" cm="1">
        <f t="array" ref="B25">_xll.ORF.SQEUROBS(1,A25,$B$3,$B$4,$B$5,$B$6,$B$7)</f>
        <v>26.844541989060879</v>
      </c>
      <c r="C25" cm="1">
        <f t="array" ref="C25">_xll.ORF.SQEUROBS(-1,A25,$B$3,$B$4,$B$5,$B$6,$B$7)</f>
        <v>4.0580626138923952</v>
      </c>
      <c r="D25" cm="1">
        <f t="array" ref="D25">_xll.ORF.EUROBS(1,A25,$B$4,$B$3,$B$5,$B$6,$B$7)</f>
        <v>26.153596606699335</v>
      </c>
      <c r="E25" cm="1">
        <f t="array" ref="E25">_xll.ORF.EUROBS(-1,A25,$B$4,$B$3,$B$5,$B$6,$B$7)</f>
        <v>9.5096930916548139</v>
      </c>
    </row>
    <row r="26" spans="1:5" x14ac:dyDescent="0.45">
      <c r="A26">
        <v>120</v>
      </c>
      <c r="B26" cm="1">
        <f t="array" ref="B26">_xll.ORF.SQEUROBS(1,A26,$B$3,$B$4,$B$5,$B$6,$B$7)</f>
        <v>31.774704957778873</v>
      </c>
      <c r="C26" cm="1">
        <f t="array" ref="C26">_xll.ORF.SQEUROBS(-1,A26,$B$3,$B$4,$B$5,$B$6,$B$7)</f>
        <v>3.499007043485677</v>
      </c>
      <c r="D26" cm="1">
        <f t="array" ref="D26">_xll.ORF.EUROBS(1,A26,$B$4,$B$3,$B$5,$B$6,$B$7)</f>
        <v>29.795116726552667</v>
      </c>
      <c r="E26" cm="1">
        <f t="array" ref="E26">_xll.ORF.EUROBS(-1,A26,$B$4,$B$3,$B$5,$B$6,$B$7)</f>
        <v>8.2502198449743531</v>
      </c>
    </row>
    <row r="27" spans="1:5" x14ac:dyDescent="0.45">
      <c r="A27">
        <v>125</v>
      </c>
      <c r="B27" cm="1">
        <f t="array" ref="B27">_xll.ORF.SQEUROBS(1,A27,$B$3,$B$4,$B$5,$B$6,$B$7)</f>
        <v>37.214090701343146</v>
      </c>
      <c r="C27" cm="1">
        <f t="array" ref="C27">_xll.ORF.SQEUROBS(-1,A27,$B$3,$B$4,$B$5,$B$6,$B$7)</f>
        <v>3.0174841337286247</v>
      </c>
      <c r="D27" cm="1">
        <f t="array" ref="D27">_xll.ORF.EUROBS(1,A27,$B$4,$B$3,$B$5,$B$6,$B$7)</f>
        <v>33.595494895233678</v>
      </c>
      <c r="E27" cm="1">
        <f t="array" ref="E27">_xll.ORF.EUROBS(-1,A27,$B$4,$B$3,$B$5,$B$6,$B$7)</f>
        <v>7.1496046471215795</v>
      </c>
    </row>
    <row r="28" spans="1:5" x14ac:dyDescent="0.45">
      <c r="A28">
        <v>130</v>
      </c>
      <c r="B28" cm="1">
        <f t="array" ref="B28">_xll.ORF.SQEUROBS(1,A28,$B$3,$B$4,$B$5,$B$6,$B$7)</f>
        <v>43.173377743334498</v>
      </c>
      <c r="C28" cm="1">
        <f t="array" ref="C28">_xll.ORF.SQEUROBS(-1,A28,$B$3,$B$4,$B$5,$B$6,$B$7)</f>
        <v>2.6028153610403231</v>
      </c>
      <c r="D28" cm="1">
        <f t="array" ref="D28">_xll.ORF.EUROBS(1,A28,$B$4,$B$3,$B$5,$B$6,$B$7)</f>
        <v>37.53706700787906</v>
      </c>
      <c r="E28" cm="1">
        <f t="array" ref="E28">_xll.ORF.EUROBS(-1,A28,$B$4,$B$3,$B$5,$B$6,$B$7)</f>
        <v>6.1901833932331858</v>
      </c>
    </row>
    <row r="29" spans="1:5" x14ac:dyDescent="0.45">
      <c r="A29">
        <v>135</v>
      </c>
      <c r="B29" cm="1">
        <f t="array" ref="B29">_xll.ORF.SQEUROBS(1,A29,$B$3,$B$4,$B$5,$B$6,$B$7)</f>
        <v>49.661815103502171</v>
      </c>
      <c r="C29" cm="1">
        <f t="array" ref="C29">_xll.ORF.SQEUROBS(-1,A29,$B$3,$B$4,$B$5,$B$6,$B$7)</f>
        <v>2.2457517056716712</v>
      </c>
      <c r="D29" cm="1">
        <f t="array" ref="D29">_xll.ORF.EUROBS(1,A29,$B$4,$B$3,$B$5,$B$6,$B$7)</f>
        <v>41.603481966596483</v>
      </c>
      <c r="E29" cm="1">
        <f t="array" ref="E29">_xll.ORF.EUROBS(-1,A29,$B$4,$B$3,$B$5,$B$6,$B$7)</f>
        <v>5.3556049854168304</v>
      </c>
    </row>
    <row r="30" spans="1:5" x14ac:dyDescent="0.45">
      <c r="A30">
        <v>140</v>
      </c>
      <c r="B30" cm="1">
        <f t="array" ref="B30">_xll.ORF.SQEUROBS(1,A30,$B$3,$B$4,$B$5,$B$6,$B$7)</f>
        <v>56.687400704115404</v>
      </c>
      <c r="C30" cm="1">
        <f t="array" ref="C30">_xll.ORF.SQEUROBS(-1,A30,$B$3,$B$4,$B$5,$B$6,$B$7)</f>
        <v>1.9382952453533393</v>
      </c>
      <c r="D30" cm="1">
        <f t="array" ref="D30">_xll.ORF.EUROBS(1,A30,$B$4,$B$3,$B$5,$B$6,$B$7)</f>
        <v>45.779792623324418</v>
      </c>
      <c r="E30" cm="1">
        <f t="array" ref="E30">_xll.ORF.EUROBS(-1,A30,$B$4,$B$3,$B$5,$B$6,$B$7)</f>
        <v>4.6309222756109927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Hu</dc:creator>
  <cp:lastModifiedBy>Xun Hu</cp:lastModifiedBy>
  <dcterms:created xsi:type="dcterms:W3CDTF">2024-09-23T19:10:07Z</dcterms:created>
  <dcterms:modified xsi:type="dcterms:W3CDTF">2024-09-24T04:08:11Z</dcterms:modified>
</cp:coreProperties>
</file>