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sktop\Develop\hw7\"/>
    </mc:Choice>
  </mc:AlternateContent>
  <xr:revisionPtr revIDLastSave="0" documentId="13_ncr:1_{B67536F3-D726-4D5B-A9FC-6E188B35B6E7}" xr6:coauthVersionLast="47" xr6:coauthVersionMax="47" xr10:uidLastSave="{00000000-0000-0000-0000-000000000000}"/>
  <bookViews>
    <workbookView xWindow="-98" yWindow="-98" windowWidth="22875" windowHeight="13065" activeTab="1" xr2:uid="{51F864A4-510E-4ADB-AE6A-6E59FD0EDF61}"/>
  </bookViews>
  <sheets>
    <sheet name="YIELDCURVE" sheetId="1" r:id="rId1"/>
    <sheet name="CALL_BSMC" sheetId="2" r:id="rId2"/>
    <sheet name="WORST_OF_DIG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" i="3" l="1"/>
  <c r="A25" i="3"/>
  <c r="A26" i="3"/>
  <c r="A27" i="3"/>
  <c r="A28" i="3"/>
  <c r="A29" i="3" s="1"/>
  <c r="A30" i="3" s="1"/>
  <c r="A31" i="3" s="1"/>
  <c r="A32" i="3" s="1"/>
  <c r="A33" i="3" s="1"/>
  <c r="A34" i="3" s="1"/>
  <c r="A35" i="3" s="1"/>
  <c r="A24" i="3"/>
  <c r="A7" i="1"/>
  <c r="D24" i="3" a="1"/>
  <c r="D26" i="3" a="1"/>
  <c r="D28" i="3" a="1"/>
  <c r="D30" i="3" a="1"/>
  <c r="D32" i="3" a="1"/>
  <c r="D34" i="3" a="1"/>
  <c r="D36" i="3" a="1"/>
  <c r="D25" i="3" a="1"/>
  <c r="D27" i="3" a="1"/>
  <c r="D29" i="3" a="1"/>
  <c r="D31" i="3" a="1"/>
  <c r="D33" i="3" a="1"/>
  <c r="D35" i="3" a="1"/>
  <c r="D23" i="3" a="1"/>
  <c r="B24" i="3" a="1"/>
  <c r="B26" i="3" a="1"/>
  <c r="B28" i="3" a="1"/>
  <c r="B30" i="3" a="1"/>
  <c r="B32" i="3" a="1"/>
  <c r="B34" i="3" a="1"/>
  <c r="B36" i="3" a="1"/>
  <c r="B29" i="3" a="1"/>
  <c r="B33" i="3" a="1"/>
  <c r="B25" i="3" a="1"/>
  <c r="B27" i="3" a="1"/>
  <c r="B31" i="3" a="1"/>
  <c r="B35" i="3" a="1"/>
  <c r="B23" i="3" a="1"/>
  <c r="G24" i="3" a="1"/>
  <c r="G26" i="3" a="1"/>
  <c r="G28" i="3" a="1"/>
  <c r="G30" i="3" a="1"/>
  <c r="G32" i="3" a="1"/>
  <c r="G34" i="3" a="1"/>
  <c r="G36" i="3" a="1"/>
  <c r="G25" i="3" a="1"/>
  <c r="G27" i="3" a="1"/>
  <c r="G29" i="3" a="1"/>
  <c r="G31" i="3" a="1"/>
  <c r="G33" i="3" a="1"/>
  <c r="G35" i="3" a="1"/>
  <c r="G23" i="3" a="1"/>
  <c r="D5" i="1" a="1"/>
  <c r="D35" i="3" l="1"/>
  <c r="D33" i="3"/>
  <c r="D31" i="3"/>
  <c r="F31" i="3" s="1"/>
  <c r="H31" i="3" s="1"/>
  <c r="D29" i="3"/>
  <c r="D27" i="3"/>
  <c r="D25" i="3"/>
  <c r="D36" i="3"/>
  <c r="D34" i="3"/>
  <c r="D32" i="3"/>
  <c r="D30" i="3"/>
  <c r="D28" i="3"/>
  <c r="D26" i="3"/>
  <c r="D24" i="3"/>
  <c r="D23" i="3"/>
  <c r="B35" i="3"/>
  <c r="B31" i="3"/>
  <c r="B27" i="3"/>
  <c r="F27" i="3" s="1"/>
  <c r="H27" i="3" s="1"/>
  <c r="B25" i="3"/>
  <c r="F25" i="3" s="1"/>
  <c r="H25" i="3" s="1"/>
  <c r="B33" i="3"/>
  <c r="B29" i="3"/>
  <c r="B36" i="3"/>
  <c r="B34" i="3"/>
  <c r="B32" i="3"/>
  <c r="B30" i="3"/>
  <c r="B28" i="3"/>
  <c r="B26" i="3"/>
  <c r="B24" i="3"/>
  <c r="B23" i="3"/>
  <c r="F35" i="3"/>
  <c r="H35" i="3" s="1"/>
  <c r="F33" i="3"/>
  <c r="H33" i="3" s="1"/>
  <c r="F29" i="3"/>
  <c r="H29" i="3" s="1"/>
  <c r="F32" i="3"/>
  <c r="H32" i="3" s="1"/>
  <c r="F30" i="3"/>
  <c r="H30" i="3" s="1"/>
  <c r="F24" i="3"/>
  <c r="H24" i="3" s="1"/>
  <c r="F23" i="3"/>
  <c r="H23" i="3" s="1"/>
  <c r="G35" i="3"/>
  <c r="G33" i="3"/>
  <c r="G31" i="3"/>
  <c r="G29" i="3"/>
  <c r="G27" i="3"/>
  <c r="G25" i="3"/>
  <c r="G36" i="3"/>
  <c r="G34" i="3"/>
  <c r="G32" i="3"/>
  <c r="G30" i="3"/>
  <c r="G28" i="3"/>
  <c r="G26" i="3"/>
  <c r="G24" i="3"/>
  <c r="G23" i="3"/>
  <c r="D5" i="1"/>
  <c r="F26" i="3" l="1"/>
  <c r="H26" i="3" s="1"/>
  <c r="F34" i="3"/>
  <c r="H34" i="3" s="1"/>
  <c r="F28" i="3"/>
  <c r="H28" i="3" s="1"/>
  <c r="F36" i="3"/>
  <c r="H36" i="3" s="1"/>
  <c r="B9" i="3"/>
  <c r="B10" i="2"/>
  <c r="D28" i="2" a="1"/>
  <c r="B28" i="2" a="1"/>
  <c r="D29" i="2" a="1"/>
  <c r="B27" i="2" a="1"/>
  <c r="B24" i="2" a="1"/>
  <c r="B21" i="2" a="1"/>
  <c r="D24" i="2" a="1"/>
  <c r="B25" i="2" a="1"/>
  <c r="B26" i="2" a="1"/>
  <c r="D26" i="2" a="1"/>
  <c r="B22" i="2" a="1"/>
  <c r="D22" i="2" a="1"/>
  <c r="B23" i="2" a="1"/>
  <c r="D23" i="2" a="1"/>
  <c r="D27" i="2" a="1"/>
  <c r="D21" i="2" a="1"/>
  <c r="B29" i="2" a="1"/>
  <c r="D25" i="2" a="1"/>
  <c r="D25" i="2" l="1"/>
  <c r="D23" i="2"/>
  <c r="B22" i="2"/>
  <c r="B27" i="2"/>
  <c r="D27" i="2"/>
  <c r="D26" i="2"/>
  <c r="B24" i="2"/>
  <c r="B29" i="2"/>
  <c r="D22" i="2"/>
  <c r="D29" i="2"/>
  <c r="D21" i="2"/>
  <c r="B28" i="2"/>
  <c r="B26" i="2"/>
  <c r="D24" i="2"/>
  <c r="D28" i="2"/>
  <c r="B21" i="2"/>
  <c r="B25" i="2"/>
  <c r="B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<sst xmlns="http://schemas.openxmlformats.org/spreadsheetml/2006/main" count="70" uniqueCount="48">
  <si>
    <t>YIELD CURVE CONSTRUCTION</t>
  </si>
  <si>
    <t>VERSION</t>
  </si>
  <si>
    <t>0.0.0</t>
  </si>
  <si>
    <t>CrvName</t>
  </si>
  <si>
    <t>USD</t>
  </si>
  <si>
    <t>Yield Curve Construction</t>
  </si>
  <si>
    <t>InputType</t>
  </si>
  <si>
    <t>TimeToMat</t>
  </si>
  <si>
    <t>Rate</t>
  </si>
  <si>
    <t>EUROPEAN CALL PRICING IN BLACK SCHOLED MONTE CARLO</t>
  </si>
  <si>
    <t>Product Specs</t>
  </si>
  <si>
    <t>PayoffType</t>
  </si>
  <si>
    <t>Strike</t>
  </si>
  <si>
    <t>TimeToExp</t>
  </si>
  <si>
    <t>Market</t>
  </si>
  <si>
    <t>Spot</t>
  </si>
  <si>
    <t>DiscountCrv</t>
  </si>
  <si>
    <t>DivYield</t>
  </si>
  <si>
    <t>Volatility</t>
  </si>
  <si>
    <t>MC Parameters</t>
  </si>
  <si>
    <t>UrngType</t>
  </si>
  <si>
    <t>PathGenType</t>
  </si>
  <si>
    <t>MT19937</t>
  </si>
  <si>
    <t>EULER</t>
  </si>
  <si>
    <t>Convergence Analysis</t>
  </si>
  <si>
    <t>Npaths</t>
  </si>
  <si>
    <t>MCPrice</t>
  </si>
  <si>
    <t>StdError</t>
  </si>
  <si>
    <t>w/o antithetic</t>
  </si>
  <si>
    <t>with antithetic</t>
  </si>
  <si>
    <t>ControlVarType</t>
  </si>
  <si>
    <t>NONE</t>
  </si>
  <si>
    <t>ANTITHETIC</t>
  </si>
  <si>
    <t>WORST OF DIGITAL PRICING IN BLACK-SCHOLES MONTE CARLO</t>
  </si>
  <si>
    <t>FixingTime</t>
  </si>
  <si>
    <t>ExpirationTime</t>
  </si>
  <si>
    <t>Asset</t>
  </si>
  <si>
    <t>A</t>
  </si>
  <si>
    <t>B</t>
  </si>
  <si>
    <t>C</t>
  </si>
  <si>
    <t>DivYields</t>
  </si>
  <si>
    <t>Vols</t>
  </si>
  <si>
    <t>Correl</t>
  </si>
  <si>
    <t>URNGType</t>
  </si>
  <si>
    <t>strike</t>
  </si>
  <si>
    <t>sum</t>
  </si>
  <si>
    <t>PV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</si>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</sst>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1F497D"/>
      <name val="Arial"/>
      <family val="2"/>
    </font>
    <font>
      <sz val="10"/>
      <color rgb="FF002060"/>
      <name val="Arial"/>
      <family val="2"/>
    </font>
    <font>
      <b/>
      <sz val="10"/>
      <color rgb="FF000000"/>
      <name val="Arial"/>
      <family val="2"/>
    </font>
    <font>
      <sz val="10"/>
      <color rgb="FF80808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164" fontId="4" fillId="0" borderId="0" xfId="0" applyNumberFormat="1" applyFont="1"/>
    <xf numFmtId="0" fontId="5" fillId="0" borderId="0" xfId="0" applyFont="1"/>
    <xf numFmtId="9" fontId="0" fillId="0" borderId="0" xfId="0" applyNumberFormat="1"/>
    <xf numFmtId="0" fontId="6" fillId="0" borderId="0" xfId="0" applyFont="1"/>
    <xf numFmtId="9" fontId="7" fillId="0" borderId="0" xfId="0" applyNumberFormat="1" applyFont="1"/>
    <xf numFmtId="10" fontId="7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</a:t>
            </a:r>
            <a:r>
              <a:rPr lang="en-US" baseline="0"/>
              <a:t> Option Price and Standard Error </a:t>
            </a:r>
          </a:p>
          <a:p>
            <a:pPr>
              <a:defRPr/>
            </a:pPr>
            <a:r>
              <a:rPr lang="en-US" baseline="0"/>
              <a:t>(w/o antithetic)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CALL_BSMC!$B$20</c:f>
              <c:strCache>
                <c:ptCount val="1"/>
                <c:pt idx="0">
                  <c:v>MCPrice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CALL_BSMC!$A$21:$A$29</c:f>
              <c:numCache>
                <c:formatCode>General</c:formatCode>
                <c:ptCount val="9"/>
                <c:pt idx="0">
                  <c:v>1600</c:v>
                </c:pt>
                <c:pt idx="1">
                  <c:v>3200</c:v>
                </c:pt>
                <c:pt idx="2">
                  <c:v>6400</c:v>
                </c:pt>
                <c:pt idx="3">
                  <c:v>12800</c:v>
                </c:pt>
                <c:pt idx="4">
                  <c:v>25600</c:v>
                </c:pt>
                <c:pt idx="5">
                  <c:v>51200</c:v>
                </c:pt>
                <c:pt idx="6">
                  <c:v>102400</c:v>
                </c:pt>
                <c:pt idx="7">
                  <c:v>204800</c:v>
                </c:pt>
                <c:pt idx="8">
                  <c:v>409600</c:v>
                </c:pt>
              </c:numCache>
            </c:numRef>
          </c:xVal>
          <c:yVal>
            <c:numRef>
              <c:f>CALL_BSMC!$B$21:$B$29</c:f>
              <c:numCache>
                <c:formatCode>General</c:formatCode>
                <c:ptCount val="9"/>
                <c:pt idx="0">
                  <c:v>28.657420457868316</c:v>
                </c:pt>
                <c:pt idx="1">
                  <c:v>28.207568922299078</c:v>
                </c:pt>
                <c:pt idx="2">
                  <c:v>29.968205543739092</c:v>
                </c:pt>
                <c:pt idx="3">
                  <c:v>28.424577954064407</c:v>
                </c:pt>
                <c:pt idx="4">
                  <c:v>28.833737365900333</c:v>
                </c:pt>
                <c:pt idx="5">
                  <c:v>28.294666748072345</c:v>
                </c:pt>
                <c:pt idx="6">
                  <c:v>28.383861992988368</c:v>
                </c:pt>
                <c:pt idx="7">
                  <c:v>28.616118426602771</c:v>
                </c:pt>
                <c:pt idx="8">
                  <c:v>28.646439293383068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C8-49D8-AF9F-3A69605FD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346991"/>
        <c:axId val="1135347951"/>
      </c:scatterChart>
      <c:scatterChart>
        <c:scatterStyle val="lineMarker"/>
        <c:varyColors val="0"/>
        <c:ser>
          <c:idx val="1"/>
          <c:order val="1"/>
          <c:tx>
            <c:strRef>
              <c:f>CALL_BSMC!$C$20</c:f>
              <c:strCache>
                <c:ptCount val="1"/>
                <c:pt idx="0">
                  <c:v>StdError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CALL_BSMC!$A$21:$A$29</c:f>
              <c:numCache>
                <c:formatCode>General</c:formatCode>
                <c:ptCount val="9"/>
                <c:pt idx="0">
                  <c:v>1600</c:v>
                </c:pt>
                <c:pt idx="1">
                  <c:v>3200</c:v>
                </c:pt>
                <c:pt idx="2">
                  <c:v>6400</c:v>
                </c:pt>
                <c:pt idx="3">
                  <c:v>12800</c:v>
                </c:pt>
                <c:pt idx="4">
                  <c:v>25600</c:v>
                </c:pt>
                <c:pt idx="5">
                  <c:v>51200</c:v>
                </c:pt>
                <c:pt idx="6">
                  <c:v>102400</c:v>
                </c:pt>
                <c:pt idx="7">
                  <c:v>204800</c:v>
                </c:pt>
                <c:pt idx="8">
                  <c:v>409600</c:v>
                </c:pt>
              </c:numCache>
            </c:numRef>
          </c:xVal>
          <c:yVal>
            <c:numRef>
              <c:f>CALL_BSMC!$C$21:$C$29</c:f>
              <c:numCache>
                <c:formatCode>General</c:formatCode>
                <c:ptCount val="9"/>
                <c:pt idx="0">
                  <c:v>1.9712228307624131</c:v>
                </c:pt>
                <c:pt idx="1">
                  <c:v>1.3915315023205743</c:v>
                </c:pt>
                <c:pt idx="2">
                  <c:v>1.0508977744479302</c:v>
                </c:pt>
                <c:pt idx="3">
                  <c:v>0.72221158556563136</c:v>
                </c:pt>
                <c:pt idx="4">
                  <c:v>0.51673153076067635</c:v>
                </c:pt>
                <c:pt idx="5">
                  <c:v>0.35745284463594285</c:v>
                </c:pt>
                <c:pt idx="6">
                  <c:v>0.25185698998118128</c:v>
                </c:pt>
                <c:pt idx="7">
                  <c:v>0.18095435140915658</c:v>
                </c:pt>
                <c:pt idx="8">
                  <c:v>0.12875815750246961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C8-49D8-AF9F-3A69605FD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80463"/>
        <c:axId val="116591503"/>
      </c:scatterChart>
      <c:valAx>
        <c:axId val="1135346991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47951"/>
        <c:crosses val="autoZero"/>
        <c:crossBetween val="midCat"/>
      </c:valAx>
      <c:valAx>
        <c:axId val="113534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46991"/>
        <c:crosses val="autoZero"/>
        <c:crossBetween val="midCat"/>
      </c:valAx>
      <c:valAx>
        <c:axId val="1165915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StdError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0463"/>
        <c:crosses val="max"/>
        <c:crossBetween val="midCat"/>
      </c:valAx>
      <c:valAx>
        <c:axId val="116580463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591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</a:t>
            </a:r>
            <a:r>
              <a:rPr lang="en-US" baseline="0"/>
              <a:t> Option Price and Standard Error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(w antithetic)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CALL_BSMC!$D$20</c:f>
              <c:strCache>
                <c:ptCount val="1"/>
                <c:pt idx="0">
                  <c:v>MCPrice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CALL_BSMC!$A$21:$A$29</c:f>
              <c:numCache>
                <c:formatCode>General</c:formatCode>
                <c:ptCount val="9"/>
                <c:pt idx="0">
                  <c:v>1600</c:v>
                </c:pt>
                <c:pt idx="1">
                  <c:v>3200</c:v>
                </c:pt>
                <c:pt idx="2">
                  <c:v>6400</c:v>
                </c:pt>
                <c:pt idx="3">
                  <c:v>12800</c:v>
                </c:pt>
                <c:pt idx="4">
                  <c:v>25600</c:v>
                </c:pt>
                <c:pt idx="5">
                  <c:v>51200</c:v>
                </c:pt>
                <c:pt idx="6">
                  <c:v>102400</c:v>
                </c:pt>
                <c:pt idx="7">
                  <c:v>204800</c:v>
                </c:pt>
                <c:pt idx="8">
                  <c:v>409600</c:v>
                </c:pt>
              </c:numCache>
            </c:numRef>
          </c:xVal>
          <c:yVal>
            <c:numRef>
              <c:f>CALL_BSMC!$D$21:$D$29</c:f>
              <c:numCache>
                <c:formatCode>General</c:formatCode>
                <c:ptCount val="9"/>
                <c:pt idx="0">
                  <c:v>28.760008306758621</c:v>
                </c:pt>
                <c:pt idx="1">
                  <c:v>28.707118650175275</c:v>
                </c:pt>
                <c:pt idx="2">
                  <c:v>28.211572257150273</c:v>
                </c:pt>
                <c:pt idx="3">
                  <c:v>29.148933386858943</c:v>
                </c:pt>
                <c:pt idx="4">
                  <c:v>28.36643157788555</c:v>
                </c:pt>
                <c:pt idx="5">
                  <c:v>28.358829294531336</c:v>
                </c:pt>
                <c:pt idx="6">
                  <c:v>28.38875682251804</c:v>
                </c:pt>
                <c:pt idx="7">
                  <c:v>28.427489592247539</c:v>
                </c:pt>
                <c:pt idx="8">
                  <c:v>28.64668846811448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41-43B5-8D4D-A97508CC4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346991"/>
        <c:axId val="1135347951"/>
      </c:scatterChart>
      <c:scatterChart>
        <c:scatterStyle val="lineMarker"/>
        <c:varyColors val="0"/>
        <c:ser>
          <c:idx val="1"/>
          <c:order val="1"/>
          <c:tx>
            <c:strRef>
              <c:f>CALL_BSMC!$C$20</c:f>
              <c:strCache>
                <c:ptCount val="1"/>
                <c:pt idx="0">
                  <c:v>StdError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CALL_BSMC!$A$21:$A$29</c:f>
              <c:numCache>
                <c:formatCode>General</c:formatCode>
                <c:ptCount val="9"/>
                <c:pt idx="0">
                  <c:v>1600</c:v>
                </c:pt>
                <c:pt idx="1">
                  <c:v>3200</c:v>
                </c:pt>
                <c:pt idx="2">
                  <c:v>6400</c:v>
                </c:pt>
                <c:pt idx="3">
                  <c:v>12800</c:v>
                </c:pt>
                <c:pt idx="4">
                  <c:v>25600</c:v>
                </c:pt>
                <c:pt idx="5">
                  <c:v>51200</c:v>
                </c:pt>
                <c:pt idx="6">
                  <c:v>102400</c:v>
                </c:pt>
                <c:pt idx="7">
                  <c:v>204800</c:v>
                </c:pt>
                <c:pt idx="8">
                  <c:v>409600</c:v>
                </c:pt>
              </c:numCache>
            </c:numRef>
          </c:xVal>
          <c:yVal>
            <c:numRef>
              <c:f>CALL_BSMC!$E$21:$E$29</c:f>
              <c:numCache>
                <c:formatCode>General</c:formatCode>
                <c:ptCount val="9"/>
                <c:pt idx="0">
                  <c:v>2.103464340299023</c:v>
                </c:pt>
                <c:pt idx="1">
                  <c:v>1.4266854512471963</c:v>
                </c:pt>
                <c:pt idx="2">
                  <c:v>0.99444546407596179</c:v>
                </c:pt>
                <c:pt idx="3">
                  <c:v>0.73876518204324026</c:v>
                </c:pt>
                <c:pt idx="4">
                  <c:v>0.51477522329245451</c:v>
                </c:pt>
                <c:pt idx="5">
                  <c:v>0.36135885738556567</c:v>
                </c:pt>
                <c:pt idx="6">
                  <c:v>0.25280963735346879</c:v>
                </c:pt>
                <c:pt idx="7">
                  <c:v>0.17973419252610531</c:v>
                </c:pt>
                <c:pt idx="8">
                  <c:v>0.12911824269294436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41-43B5-8D4D-A97508CC4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80463"/>
        <c:axId val="116591503"/>
      </c:scatterChart>
      <c:valAx>
        <c:axId val="1135346991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47951"/>
        <c:crosses val="autoZero"/>
        <c:crossBetween val="midCat"/>
      </c:valAx>
      <c:valAx>
        <c:axId val="113534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46991"/>
        <c:crosses val="autoZero"/>
        <c:crossBetween val="midCat"/>
      </c:valAx>
      <c:valAx>
        <c:axId val="1165915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StdError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0463"/>
        <c:crosses val="max"/>
        <c:crossBetween val="midCat"/>
      </c:valAx>
      <c:valAx>
        <c:axId val="116580463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591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159543</xdr:colOff>
      <xdr:row>11</xdr:row>
      <xdr:rowOff>109537</xdr:rowOff>
    </xdr:from>
    <xdr:to>
      <xdr:col>14</xdr:col>
      <xdr:colOff>197643</xdr:colOff>
      <xdr:row>26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355864-F082-A2AB-8D08-05DC6A872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142327</xdr:colOff>
      <xdr:row>28</xdr:row>
      <xdr:rowOff>169698</xdr:rowOff>
    </xdr:from>
    <xdr:to>
      <xdr:col>14</xdr:col>
      <xdr:colOff>180427</xdr:colOff>
      <xdr:row>44</xdr:row>
      <xdr:rowOff>17626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A6EF2D-CDEB-4408-A457-4230EC4FA3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0BC4-DFA6-410B-9A77-9BE22B76373B}">
  <dimension ref="A1:D14"/>
  <sheetViews>
    <sheetView workbookViewId="0">
      <selection activeCell="C14" sqref="C14"/>
    </sheetView>
  </sheetViews>
  <sheetFormatPr defaultRowHeight="14.25" x14ac:dyDescent="0.45"/>
  <sheetData>
    <row r="1" spans="1:4" ht="15.75" x14ac:dyDescent="0.5">
      <c r="A1" s="1" t="s">
        <v>0</v>
      </c>
    </row>
    <row r="2" spans="1:4" x14ac:dyDescent="0.45">
      <c r="A2" s="2" t="s">
        <v>1</v>
      </c>
      <c r="B2" s="3" t="s">
        <v>2</v>
      </c>
    </row>
    <row r="4" spans="1:4" x14ac:dyDescent="0.45">
      <c r="A4" s="2" t="s">
        <v>3</v>
      </c>
      <c r="B4" s="4" t="s">
        <v>4</v>
      </c>
      <c r="D4" s="2" t="s">
        <v>5</v>
      </c>
    </row>
    <row r="5" spans="1:4" x14ac:dyDescent="0.45">
      <c r="A5" s="2" t="s">
        <v>6</v>
      </c>
      <c r="B5" s="4">
        <v>0</v>
      </c>
      <c r="D5" t="str" cm="1">
        <f t="array" ref="D5">_xll.ORF.YCCREATE($B$4, A7:A14, B7:B14,$B$5)</f>
        <v>USD¤1</v>
      </c>
    </row>
    <row r="6" spans="1:4" x14ac:dyDescent="0.45">
      <c r="A6" s="2" t="s">
        <v>7</v>
      </c>
      <c r="B6" s="2" t="s">
        <v>8</v>
      </c>
    </row>
    <row r="7" spans="1:4" x14ac:dyDescent="0.45">
      <c r="A7" s="5">
        <f>0.0833333333333333</f>
        <v>8.3333333333333329E-2</v>
      </c>
      <c r="B7" s="6">
        <v>0.01</v>
      </c>
    </row>
    <row r="8" spans="1:4" x14ac:dyDescent="0.45">
      <c r="A8" s="4">
        <v>0.25</v>
      </c>
      <c r="B8" s="6">
        <v>0.02</v>
      </c>
    </row>
    <row r="9" spans="1:4" x14ac:dyDescent="0.45">
      <c r="A9" s="4">
        <v>0.5</v>
      </c>
      <c r="B9" s="6">
        <v>0.03</v>
      </c>
    </row>
    <row r="10" spans="1:4" x14ac:dyDescent="0.45">
      <c r="A10" s="4">
        <v>0.75</v>
      </c>
      <c r="B10" s="6">
        <v>3.5000000000000003E-2</v>
      </c>
    </row>
    <row r="11" spans="1:4" x14ac:dyDescent="0.45">
      <c r="A11" s="4">
        <v>1</v>
      </c>
      <c r="B11" s="6">
        <v>0.04</v>
      </c>
    </row>
    <row r="12" spans="1:4" x14ac:dyDescent="0.45">
      <c r="A12" s="4">
        <v>2</v>
      </c>
      <c r="B12" s="6">
        <v>4.8000000000000001E-2</v>
      </c>
    </row>
    <row r="13" spans="1:4" x14ac:dyDescent="0.45">
      <c r="A13" s="4">
        <v>3</v>
      </c>
      <c r="B13" s="6">
        <v>5.2999999999999999E-2</v>
      </c>
    </row>
    <row r="14" spans="1:4" x14ac:dyDescent="0.45">
      <c r="A14" s="4">
        <v>5</v>
      </c>
      <c r="B14" s="6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A652-C832-495F-8A6D-CE42C5FD3BD7}">
  <dimension ref="A1:F29"/>
  <sheetViews>
    <sheetView tabSelected="1" topLeftCell="A4" zoomScale="76" workbookViewId="0">
      <selection activeCell="T44" sqref="T44"/>
    </sheetView>
  </sheetViews>
  <sheetFormatPr defaultRowHeight="14.25" x14ac:dyDescent="0.45"/>
  <sheetData>
    <row r="1" spans="1:6" ht="15.75" x14ac:dyDescent="0.5">
      <c r="A1" s="1" t="s">
        <v>9</v>
      </c>
    </row>
    <row r="3" spans="1:6" x14ac:dyDescent="0.45">
      <c r="A3" s="7" t="s">
        <v>10</v>
      </c>
    </row>
    <row r="4" spans="1:6" x14ac:dyDescent="0.45">
      <c r="A4" s="2" t="s">
        <v>11</v>
      </c>
      <c r="B4">
        <v>1</v>
      </c>
    </row>
    <row r="5" spans="1:6" x14ac:dyDescent="0.45">
      <c r="A5" s="2" t="s">
        <v>12</v>
      </c>
      <c r="B5">
        <v>125</v>
      </c>
    </row>
    <row r="6" spans="1:6" x14ac:dyDescent="0.45">
      <c r="A6" s="2" t="s">
        <v>13</v>
      </c>
      <c r="B6">
        <v>2</v>
      </c>
    </row>
    <row r="8" spans="1:6" x14ac:dyDescent="0.45">
      <c r="A8" s="7" t="s">
        <v>14</v>
      </c>
    </row>
    <row r="9" spans="1:6" x14ac:dyDescent="0.45">
      <c r="A9" s="2" t="s">
        <v>15</v>
      </c>
      <c r="B9">
        <v>100</v>
      </c>
    </row>
    <row r="10" spans="1:6" x14ac:dyDescent="0.45">
      <c r="A10" s="2" t="s">
        <v>16</v>
      </c>
      <c r="B10" t="str">
        <f>YIELDCURVE!D5</f>
        <v>USD¤1</v>
      </c>
    </row>
    <row r="11" spans="1:6" x14ac:dyDescent="0.45">
      <c r="A11" s="2" t="s">
        <v>17</v>
      </c>
      <c r="B11" s="8">
        <v>0</v>
      </c>
    </row>
    <row r="12" spans="1:6" x14ac:dyDescent="0.45">
      <c r="A12" s="2" t="s">
        <v>18</v>
      </c>
      <c r="B12" s="8">
        <v>0.6</v>
      </c>
    </row>
    <row r="14" spans="1:6" x14ac:dyDescent="0.45">
      <c r="A14" s="7" t="s">
        <v>19</v>
      </c>
    </row>
    <row r="15" spans="1:6" x14ac:dyDescent="0.45">
      <c r="A15" s="2" t="s">
        <v>20</v>
      </c>
      <c r="B15" t="s">
        <v>22</v>
      </c>
      <c r="C15" s="9"/>
      <c r="D15" s="2" t="s">
        <v>20</v>
      </c>
      <c r="E15" t="s">
        <v>22</v>
      </c>
      <c r="F15" s="9"/>
    </row>
    <row r="16" spans="1:6" x14ac:dyDescent="0.45">
      <c r="A16" s="4" t="s">
        <v>21</v>
      </c>
      <c r="B16" s="4" t="s">
        <v>23</v>
      </c>
      <c r="D16" s="4" t="s">
        <v>21</v>
      </c>
      <c r="E16" s="4" t="s">
        <v>23</v>
      </c>
    </row>
    <row r="17" spans="1:5" x14ac:dyDescent="0.45">
      <c r="A17" t="s">
        <v>30</v>
      </c>
      <c r="B17" t="s">
        <v>31</v>
      </c>
      <c r="D17" t="s">
        <v>30</v>
      </c>
      <c r="E17" t="s">
        <v>32</v>
      </c>
    </row>
    <row r="19" spans="1:5" x14ac:dyDescent="0.45">
      <c r="A19" s="7" t="s">
        <v>24</v>
      </c>
      <c r="B19" t="s">
        <v>28</v>
      </c>
      <c r="D19" t="s">
        <v>29</v>
      </c>
    </row>
    <row r="20" spans="1:5" x14ac:dyDescent="0.45">
      <c r="A20" s="2" t="s">
        <v>25</v>
      </c>
      <c r="B20" s="2" t="s">
        <v>26</v>
      </c>
      <c r="C20" s="2" t="s">
        <v>27</v>
      </c>
      <c r="D20" s="2" t="s">
        <v>26</v>
      </c>
      <c r="E20" s="2" t="s">
        <v>27</v>
      </c>
    </row>
    <row r="21" spans="1:5" x14ac:dyDescent="0.45">
      <c r="A21" s="2">
        <v>1600</v>
      </c>
      <c r="B21" cm="1">
        <f t="array" ref="B21:C21">TRANSPOSE(_xll.ORF.EUROBSMC($B$4,$B$5,$B$6,$B$9, $B$10, $B$11,$B$12, $A$15:$B$17,A21))</f>
        <v>28.657420457868316</v>
      </c>
      <c r="C21">
        <v>1.9712228307624131</v>
      </c>
      <c r="D21" cm="1">
        <f t="array" ref="D21:E21">TRANSPOSE(_xll.ORF.EUROBSMC($B$4,$B$5,$B$6,$B$9, $B$10, $B$11,$B$12, $D$15:$E$17,A21))</f>
        <v>28.760008306758621</v>
      </c>
      <c r="E21">
        <v>2.103464340299023</v>
      </c>
    </row>
    <row r="22" spans="1:5" x14ac:dyDescent="0.45">
      <c r="A22" s="2">
        <v>3200</v>
      </c>
      <c r="B22" cm="1">
        <f t="array" ref="B22:C22">TRANSPOSE(_xll.ORF.EUROBSMC($B$4,$B$5,$B$6,$B$9, $B$10, $B$11,$B$12, $A$15:$B$17,A22))</f>
        <v>28.207568922299078</v>
      </c>
      <c r="C22">
        <v>1.3915315023205743</v>
      </c>
      <c r="D22" cm="1">
        <f t="array" ref="D22:E22">TRANSPOSE(_xll.ORF.EUROBSMC($B$4,$B$5,$B$6,$B$9, $B$10, $B$11,$B$12, $D$15:$E$17,A22))</f>
        <v>28.707118650175275</v>
      </c>
      <c r="E22">
        <v>1.4266854512471963</v>
      </c>
    </row>
    <row r="23" spans="1:5" x14ac:dyDescent="0.45">
      <c r="A23" s="2">
        <v>6400</v>
      </c>
      <c r="B23" cm="1">
        <f t="array" ref="B23:C23">TRANSPOSE(_xll.ORF.EUROBSMC($B$4,$B$5,$B$6,$B$9, $B$10, $B$11,$B$12, $A$15:$B$17,A23))</f>
        <v>29.968205543739092</v>
      </c>
      <c r="C23">
        <v>1.0508977744479302</v>
      </c>
      <c r="D23" cm="1">
        <f t="array" ref="D23:E23">TRANSPOSE(_xll.ORF.EUROBSMC($B$4,$B$5,$B$6,$B$9, $B$10, $B$11,$B$12, $D$15:$E$17,A23))</f>
        <v>28.211572257150273</v>
      </c>
      <c r="E23">
        <v>0.99444546407596179</v>
      </c>
    </row>
    <row r="24" spans="1:5" x14ac:dyDescent="0.45">
      <c r="A24" s="2">
        <v>12800</v>
      </c>
      <c r="B24" cm="1">
        <f t="array" ref="B24:C24">TRANSPOSE(_xll.ORF.EUROBSMC($B$4,$B$5,$B$6,$B$9, $B$10, $B$11,$B$12, $A$15:$B$17,A24))</f>
        <v>28.424577954064407</v>
      </c>
      <c r="C24">
        <v>0.72221158556563136</v>
      </c>
      <c r="D24" cm="1">
        <f t="array" ref="D24:E24">TRANSPOSE(_xll.ORF.EUROBSMC($B$4,$B$5,$B$6,$B$9, $B$10, $B$11,$B$12, $D$15:$E$17,A24))</f>
        <v>29.148933386858943</v>
      </c>
      <c r="E24">
        <v>0.73876518204324026</v>
      </c>
    </row>
    <row r="25" spans="1:5" x14ac:dyDescent="0.45">
      <c r="A25" s="2">
        <v>25600</v>
      </c>
      <c r="B25" cm="1">
        <f t="array" ref="B25:C25">TRANSPOSE(_xll.ORF.EUROBSMC($B$4,$B$5,$B$6,$B$9, $B$10, $B$11,$B$12, $A$15:$B$17,A25))</f>
        <v>28.833737365900333</v>
      </c>
      <c r="C25">
        <v>0.51673153076067635</v>
      </c>
      <c r="D25" cm="1">
        <f t="array" ref="D25:E25">TRANSPOSE(_xll.ORF.EUROBSMC($B$4,$B$5,$B$6,$B$9, $B$10, $B$11,$B$12, $D$15:$E$17,A25))</f>
        <v>28.36643157788555</v>
      </c>
      <c r="E25">
        <v>0.51477522329245451</v>
      </c>
    </row>
    <row r="26" spans="1:5" x14ac:dyDescent="0.45">
      <c r="A26" s="2">
        <v>51200</v>
      </c>
      <c r="B26" cm="1">
        <f t="array" ref="B26:C26">TRANSPOSE(_xll.ORF.EUROBSMC($B$4,$B$5,$B$6,$B$9, $B$10, $B$11,$B$12, $A$15:$B$17,A26))</f>
        <v>28.294666748072345</v>
      </c>
      <c r="C26">
        <v>0.35745284463594285</v>
      </c>
      <c r="D26" cm="1">
        <f t="array" ref="D26:E26">TRANSPOSE(_xll.ORF.EUROBSMC($B$4,$B$5,$B$6,$B$9, $B$10, $B$11,$B$12, $D$15:$E$17,A26))</f>
        <v>28.358829294531336</v>
      </c>
      <c r="E26">
        <v>0.36135885738556567</v>
      </c>
    </row>
    <row r="27" spans="1:5" x14ac:dyDescent="0.45">
      <c r="A27" s="2">
        <v>102400</v>
      </c>
      <c r="B27" cm="1">
        <f t="array" ref="B27:C27">TRANSPOSE(_xll.ORF.EUROBSMC($B$4,$B$5,$B$6,$B$9, $B$10, $B$11,$B$12, $A$15:$B$17,A27))</f>
        <v>28.383861992988368</v>
      </c>
      <c r="C27">
        <v>0.25185698998118128</v>
      </c>
      <c r="D27" cm="1">
        <f t="array" ref="D27:E27">TRANSPOSE(_xll.ORF.EUROBSMC($B$4,$B$5,$B$6,$B$9, $B$10, $B$11,$B$12, $D$15:$E$17,A27))</f>
        <v>28.38875682251804</v>
      </c>
      <c r="E27">
        <v>0.25280963735346879</v>
      </c>
    </row>
    <row r="28" spans="1:5" x14ac:dyDescent="0.45">
      <c r="A28" s="2">
        <v>204800</v>
      </c>
      <c r="B28" cm="1">
        <f t="array" ref="B28:C28">TRANSPOSE(_xll.ORF.EUROBSMC($B$4,$B$5,$B$6,$B$9, $B$10, $B$11,$B$12, $A$15:$B$17,A28))</f>
        <v>28.616118426602771</v>
      </c>
      <c r="C28">
        <v>0.18095435140915658</v>
      </c>
      <c r="D28" cm="1">
        <f t="array" ref="D28:E28">TRANSPOSE(_xll.ORF.EUROBSMC($B$4,$B$5,$B$6,$B$9, $B$10, $B$11,$B$12, $D$15:$E$17,A28))</f>
        <v>28.427489592247539</v>
      </c>
      <c r="E28">
        <v>0.17973419252610531</v>
      </c>
    </row>
    <row r="29" spans="1:5" x14ac:dyDescent="0.45">
      <c r="A29" s="2">
        <v>409600</v>
      </c>
      <c r="B29" cm="1">
        <f t="array" ref="B29:C29">TRANSPOSE(_xll.ORF.EUROBSMC($B$4,$B$5,$B$6,$B$9, $B$10, $B$11,$B$12, $A$15:$B$17,A29))</f>
        <v>28.646439293383068</v>
      </c>
      <c r="C29">
        <v>0.12875815750246961</v>
      </c>
      <c r="D29" cm="1">
        <f t="array" ref="D29:E29">TRANSPOSE(_xll.ORF.EUROBSMC($B$4,$B$5,$B$6,$B$9, $B$10, $B$11,$B$12, $D$15:$E$17,A29))</f>
        <v>28.64668846811448</v>
      </c>
      <c r="E29">
        <v>0.12911824269294436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11BC-B0AB-471C-8339-CE0541917CA7}">
  <dimension ref="A1:H36"/>
  <sheetViews>
    <sheetView workbookViewId="0">
      <selection activeCell="I15" sqref="I15"/>
    </sheetView>
  </sheetViews>
  <sheetFormatPr defaultRowHeight="14.25" x14ac:dyDescent="0.45"/>
  <cols>
    <col min="8" max="8" width="11.73046875" bestFit="1" customWidth="1"/>
  </cols>
  <sheetData>
    <row r="1" spans="1:8" ht="15.75" x14ac:dyDescent="0.5">
      <c r="A1" s="1" t="s">
        <v>33</v>
      </c>
    </row>
    <row r="2" spans="1:8" x14ac:dyDescent="0.45">
      <c r="A2" s="7" t="s">
        <v>10</v>
      </c>
    </row>
    <row r="3" spans="1:8" x14ac:dyDescent="0.45">
      <c r="A3" s="2" t="s">
        <v>11</v>
      </c>
      <c r="B3" s="4">
        <v>1</v>
      </c>
      <c r="C3">
        <v>-1</v>
      </c>
    </row>
    <row r="4" spans="1:8" x14ac:dyDescent="0.45">
      <c r="A4" s="2" t="s">
        <v>12</v>
      </c>
      <c r="B4" s="8">
        <v>1</v>
      </c>
    </row>
    <row r="5" spans="1:8" x14ac:dyDescent="0.45">
      <c r="A5" t="s">
        <v>34</v>
      </c>
      <c r="B5">
        <v>1</v>
      </c>
    </row>
    <row r="6" spans="1:8" x14ac:dyDescent="0.45">
      <c r="A6" t="s">
        <v>35</v>
      </c>
      <c r="B6">
        <v>2</v>
      </c>
    </row>
    <row r="8" spans="1:8" x14ac:dyDescent="0.45">
      <c r="A8" s="7" t="s">
        <v>14</v>
      </c>
    </row>
    <row r="9" spans="1:8" x14ac:dyDescent="0.45">
      <c r="A9" s="2" t="s">
        <v>16</v>
      </c>
      <c r="B9" t="str">
        <f>YIELDCURVE!D5</f>
        <v>USD¤1</v>
      </c>
    </row>
    <row r="10" spans="1:8" x14ac:dyDescent="0.45">
      <c r="A10" s="2" t="s">
        <v>36</v>
      </c>
      <c r="B10" s="2" t="s">
        <v>40</v>
      </c>
      <c r="C10" s="2" t="s">
        <v>15</v>
      </c>
      <c r="D10" s="2" t="s">
        <v>41</v>
      </c>
      <c r="F10" s="2" t="s">
        <v>42</v>
      </c>
    </row>
    <row r="11" spans="1:8" x14ac:dyDescent="0.45">
      <c r="A11" s="2" t="s">
        <v>37</v>
      </c>
      <c r="B11" s="10">
        <v>0</v>
      </c>
      <c r="C11" s="10">
        <v>1</v>
      </c>
      <c r="D11" s="11">
        <v>0.3</v>
      </c>
      <c r="F11" s="8">
        <v>1</v>
      </c>
      <c r="G11" s="8">
        <v>0.5</v>
      </c>
      <c r="H11" s="8">
        <v>0.5</v>
      </c>
    </row>
    <row r="12" spans="1:8" x14ac:dyDescent="0.45">
      <c r="A12" s="2" t="s">
        <v>38</v>
      </c>
      <c r="B12" s="10">
        <v>0</v>
      </c>
      <c r="C12" s="10">
        <v>1</v>
      </c>
      <c r="D12" s="11">
        <v>0.3</v>
      </c>
      <c r="F12" s="8">
        <v>0.5</v>
      </c>
      <c r="G12" s="8">
        <v>1</v>
      </c>
      <c r="H12" s="8">
        <v>0.5</v>
      </c>
    </row>
    <row r="13" spans="1:8" x14ac:dyDescent="0.45">
      <c r="A13" s="2" t="s">
        <v>39</v>
      </c>
      <c r="B13" s="10">
        <v>0</v>
      </c>
      <c r="C13" s="10">
        <v>1</v>
      </c>
      <c r="D13" s="11">
        <v>0.3</v>
      </c>
      <c r="F13" s="8">
        <v>0.5</v>
      </c>
      <c r="G13" s="8">
        <v>0.5</v>
      </c>
      <c r="H13" s="8">
        <v>1</v>
      </c>
    </row>
    <row r="15" spans="1:8" x14ac:dyDescent="0.45">
      <c r="A15" s="7" t="s">
        <v>19</v>
      </c>
    </row>
    <row r="16" spans="1:8" x14ac:dyDescent="0.45">
      <c r="A16" s="4" t="s">
        <v>43</v>
      </c>
      <c r="B16" s="4" t="s">
        <v>22</v>
      </c>
    </row>
    <row r="17" spans="1:8" x14ac:dyDescent="0.45">
      <c r="A17" s="4" t="s">
        <v>21</v>
      </c>
      <c r="B17" s="4" t="s">
        <v>23</v>
      </c>
    </row>
    <row r="18" spans="1:8" x14ac:dyDescent="0.45">
      <c r="A18" s="4" t="s">
        <v>30</v>
      </c>
      <c r="B18" s="4" t="s">
        <v>31</v>
      </c>
    </row>
    <row r="20" spans="1:8" x14ac:dyDescent="0.45">
      <c r="A20" s="7" t="s">
        <v>25</v>
      </c>
      <c r="B20" s="12">
        <v>100000</v>
      </c>
    </row>
    <row r="22" spans="1:8" x14ac:dyDescent="0.45">
      <c r="A22" t="s">
        <v>44</v>
      </c>
      <c r="B22" t="s">
        <v>26</v>
      </c>
      <c r="D22" t="s">
        <v>26</v>
      </c>
      <c r="F22" t="s">
        <v>45</v>
      </c>
      <c r="G22" t="s">
        <v>46</v>
      </c>
      <c r="H22" t="s">
        <v>47</v>
      </c>
    </row>
    <row r="23" spans="1:8" x14ac:dyDescent="0.45">
      <c r="A23">
        <v>0.1</v>
      </c>
      <c r="B23" cm="1">
        <f t="array" ref="B23:C23">TRANSPOSE(_xll.ORF.WORSTOFDIGIBSMC($B$3,$A23,$B$5,$B$6,$C$11:$C$13,$B$9,$B$11:$B$13,$D$11:$D$13,$F$11:$H$13,$A$16:$B$18,$B$20))</f>
        <v>0.90846401606873162</v>
      </c>
      <c r="C23" t="e">
        <v>#NUM!</v>
      </c>
      <c r="D23" cm="1">
        <f t="array" ref="D23:E23">TRANSPOSE(_xll.ORF.WORSTOFDIGIBSMC($C$3,$A23,$B$5,$B$6,$C$11:$C$13,$B$9,$B$11:$B$13,$D$11:$D$13,$F$11:$H$13,$A$16:$B$18,$B$20))</f>
        <v>0</v>
      </c>
      <c r="E23">
        <v>0</v>
      </c>
      <c r="F23">
        <f>B23+D23</f>
        <v>0.90846401606873162</v>
      </c>
      <c r="G23" cm="1">
        <f t="array" ref="G23">_xll.ORF.DF($B$9,$B$6)</f>
        <v>0.90846401606870619</v>
      </c>
      <c r="H23">
        <f>G23-F23</f>
        <v>-2.5424107263916085E-14</v>
      </c>
    </row>
    <row r="24" spans="1:8" x14ac:dyDescent="0.45">
      <c r="A24">
        <f>A23+0.1</f>
        <v>0.2</v>
      </c>
      <c r="B24" cm="1">
        <f t="array" ref="B24:C24">TRANSPOSE(_xll.ORF.WORSTOFDIGIBSMC($B$3,$A24,$B$5,$B$6,$C$11:$C$13,$B$9,$B$11:$B$13,$D$11:$D$13,$F$11:$H$13,$A$16:$B$18,$B$20))</f>
        <v>0.90846401606873162</v>
      </c>
      <c r="C24" t="e">
        <v>#NUM!</v>
      </c>
      <c r="D24" cm="1">
        <f t="array" ref="D24:E24">TRANSPOSE(_xll.ORF.WORSTOFDIGIBSMC($C$3,$A24,$B$5,$B$6,$C$11:$C$13,$B$9,$B$11:$B$13,$D$11:$D$13,$F$11:$H$13,$A$16:$B$18,$B$20))</f>
        <v>0</v>
      </c>
      <c r="E24">
        <v>0</v>
      </c>
      <c r="F24">
        <f t="shared" ref="F24:F36" si="0">B24+D24</f>
        <v>0.90846401606873162</v>
      </c>
      <c r="G24" cm="1">
        <f t="array" ref="G24">_xll.ORF.DF($B$9,$B$6)</f>
        <v>0.90846401606870619</v>
      </c>
      <c r="H24">
        <f t="shared" ref="H24:H36" si="1">G24-F24</f>
        <v>-2.5424107263916085E-14</v>
      </c>
    </row>
    <row r="25" spans="1:8" x14ac:dyDescent="0.45">
      <c r="A25">
        <f t="shared" ref="A25:A35" si="2">A24+0.1</f>
        <v>0.30000000000000004</v>
      </c>
      <c r="B25" cm="1">
        <f t="array" ref="B25:C25">TRANSPOSE(_xll.ORF.WORSTOFDIGIBSMC($B$3,$A25,$B$5,$B$6,$C$11:$C$13,$B$9,$B$11:$B$13,$D$11:$D$13,$F$11:$H$13,$A$16:$B$18,$B$20))</f>
        <v>0.90837316966712434</v>
      </c>
      <c r="C25">
        <v>2.872686180654892E-5</v>
      </c>
      <c r="D25" cm="1">
        <f t="array" ref="D25:E25">TRANSPOSE(_xll.ORF.WORSTOFDIGIBSMC($C$3,$A25,$B$5,$B$6,$C$11:$C$13,$B$9,$B$11:$B$13,$D$11:$D$13,$F$11:$H$13,$A$16:$B$18,$B$20))</f>
        <v>9.0846401606870607E-5</v>
      </c>
      <c r="E25">
        <v>2.8726861821833837E-5</v>
      </c>
      <c r="F25">
        <f t="shared" si="0"/>
        <v>0.90846401606873117</v>
      </c>
      <c r="G25" cm="1">
        <f t="array" ref="G25">_xll.ORF.DF($B$9,$B$6)</f>
        <v>0.90846401606870619</v>
      </c>
      <c r="H25">
        <f t="shared" si="1"/>
        <v>-2.4980018054066022E-14</v>
      </c>
    </row>
    <row r="26" spans="1:8" x14ac:dyDescent="0.45">
      <c r="A26">
        <f t="shared" si="2"/>
        <v>0.4</v>
      </c>
      <c r="B26" cm="1">
        <f t="array" ref="B26:C26">TRANSPOSE(_xll.ORF.WORSTOFDIGIBSMC($B$3,$A26,$B$5,$B$6,$C$11:$C$13,$B$9,$B$11:$B$13,$D$11:$D$13,$F$11:$H$13,$A$16:$B$18,$B$20))</f>
        <v>0.90589306290324589</v>
      </c>
      <c r="C26">
        <v>1.5261166167493544E-4</v>
      </c>
      <c r="D26" cm="1">
        <f t="array" ref="D26:E26">TRANSPOSE(_xll.ORF.WORSTOFDIGIBSMC($C$3,$A26,$B$5,$B$6,$C$11:$C$13,$B$9,$B$11:$B$13,$D$11:$D$13,$F$11:$H$13,$A$16:$B$18,$B$20))</f>
        <v>2.5709531654744384E-3</v>
      </c>
      <c r="E26">
        <v>1.5261166167667765E-4</v>
      </c>
      <c r="F26">
        <f t="shared" si="0"/>
        <v>0.90846401606872029</v>
      </c>
      <c r="G26" cm="1">
        <f t="array" ref="G26">_xll.ORF.DF($B$9,$B$6)</f>
        <v>0.90846401606870619</v>
      </c>
      <c r="H26">
        <f t="shared" si="1"/>
        <v>-1.4099832412739488E-14</v>
      </c>
    </row>
    <row r="27" spans="1:8" x14ac:dyDescent="0.45">
      <c r="A27">
        <f t="shared" si="2"/>
        <v>0.5</v>
      </c>
      <c r="B27" cm="1">
        <f t="array" ref="B27:C27">TRANSPOSE(_xll.ORF.WORSTOFDIGIBSMC($B$3,$A27,$B$5,$B$6,$C$11:$C$13,$B$9,$B$11:$B$13,$D$11:$D$13,$F$11:$H$13,$A$16:$B$18,$B$20))</f>
        <v>0.88612488591350425</v>
      </c>
      <c r="C27">
        <v>4.4492085942236348E-4</v>
      </c>
      <c r="D27" cm="1">
        <f t="array" ref="D27:E27">TRANSPOSE(_xll.ORF.WORSTOFDIGIBSMC($C$3,$A27,$B$5,$B$6,$C$11:$C$13,$B$9,$B$11:$B$13,$D$11:$D$13,$F$11:$H$13,$A$16:$B$18,$B$20))</f>
        <v>2.2339130155130529E-2</v>
      </c>
      <c r="E27">
        <v>4.4492085941989388E-4</v>
      </c>
      <c r="F27">
        <f t="shared" si="0"/>
        <v>0.90846401606863481</v>
      </c>
      <c r="G27" cm="1">
        <f t="array" ref="G27">_xll.ORF.DF($B$9,$B$6)</f>
        <v>0.90846401606870619</v>
      </c>
      <c r="H27">
        <f t="shared" si="1"/>
        <v>7.1387340483397566E-14</v>
      </c>
    </row>
    <row r="28" spans="1:8" x14ac:dyDescent="0.45">
      <c r="A28">
        <f t="shared" si="2"/>
        <v>0.6</v>
      </c>
      <c r="B28" cm="1">
        <f t="array" ref="B28:C28">TRANSPOSE(_xll.ORF.WORSTOFDIGIBSMC($B$3,$A28,$B$5,$B$6,$C$11:$C$13,$B$9,$B$11:$B$13,$D$11:$D$13,$F$11:$H$13,$A$16:$B$18,$B$20))</f>
        <v>0.81990694378196627</v>
      </c>
      <c r="C28">
        <v>8.521108178081297E-4</v>
      </c>
      <c r="D28" cm="1">
        <f t="array" ref="D28:E28">TRANSPOSE(_xll.ORF.WORSTOFDIGIBSMC($C$3,$A28,$B$5,$B$6,$C$11:$C$13,$B$9,$B$11:$B$13,$D$11:$D$13,$F$11:$H$13,$A$16:$B$18,$B$20))</f>
        <v>8.8557072286394034E-2</v>
      </c>
      <c r="E28">
        <v>8.5211081780175253E-4</v>
      </c>
      <c r="F28">
        <f t="shared" si="0"/>
        <v>0.90846401606836036</v>
      </c>
      <c r="G28" cm="1">
        <f t="array" ref="G28">_xll.ORF.DF($B$9,$B$6)</f>
        <v>0.90846401606870619</v>
      </c>
      <c r="H28">
        <f t="shared" si="1"/>
        <v>3.4583447217073626E-13</v>
      </c>
    </row>
    <row r="29" spans="1:8" x14ac:dyDescent="0.45">
      <c r="A29">
        <f t="shared" si="2"/>
        <v>0.7</v>
      </c>
      <c r="B29" cm="1">
        <f t="array" ref="B29:C29">TRANSPOSE(_xll.ORF.WORSTOFDIGIBSMC($B$3,$A29,$B$5,$B$6,$C$11:$C$13,$B$9,$B$11:$B$13,$D$11:$D$13,$F$11:$H$13,$A$16:$B$18,$B$20))</f>
        <v>0.69498405693181131</v>
      </c>
      <c r="C29">
        <v>1.2180585032869674E-3</v>
      </c>
      <c r="D29" cm="1">
        <f t="array" ref="D29:E29">TRANSPOSE(_xll.ORF.WORSTOFDIGIBSMC($C$3,$A29,$B$5,$B$6,$C$11:$C$13,$B$9,$B$11:$B$13,$D$11:$D$13,$F$11:$H$13,$A$16:$B$18,$B$20))</f>
        <v>0.21347995913604867</v>
      </c>
      <c r="E29">
        <v>1.2180585032777144E-3</v>
      </c>
      <c r="F29">
        <f t="shared" si="0"/>
        <v>0.90846401606785998</v>
      </c>
      <c r="G29" cm="1">
        <f t="array" ref="G29">_xll.ORF.DF($B$9,$B$6)</f>
        <v>0.90846401606870619</v>
      </c>
      <c r="H29">
        <f t="shared" si="1"/>
        <v>8.4621198936929432E-13</v>
      </c>
    </row>
    <row r="30" spans="1:8" x14ac:dyDescent="0.45">
      <c r="A30">
        <f t="shared" si="2"/>
        <v>0.79999999999999993</v>
      </c>
      <c r="B30" cm="1">
        <f t="array" ref="B30:C30">TRANSPOSE(_xll.ORF.WORSTOFDIGIBSMC($B$3,$A30,$B$5,$B$6,$C$11:$C$13,$B$9,$B$11:$B$13,$D$11:$D$13,$F$11:$H$13,$A$16:$B$18,$B$20))</f>
        <v>0.53283231470397918</v>
      </c>
      <c r="C30">
        <v>1.4147463038394895E-3</v>
      </c>
      <c r="D30" cm="1">
        <f t="array" ref="D30:E30">TRANSPOSE(_xll.ORF.WORSTOFDIGIBSMC($C$3,$A30,$B$5,$B$6,$C$11:$C$13,$B$9,$B$11:$B$13,$D$11:$D$13,$F$11:$H$13,$A$16:$B$18,$B$20))</f>
        <v>0.37563170136402085</v>
      </c>
      <c r="E30">
        <v>1.4147463038361543E-3</v>
      </c>
      <c r="F30">
        <f t="shared" si="0"/>
        <v>0.90846401606799998</v>
      </c>
      <c r="G30" cm="1">
        <f t="array" ref="G30">_xll.ORF.DF($B$9,$B$6)</f>
        <v>0.90846401606870619</v>
      </c>
      <c r="H30">
        <f t="shared" si="1"/>
        <v>7.0621286596406208E-13</v>
      </c>
    </row>
    <row r="31" spans="1:8" x14ac:dyDescent="0.45">
      <c r="A31">
        <f t="shared" si="2"/>
        <v>0.89999999999999991</v>
      </c>
      <c r="B31" cm="1">
        <f t="array" ref="B31:C31">TRANSPOSE(_xll.ORF.WORSTOFDIGIBSMC($B$3,$A31,$B$5,$B$6,$C$11:$C$13,$B$9,$B$11:$B$13,$D$11:$D$13,$F$11:$H$13,$A$16:$B$18,$B$20))</f>
        <v>0.37143459760979863</v>
      </c>
      <c r="C31">
        <v>1.4123501714636657E-3</v>
      </c>
      <c r="D31" cm="1">
        <f t="array" ref="D31:E31">TRANSPOSE(_xll.ORF.WORSTOFDIGIBSMC($C$3,$A31,$B$5,$B$6,$C$11:$C$13,$B$9,$B$11:$B$13,$D$11:$D$13,$F$11:$H$13,$A$16:$B$18,$B$20))</f>
        <v>0.5370294184582014</v>
      </c>
      <c r="E31">
        <v>1.4123501714671848E-3</v>
      </c>
      <c r="F31">
        <f t="shared" si="0"/>
        <v>0.90846401606799998</v>
      </c>
      <c r="G31" cm="1">
        <f t="array" ref="G31">_xll.ORF.DF($B$9,$B$6)</f>
        <v>0.90846401606870619</v>
      </c>
      <c r="H31">
        <f t="shared" si="1"/>
        <v>7.0621286596406208E-13</v>
      </c>
    </row>
    <row r="32" spans="1:8" x14ac:dyDescent="0.45">
      <c r="A32">
        <f t="shared" si="2"/>
        <v>0.99999999999999989</v>
      </c>
      <c r="B32" cm="1">
        <f t="array" ref="B32:C32">TRANSPOSE(_xll.ORF.WORSTOFDIGIBSMC($B$3,$A32,$B$5,$B$6,$C$11:$C$13,$B$9,$B$11:$B$13,$D$11:$D$13,$F$11:$H$13,$A$16:$B$18,$B$20))</f>
        <v>0.23932576039321307</v>
      </c>
      <c r="C32">
        <v>1.2654786575996035E-3</v>
      </c>
      <c r="D32" cm="1">
        <f t="array" ref="D32:E32">TRANSPOSE(_xll.ORF.WORSTOFDIGIBSMC($C$3,$A32,$B$5,$B$6,$C$11:$C$13,$B$9,$B$11:$B$13,$D$11:$D$13,$F$11:$H$13,$A$16:$B$18,$B$20))</f>
        <v>0.66913825567454344</v>
      </c>
      <c r="E32">
        <v>1.2654786576085451E-3</v>
      </c>
      <c r="F32">
        <f t="shared" si="0"/>
        <v>0.90846401606775651</v>
      </c>
      <c r="G32" cm="1">
        <f t="array" ref="G32">_xll.ORF.DF($B$9,$B$6)</f>
        <v>0.90846401606870619</v>
      </c>
      <c r="H32">
        <f t="shared" si="1"/>
        <v>9.496847752643589E-13</v>
      </c>
    </row>
    <row r="33" spans="1:8" x14ac:dyDescent="0.45">
      <c r="A33">
        <f t="shared" si="2"/>
        <v>1.0999999999999999</v>
      </c>
      <c r="B33" cm="1">
        <f t="array" ref="B33:C33">TRANSPOSE(_xll.ORF.WORSTOFDIGIBSMC($B$3,$A33,$B$5,$B$6,$C$11:$C$13,$B$9,$B$11:$B$13,$D$11:$D$13,$F$11:$H$13,$A$16:$B$18,$B$20))</f>
        <v>0.14546325825295914</v>
      </c>
      <c r="C33">
        <v>1.0535164269159854E-3</v>
      </c>
      <c r="D33" cm="1">
        <f t="array" ref="D33:E33">TRANSPOSE(_xll.ORF.WORSTOFDIGIBSMC($C$3,$A33,$B$5,$B$6,$C$11:$C$13,$B$9,$B$11:$B$13,$D$11:$D$13,$F$11:$H$13,$A$16:$B$18,$B$20))</f>
        <v>0.76300075781517329</v>
      </c>
      <c r="E33">
        <v>1.0535164269244147E-3</v>
      </c>
      <c r="F33">
        <f t="shared" si="0"/>
        <v>0.90846401606813243</v>
      </c>
      <c r="G33" cm="1">
        <f t="array" ref="G33">_xll.ORF.DF($B$9,$B$6)</f>
        <v>0.90846401606870619</v>
      </c>
      <c r="H33">
        <f t="shared" si="1"/>
        <v>5.737632591262809E-13</v>
      </c>
    </row>
    <row r="34" spans="1:8" x14ac:dyDescent="0.45">
      <c r="A34">
        <f t="shared" si="2"/>
        <v>1.2</v>
      </c>
      <c r="B34" cm="1">
        <f t="array" ref="B34:C34">TRANSPOSE(_xll.ORF.WORSTOFDIGIBSMC($B$3,$A34,$B$5,$B$6,$C$11:$C$13,$B$9,$B$11:$B$13,$D$11:$D$13,$F$11:$H$13,$A$16:$B$18,$B$20))</f>
        <v>8.4069260047012942E-2</v>
      </c>
      <c r="C34">
        <v>8.3250795909030025E-4</v>
      </c>
      <c r="D34" cm="1">
        <f t="array" ref="D34:E34">TRANSPOSE(_xll.ORF.WORSTOFDIGIBSMC($C$3,$A34,$B$5,$B$6,$C$11:$C$13,$B$9,$B$11:$B$13,$D$11:$D$13,$F$11:$H$13,$A$16:$B$18,$B$20))</f>
        <v>0.82439475602136536</v>
      </c>
      <c r="E34">
        <v>8.3250795909648747E-4</v>
      </c>
      <c r="F34">
        <f t="shared" si="0"/>
        <v>0.90846401606837834</v>
      </c>
      <c r="G34" cm="1">
        <f t="array" ref="G34">_xll.ORF.DF($B$9,$B$6)</f>
        <v>0.90846401606870619</v>
      </c>
      <c r="H34">
        <f t="shared" si="1"/>
        <v>3.2784885917180873E-13</v>
      </c>
    </row>
    <row r="35" spans="1:8" x14ac:dyDescent="0.45">
      <c r="A35">
        <f t="shared" si="2"/>
        <v>1.3</v>
      </c>
      <c r="B35" cm="1">
        <f t="array" ref="B35:C35">TRANSPOSE(_xll.ORF.WORSTOFDIGIBSMC($B$3,$A35,$B$5,$B$6,$C$11:$C$13,$B$9,$B$11:$B$13,$D$11:$D$13,$F$11:$H$13,$A$16:$B$18,$B$20))</f>
        <v>4.6277156978540596E-2</v>
      </c>
      <c r="C35">
        <v>6.3166411661978955E-4</v>
      </c>
      <c r="D35" cm="1">
        <f t="array" ref="D35:E35">TRANSPOSE(_xll.ORF.WORSTOFDIGIBSMC($C$3,$A35,$B$5,$B$6,$C$11:$C$13,$B$9,$B$11:$B$13,$D$11:$D$13,$F$11:$H$13,$A$16:$B$18,$B$20))</f>
        <v>0.86218685908998904</v>
      </c>
      <c r="E35">
        <v>6.3166411662407248E-4</v>
      </c>
      <c r="F35">
        <f t="shared" si="0"/>
        <v>0.90846401606852967</v>
      </c>
      <c r="G35" cm="1">
        <f t="array" ref="G35">_xll.ORF.DF($B$9,$B$6)</f>
        <v>0.90846401606870619</v>
      </c>
      <c r="H35">
        <f t="shared" si="1"/>
        <v>1.7652546091539989E-13</v>
      </c>
    </row>
    <row r="36" spans="1:8" x14ac:dyDescent="0.45">
      <c r="A36">
        <f>A35+0.1</f>
        <v>1.4000000000000001</v>
      </c>
      <c r="B36" cm="1">
        <f t="array" ref="B36:C36">TRANSPOSE(_xll.ORF.WORSTOFDIGIBSMC($B$3,$A36,$B$5,$B$6,$C$11:$C$13,$B$9,$B$11:$B$13,$D$11:$D$13,$F$11:$H$13,$A$16:$B$18,$B$20))</f>
        <v>2.4701136596908868E-2</v>
      </c>
      <c r="C36">
        <v>4.672276308906473E-4</v>
      </c>
      <c r="D36" cm="1">
        <f t="array" ref="D36:E36">TRANSPOSE(_xll.ORF.WORSTOFDIGIBSMC($C$3,$A36,$B$5,$B$6,$C$11:$C$13,$B$9,$B$11:$B$13,$D$11:$D$13,$F$11:$H$13,$A$16:$B$18,$B$20))</f>
        <v>0.88376287947171528</v>
      </c>
      <c r="E36">
        <v>4.6722763089334393E-4</v>
      </c>
      <c r="F36">
        <f t="shared" si="0"/>
        <v>0.90846401606862415</v>
      </c>
      <c r="G36" cm="1">
        <f t="array" ref="G36">_xll.ORF.DF($B$9,$B$6)</f>
        <v>0.90846401606870619</v>
      </c>
      <c r="H36">
        <f t="shared" si="1"/>
        <v>8.2045481519799068E-14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YIELDCURVE</vt:lpstr>
      <vt:lpstr>CALL_BSMC</vt:lpstr>
      <vt:lpstr>WORST_OF_DIGI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Hu</dc:creator>
  <cp:lastModifiedBy>Xun Hu</cp:lastModifiedBy>
  <dcterms:created xsi:type="dcterms:W3CDTF">2024-11-04T04:29:15Z</dcterms:created>
  <dcterms:modified xsi:type="dcterms:W3CDTF">2024-11-05T04:00:22Z</dcterms:modified>
</cp:coreProperties>
</file>