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3\orflib-x.y.z\examples\Excel\"/>
    </mc:Choice>
  </mc:AlternateContent>
  <xr:revisionPtr revIDLastSave="0" documentId="13_ncr:1_{75EE8924-C304-47BE-A2E7-41DBFA879AF1}" xr6:coauthVersionLast="47" xr6:coauthVersionMax="47" xr10:uidLastSave="{00000000-0000-0000-0000-000000000000}"/>
  <bookViews>
    <workbookView xWindow="80" yWindow="310" windowWidth="25520" windowHeight="14970" xr2:uid="{00000000-000D-0000-FFFF-FFFF00000000}"/>
  </bookViews>
  <sheets>
    <sheet name="YIELDCURVE" sheetId="1" r:id="rId1"/>
    <sheet name="CALLPUT_BSMC" sheetId="2" r:id="rId2"/>
    <sheet name="ASIANBASKET_BSMC" sheetId="3" r:id="rId3"/>
  </sheets>
  <calcPr calcId="191029" calcMode="manual" calcCompleted="0" calcOnSave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/>
  <c r="B15" i="2"/>
  <c r="H5" i="1" a="1"/>
  <c r="H5" i="1"/>
  <c r="I5" i="1"/>
  <c r="H6" i="1"/>
  <c r="I6" i="1"/>
  <c r="H7" i="1"/>
  <c r="I7" i="1"/>
  <c r="B2" i="1" a="1"/>
  <c r="B2" i="1"/>
  <c r="B17" i="3"/>
  <c r="M12" i="3" l="1"/>
  <c r="M11" i="3"/>
  <c r="M10" i="3"/>
  <c r="L11" i="3"/>
  <c r="L10" i="3"/>
  <c r="K10" i="3"/>
  <c r="M9" i="3"/>
  <c r="L9" i="3"/>
  <c r="K9" i="3"/>
  <c r="J9" i="3"/>
  <c r="A10" i="3"/>
  <c r="A11" i="3" l="1"/>
  <c r="A10" i="1"/>
  <c r="A9" i="1"/>
  <c r="A8" i="1"/>
  <c r="A7" i="1"/>
  <c r="A12" i="3" l="1"/>
  <c r="G4" i="3"/>
  <c r="B10" i="2"/>
  <c r="B25" i="3" a="1"/>
  <c r="B26" i="2" a="1"/>
  <c r="C26" i="2" a="1"/>
  <c r="E22" i="2" a="1"/>
  <c r="B22" i="2" a="1"/>
  <c r="C22" i="2" a="1"/>
  <c r="B25" i="3" l="1"/>
  <c r="B26" i="3"/>
  <c r="C26" i="2"/>
  <c r="B26" i="2"/>
  <c r="E22" i="2"/>
  <c r="E26" i="2" s="1"/>
  <c r="C22" i="2"/>
  <c r="C23" i="2"/>
  <c r="B22" i="2"/>
  <c r="B23" i="2"/>
  <c r="D26" i="2" l="1"/>
  <c r="F26" i="2" s="1"/>
  <c r="B28" i="2"/>
  <c r="C28" i="2"/>
  <c r="D22" i="2"/>
  <c r="F22" i="2" s="1"/>
  <c r="D2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<sst xmlns="http://schemas.openxmlformats.org/spreadsheetml/2006/main" count="76" uniqueCount="52">
  <si>
    <t>Yield Curve Construction</t>
  </si>
  <si>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</si>
  <si>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</si>
  <si>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</si>
  <si>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</si>
  <si>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</si>
  <si>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</si>
  <si>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</si>
  <si>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</si>
  <si>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</si>
  <si>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</si>
  <si>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</si>
  <si>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</si>
  <si>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</si>
  <si>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</si>
  <si>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PathGenType</t>
  </si>
  <si>
    <t>Npaths</t>
  </si>
  <si>
    <t>MC Pricing</t>
  </si>
  <si>
    <t>MC Parameters</t>
  </si>
  <si>
    <t>StdError</t>
  </si>
  <si>
    <t>Mean</t>
  </si>
  <si>
    <t>Exact</t>
  </si>
  <si>
    <t>Price</t>
  </si>
  <si>
    <t>InputType</t>
  </si>
  <si>
    <t>FixingTimes</t>
  </si>
  <si>
    <t>Quantity</t>
  </si>
  <si>
    <t>Asset</t>
  </si>
  <si>
    <t>A</t>
  </si>
  <si>
    <t>B</t>
  </si>
  <si>
    <t>C</t>
  </si>
  <si>
    <t>D</t>
  </si>
  <si>
    <t>E</t>
  </si>
  <si>
    <t>DivYields</t>
  </si>
  <si>
    <t>Vols</t>
  </si>
  <si>
    <t>Correl</t>
  </si>
  <si>
    <t>EULER</t>
  </si>
  <si>
    <t>URNGType</t>
  </si>
  <si>
    <t>MT19937</t>
  </si>
  <si>
    <t>MINSTDRAND</t>
  </si>
  <si>
    <t>RANLUX3</t>
  </si>
  <si>
    <t>RANLUX4</t>
  </si>
  <si>
    <t>Diff</t>
  </si>
  <si>
    <t>SOBOL</t>
  </si>
  <si>
    <t>CALL</t>
  </si>
  <si>
    <t>PUT</t>
  </si>
  <si>
    <t>CALL-PUT</t>
  </si>
  <si>
    <t>DF*(FWD-K)</t>
  </si>
  <si>
    <t>VERSION</t>
  </si>
  <si>
    <t>YIELD CURVE CONSTRUCTION</t>
  </si>
  <si>
    <t>EUROPEAN CALL/PUT PRICING IN BLACK-SCHOLES MONTE CARLO</t>
  </si>
  <si>
    <t>ASIAN BASKET PRICING IN BLACK-SCHOLES MONTE CARLO</t>
  </si>
  <si>
    <t>PARITY_DIFF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</si>
</sst>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  <numFmt numFmtId="167" formatCode="0.0"/>
    <numFmt numFmtId="168" formatCode="0.000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b/>
      <sz val="10"/>
      <color theme="3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0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2" fillId="0" borderId="0" xfId="0" applyNumberFormat="1" applyFont="1"/>
    <xf numFmtId="0" fontId="6" fillId="0" borderId="0" xfId="0" applyFont="1"/>
    <xf numFmtId="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167" fontId="3" fillId="0" borderId="0" xfId="0" applyNumberFormat="1" applyFont="1"/>
    <xf numFmtId="9" fontId="3" fillId="0" borderId="0" xfId="2" applyFont="1"/>
    <xf numFmtId="9" fontId="0" fillId="0" borderId="0" xfId="2" applyFont="1"/>
    <xf numFmtId="0" fontId="7" fillId="0" borderId="0" xfId="0" applyFont="1"/>
    <xf numFmtId="166" fontId="7" fillId="0" borderId="0" xfId="0" applyNumberFormat="1" applyFont="1"/>
    <xf numFmtId="0" fontId="8" fillId="0" borderId="0" xfId="0" applyFont="1"/>
    <xf numFmtId="168" fontId="2" fillId="0" borderId="0" xfId="0" applyNumberFormat="1" applyFont="1"/>
    <xf numFmtId="168" fontId="0" fillId="0" borderId="0" xfId="0" applyNumberFormat="1"/>
    <xf numFmtId="168" fontId="9" fillId="0" borderId="0" xfId="0" applyNumberFormat="1" applyFont="1"/>
    <xf numFmtId="168" fontId="4" fillId="0" borderId="0" xfId="0" applyNumberFormat="1" applyFont="1"/>
    <xf numFmtId="0" fontId="10" fillId="0" borderId="0" xfId="0" applyFont="1"/>
    <xf numFmtId="0" fontId="1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2.5" x14ac:dyDescent="0.25"/>
  <cols>
    <col min="1" max="1" width="11.7265625" customWidth="1"/>
    <col min="8" max="8" width="10.7265625" bestFit="1" customWidth="1"/>
    <col min="9" max="9" width="17.26953125" bestFit="1" customWidth="1"/>
  </cols>
  <sheetData>
    <row r="1" spans="1:9" ht="15.5" x14ac:dyDescent="0.35">
      <c r="A1" s="32" t="s">
        <v>48</v>
      </c>
      <c r="G1" s="2"/>
    </row>
    <row r="2" spans="1:9" ht="13" x14ac:dyDescent="0.3">
      <c r="A2" t="s">
        <v>47</v>
      </c>
      <c r="B2" s="31" t="str" cm="1">
        <f t="array" aca="1" ref="B2" ca="1">_xll.ORF.VERSION()</f>
        <v>0.0.0</v>
      </c>
    </row>
    <row r="3" spans="1:9" ht="15.5" x14ac:dyDescent="0.35">
      <c r="A3" s="1"/>
    </row>
    <row r="4" spans="1:9" x14ac:dyDescent="0.25">
      <c r="A4" t="s">
        <v>1</v>
      </c>
      <c r="B4" s="3" t="s">
        <v>3</v>
      </c>
      <c r="D4" t="s">
        <v>0</v>
      </c>
      <c r="H4" t="s">
        <v>5</v>
      </c>
    </row>
    <row r="5" spans="1:9" x14ac:dyDescent="0.25">
      <c r="A5" t="s">
        <v>23</v>
      </c>
      <c r="B5" s="3">
        <v>0</v>
      </c>
      <c r="D5" s="2" t="str" cm="1">
        <f t="array" aca="1" ref="D5" ca="1">_xll.ORF.YCCREATE($B$4, A7:A14, B7:B14,$B$5)</f>
        <v>USD¤1</v>
      </c>
      <c r="H5" s="17" t="str">
        <f t="array" aca="1" ref="H5:I7" ca="1">_xll.ORF.MKTLIST()</f>
        <v>YieldCurves</v>
      </c>
      <c r="I5" s="18" t="str">
        <f ca="1"/>
        <v>Volatilities</v>
      </c>
    </row>
    <row r="6" spans="1:9" x14ac:dyDescent="0.25">
      <c r="A6" t="s">
        <v>6</v>
      </c>
      <c r="B6" t="s">
        <v>2</v>
      </c>
      <c r="H6" s="15" t="str">
        <f ca="1"/>
        <v>USD</v>
      </c>
      <c r="I6" s="19" t="str">
        <f ca="1"/>
        <v/>
      </c>
    </row>
    <row r="7" spans="1:9" x14ac:dyDescent="0.25">
      <c r="A7" s="4">
        <f ca="1">1/12</f>
        <v>8.3333333333333329E-2</v>
      </c>
      <c r="B7" s="5">
        <v>0.01</v>
      </c>
      <c r="H7" s="16" t="e">
        <f ca="1"/>
        <v>#N/A</v>
      </c>
      <c r="I7" s="20" t="e">
        <f ca="1"/>
        <v>#N/A</v>
      </c>
    </row>
    <row r="8" spans="1:9" x14ac:dyDescent="0.25">
      <c r="A8" s="3">
        <f ca="1">1/4</f>
        <v>0.25</v>
      </c>
      <c r="B8" s="5">
        <v>1.2E-2</v>
      </c>
      <c r="H8" s="16"/>
      <c r="I8" s="20"/>
    </row>
    <row r="9" spans="1:9" x14ac:dyDescent="0.25">
      <c r="A9" s="3">
        <f ca="1">1/2</f>
        <v>0.5</v>
      </c>
      <c r="B9" s="5">
        <v>1.2999999999999999E-2</v>
      </c>
    </row>
    <row r="10" spans="1:9" x14ac:dyDescent="0.25">
      <c r="A10" s="3">
        <f ca="1">3/4</f>
        <v>0.75</v>
      </c>
      <c r="B10" s="5">
        <v>1.4E-2</v>
      </c>
    </row>
    <row r="11" spans="1:9" x14ac:dyDescent="0.25">
      <c r="A11" s="3">
        <v>1</v>
      </c>
      <c r="B11" s="5">
        <v>1.4999999999999999E-2</v>
      </c>
    </row>
    <row r="12" spans="1:9" x14ac:dyDescent="0.25">
      <c r="A12" s="3">
        <v>2</v>
      </c>
      <c r="B12" s="5">
        <v>0.02</v>
      </c>
    </row>
    <row r="13" spans="1:9" x14ac:dyDescent="0.25">
      <c r="A13" s="3">
        <v>3</v>
      </c>
      <c r="B13" s="5">
        <v>2.5000000000000001E-2</v>
      </c>
    </row>
    <row r="14" spans="1:9" x14ac:dyDescent="0.25">
      <c r="A14" s="3">
        <v>5</v>
      </c>
      <c r="B14" s="5">
        <v>0.03</v>
      </c>
    </row>
    <row r="15" spans="1:9" x14ac:dyDescent="0.25">
      <c r="A15" s="3"/>
      <c r="B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zoomScaleNormal="100" workbookViewId="0"/>
  </sheetViews>
  <sheetFormatPr defaultRowHeight="12.5" x14ac:dyDescent="0.25"/>
  <cols>
    <col min="1" max="1" width="13.1796875" customWidth="1"/>
    <col min="2" max="2" width="12.453125" bestFit="1" customWidth="1"/>
    <col min="3" max="3" width="9.26953125" bestFit="1" customWidth="1"/>
    <col min="4" max="4" width="12.81640625" bestFit="1" customWidth="1"/>
    <col min="5" max="5" width="11.26953125" bestFit="1" customWidth="1"/>
    <col min="6" max="6" width="13.54296875" customWidth="1"/>
  </cols>
  <sheetData>
    <row r="1" spans="1:1024 1026:2048 2050:3072 3074:4096 4098:5120 5122:6144 6146:7168 7170:8192 8194:9216 9218:10240 10242:11264 11266:12288 12290:13312 13314:14336 14338:15360 15362:16384" ht="15.5" x14ac:dyDescent="0.35">
      <c r="A1" s="32" t="s">
        <v>49</v>
      </c>
    </row>
    <row r="3" spans="1:1024 1026:2048 2050:3072 3074:4096 4098:5120 5122:6144 6146:7168 7170:8192 8194:9216 9218:10240 10242:11264 11266:12288 12290:13312 13314:14336 14338:15360 15362:16384" ht="13" x14ac:dyDescent="0.3">
      <c r="A3" s="8" t="s">
        <v>7</v>
      </c>
    </row>
    <row r="4" spans="1:1024 1026:2048 2050:3072 3074:4096 4098:5120 5122:6144 6146:7168 7170:8192 8194:9216 9218:10240 10242:11264 11266:12288 12290:13312 13314:14336 14338:15360 15362:16384" x14ac:dyDescent="0.25">
      <c r="A4" t="s">
        <v>10</v>
      </c>
      <c r="B4" s="3">
        <v>1</v>
      </c>
      <c r="C4">
        <v>-1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25">
      <c r="A5" t="s">
        <v>8</v>
      </c>
      <c r="B5" s="6">
        <v>100</v>
      </c>
    </row>
    <row r="6" spans="1:1024 1026:2048 2050:3072 3074:4096 4098:5120 5122:6144 6146:7168 7170:8192 8194:9216 9218:10240 10242:11264 11266:12288 12290:13312 13314:14336 14338:15360 15362:16384" x14ac:dyDescent="0.25">
      <c r="A6" t="s">
        <v>9</v>
      </c>
      <c r="B6" s="6">
        <v>1</v>
      </c>
    </row>
    <row r="8" spans="1:1024 1026:2048 2050:3072 3074:4096 4098:5120 5122:6144 6146:7168 7170:8192 8194:9216 9218:10240 10242:11264 11266:12288 12290:13312 13314:14336 14338:15360 15362:16384" ht="13" x14ac:dyDescent="0.3">
      <c r="A8" s="8" t="s">
        <v>4</v>
      </c>
    </row>
    <row r="9" spans="1:1024 1026:2048 2050:3072 3074:4096 4098:5120 5122:6144 6146:7168 7170:8192 8194:9216 9218:10240 10242:11264 11266:12288 12290:13312 13314:14336 14338:15360 15362:16384" x14ac:dyDescent="0.25">
      <c r="A9" t="s">
        <v>11</v>
      </c>
      <c r="B9" s="6">
        <v>100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12</v>
      </c>
      <c r="B10" s="3" t="str">
        <f ca="1">YIELDCURVE!D5</f>
        <v>USD¤2</v>
      </c>
      <c r="C10" s="3"/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 s="7">
        <v>0.02</v>
      </c>
    </row>
    <row r="12" spans="1:1024 1026:2048 2050:3072 3074:4096 4098:5120 5122:6144 6146:7168 7170:8192 8194:9216 9218:10240 10242:11264 11266:12288 12290:13312 13314:14336 14338:15360 15362:16384" x14ac:dyDescent="0.25">
      <c r="A12" t="s">
        <v>14</v>
      </c>
      <c r="B12" s="7">
        <v>0.3</v>
      </c>
      <c r="C12" s="14"/>
    </row>
    <row r="14" spans="1:1024 1026:2048 2050:3072 3074:4096 4098:5120 5122:6144 6146:7168 7170:8192 8194:9216 9218:10240 10242:11264 11266:12288 12290:13312 13314:14336 14338:15360 15362:16384" ht="13" x14ac:dyDescent="0.3">
      <c r="A14" s="8" t="s">
        <v>18</v>
      </c>
    </row>
    <row r="15" spans="1:1024 1026:2048 2050:3072 3074:4096 4098:5120 5122:6144 6146:7168 7170:8192 8194:9216 9218:10240 10242:11264 11266:12288 12290:13312 13314:14336 14338:15360 15362:16384" x14ac:dyDescent="0.25">
      <c r="A15" s="3" t="s">
        <v>36</v>
      </c>
      <c r="B15" s="3" t="str">
        <f>H15</f>
        <v>SOBOL</v>
      </c>
      <c r="C15" s="3"/>
      <c r="D15" s="26" t="s">
        <v>38</v>
      </c>
      <c r="E15" s="26" t="s">
        <v>37</v>
      </c>
      <c r="F15" s="26" t="s">
        <v>39</v>
      </c>
      <c r="G15" s="26" t="s">
        <v>40</v>
      </c>
      <c r="H15" s="26" t="s">
        <v>42</v>
      </c>
    </row>
    <row r="16" spans="1:1024 1026:2048 2050:3072 3074:4096 4098:5120 5122:6144 6146:7168 7170:8192 8194:9216 9218:10240 10242:11264 11266:12288 12290:13312 13314:14336 14338:15360 15362:16384" x14ac:dyDescent="0.25">
      <c r="A16" s="3" t="s">
        <v>15</v>
      </c>
      <c r="B16" s="3" t="s">
        <v>35</v>
      </c>
      <c r="C16" s="3"/>
      <c r="D16" s="26"/>
      <c r="E16" s="26"/>
      <c r="F16" s="3"/>
    </row>
    <row r="17" spans="1:6" x14ac:dyDescent="0.25">
      <c r="A17" s="3"/>
      <c r="B17" s="3"/>
      <c r="C17" s="3"/>
      <c r="D17" s="3"/>
      <c r="E17" s="3"/>
      <c r="F17" s="3"/>
    </row>
    <row r="19" spans="1:6" ht="13" x14ac:dyDescent="0.3">
      <c r="A19" s="13" t="s">
        <v>16</v>
      </c>
      <c r="B19" s="9">
        <v>100000</v>
      </c>
    </row>
    <row r="20" spans="1:6" x14ac:dyDescent="0.25">
      <c r="A20" s="3"/>
      <c r="B20" s="9"/>
      <c r="C20" s="24"/>
    </row>
    <row r="21" spans="1:6" ht="13" x14ac:dyDescent="0.3">
      <c r="A21" s="8" t="s">
        <v>17</v>
      </c>
      <c r="B21" t="s">
        <v>43</v>
      </c>
      <c r="C21" s="25" t="s">
        <v>44</v>
      </c>
      <c r="D21" s="10" t="s">
        <v>45</v>
      </c>
      <c r="E21" s="10" t="s">
        <v>46</v>
      </c>
      <c r="F21" s="10" t="s">
        <v>51</v>
      </c>
    </row>
    <row r="22" spans="1:6" ht="13" x14ac:dyDescent="0.3">
      <c r="A22" t="s">
        <v>20</v>
      </c>
      <c r="B22" s="29">
        <f t="array" aca="1" ref="B22:B23" ca="1">_xll.ORF.EUROBSMC($B$4,$B$5,$B$6,$B$9, $B$10,$B$11, $B$12,$A$15:$B$16,B19)</f>
        <v>11.466618407596419</v>
      </c>
      <c r="C22" s="29">
        <f t="array" aca="1" ref="C22:C23" ca="1">_xll.ORF.EUROBSMC($C$4,$B$5,$B$6,$B$9, $B$10,$B$11, $B$12,$A$15:$B$16,B19)</f>
        <v>11.95871122149059</v>
      </c>
      <c r="D22" s="28">
        <f ca="1">B22-C22</f>
        <v>-0.49209281389417114</v>
      </c>
      <c r="E22" s="28" cm="1">
        <f t="array" aca="1" ref="E22" ca="1">_xll.ORF.DF(B10,B6)*(_xll.ORF.FWDPRICE(B9, B6, _xll.ORF.SPOTRATE(B10,B6), B11)-B5)</f>
        <v>-0.49132662963072959</v>
      </c>
      <c r="F22" s="30">
        <f ca="1">D22-E22</f>
        <v>-7.6618426344154944E-4</v>
      </c>
    </row>
    <row r="23" spans="1:6" x14ac:dyDescent="0.25">
      <c r="A23" t="s">
        <v>19</v>
      </c>
      <c r="B23" s="29">
        <f ca="1"/>
        <v>6.454061396845287E-2</v>
      </c>
      <c r="C23" s="29">
        <f ca="1"/>
        <v>4.6230355420740839E-2</v>
      </c>
    </row>
    <row r="25" spans="1:6" ht="13" x14ac:dyDescent="0.3">
      <c r="A25" s="8" t="s">
        <v>21</v>
      </c>
      <c r="B25" s="10" t="s">
        <v>43</v>
      </c>
      <c r="C25" t="s">
        <v>44</v>
      </c>
      <c r="D25" t="s">
        <v>45</v>
      </c>
      <c r="E25" s="10" t="s">
        <v>46</v>
      </c>
      <c r="F25" s="10" t="s">
        <v>51</v>
      </c>
    </row>
    <row r="26" spans="1:6" ht="13" x14ac:dyDescent="0.3">
      <c r="A26" t="s">
        <v>22</v>
      </c>
      <c r="B26" s="28">
        <f t="array" aca="1" ref="B26" ca="1">_xll.ORF.EUROBS($B$4, $B$9, $B$5, $B$6,_xll.ORF.SPOTRATE($B$10,$B$6), $B$11, $B$12)</f>
        <v>11.472680151867356</v>
      </c>
      <c r="C26" s="28">
        <f t="array" aca="1" ref="C26" ca="1">_xll.ORF.EUROBS($C$4, $B$9, $B$5, $B$6,_xll.ORF.SPOTRATE($B$10,$B$6), $B$11, $B$12)</f>
        <v>11.964006781498094</v>
      </c>
      <c r="D26" s="28">
        <f ca="1">B26-C26</f>
        <v>-0.4913266296307377</v>
      </c>
      <c r="E26" s="28">
        <f ca="1">E22</f>
        <v>-0.49132662963072959</v>
      </c>
      <c r="F26" s="30">
        <f ca="1">D26-E26</f>
        <v>-8.1046280797636427E-15</v>
      </c>
    </row>
    <row r="27" spans="1:6" ht="13" x14ac:dyDescent="0.3">
      <c r="A27" s="8"/>
    </row>
    <row r="28" spans="1:6" ht="13" x14ac:dyDescent="0.3">
      <c r="A28" s="8" t="s">
        <v>41</v>
      </c>
      <c r="B28" s="28">
        <f ca="1">B22-B26</f>
        <v>-6.0617442709371971E-3</v>
      </c>
      <c r="C28" s="28">
        <f ca="1">C22-C26</f>
        <v>-5.2955600075037523E-3</v>
      </c>
      <c r="D28" s="28">
        <f ca="1">D22-D26</f>
        <v>-7.6618426343344481E-4</v>
      </c>
    </row>
    <row r="29" spans="1:6" x14ac:dyDescent="0.25">
      <c r="B29" s="12"/>
      <c r="C29" s="12"/>
      <c r="E29" s="12"/>
      <c r="F29" s="12"/>
    </row>
    <row r="30" spans="1:6" x14ac:dyDescent="0.25">
      <c r="B30" s="12"/>
      <c r="C30" s="12"/>
      <c r="E30" s="12"/>
      <c r="F30" s="12"/>
    </row>
    <row r="31" spans="1:6" x14ac:dyDescent="0.25">
      <c r="B31" s="12"/>
      <c r="C31" s="12"/>
      <c r="E31" s="12"/>
      <c r="F31" s="12"/>
    </row>
    <row r="32" spans="1:6" x14ac:dyDescent="0.25">
      <c r="B32" s="12"/>
      <c r="C32" s="12"/>
      <c r="E32" s="12"/>
      <c r="F32" s="12"/>
    </row>
    <row r="33" spans="2:6" x14ac:dyDescent="0.25">
      <c r="B33" s="12"/>
      <c r="C33" s="12"/>
      <c r="E33" s="12"/>
      <c r="F33" s="12"/>
    </row>
    <row r="34" spans="2:6" x14ac:dyDescent="0.25">
      <c r="B34" s="12"/>
      <c r="C34" s="12"/>
      <c r="E34" s="12"/>
      <c r="F34" s="12"/>
    </row>
    <row r="35" spans="2:6" x14ac:dyDescent="0.25">
      <c r="B35" s="12"/>
      <c r="C35" s="12"/>
      <c r="E35" s="12"/>
      <c r="F35" s="12"/>
    </row>
    <row r="36" spans="2:6" x14ac:dyDescent="0.25">
      <c r="B36" s="12"/>
      <c r="C36" s="12"/>
      <c r="E36" s="12"/>
      <c r="F36" s="12"/>
    </row>
    <row r="37" spans="2:6" x14ac:dyDescent="0.25">
      <c r="B37" s="12"/>
      <c r="C37" s="12"/>
      <c r="E37" s="12"/>
      <c r="F37" s="12"/>
    </row>
    <row r="38" spans="2:6" x14ac:dyDescent="0.25">
      <c r="B38" s="12"/>
      <c r="C38" s="12"/>
      <c r="E38" s="12"/>
      <c r="F38" s="12"/>
    </row>
    <row r="39" spans="2:6" x14ac:dyDescent="0.25">
      <c r="B39" s="12"/>
      <c r="C39" s="12"/>
      <c r="E39" s="12"/>
      <c r="F39" s="12"/>
    </row>
    <row r="40" spans="2:6" x14ac:dyDescent="0.25">
      <c r="B40" s="12"/>
      <c r="C40" s="12"/>
      <c r="E40" s="12"/>
      <c r="F40" s="12"/>
    </row>
    <row r="41" spans="2:6" x14ac:dyDescent="0.25">
      <c r="B41" s="12"/>
      <c r="C41" s="12"/>
      <c r="E41" s="12"/>
      <c r="F41" s="12"/>
    </row>
    <row r="42" spans="2:6" x14ac:dyDescent="0.25">
      <c r="B42" s="12"/>
      <c r="C42" s="12"/>
      <c r="E42" s="12"/>
      <c r="F4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1"/>
  <sheetViews>
    <sheetView zoomScaleNormal="100" workbookViewId="0"/>
  </sheetViews>
  <sheetFormatPr defaultRowHeight="12.5" x14ac:dyDescent="0.25"/>
  <cols>
    <col min="1" max="1" width="13.1796875" customWidth="1"/>
    <col min="2" max="2" width="12.453125" bestFit="1" customWidth="1"/>
    <col min="3" max="3" width="9.26953125" bestFit="1" customWidth="1"/>
    <col min="4" max="4" width="12.81640625" bestFit="1" customWidth="1"/>
    <col min="5" max="5" width="11.26953125" bestFit="1" customWidth="1"/>
    <col min="6" max="6" width="12" customWidth="1"/>
  </cols>
  <sheetData>
    <row r="1" spans="1:1024 1026:2048 2050:3072 3074:4096 4098:5120 5122:6144 6146:7168 7170:8192 8194:9216 9218:10240 10242:11264 11266:12288 12290:13312 13314:14336 14338:15360 15362:16384" ht="15.5" x14ac:dyDescent="0.35">
      <c r="A1" s="32" t="s">
        <v>50</v>
      </c>
    </row>
    <row r="3" spans="1:1024 1026:2048 2050:3072 3074:4096 4098:5120 5122:6144 6146:7168 7170:8192 8194:9216 9218:10240 10242:11264 11266:12288 12290:13312 13314:14336 14338:15360 15362:16384" ht="13" x14ac:dyDescent="0.3">
      <c r="A3" s="8" t="s">
        <v>7</v>
      </c>
      <c r="F3" t="s">
        <v>4</v>
      </c>
    </row>
    <row r="4" spans="1:1024 1026:2048 2050:3072 3074:4096 4098:5120 5122:6144 6146:7168 7170:8192 8194:9216 9218:10240 10242:11264 11266:12288 12290:13312 13314:14336 14338:15360 15362:16384" x14ac:dyDescent="0.25">
      <c r="A4" t="s">
        <v>10</v>
      </c>
      <c r="B4" s="3">
        <v>1</v>
      </c>
      <c r="D4" s="3"/>
      <c r="F4" t="s">
        <v>12</v>
      </c>
      <c r="G4" s="3" t="str">
        <f ca="1">YIELDCURVE!D5</f>
        <v>USD¤2</v>
      </c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25">
      <c r="A5" t="s">
        <v>8</v>
      </c>
      <c r="B5" s="6">
        <v>100</v>
      </c>
    </row>
    <row r="6" spans="1:1024 1026:2048 2050:3072 3074:4096 4098:5120 5122:6144 6146:7168 7170:8192 8194:9216 9218:10240 10242:11264 11266:12288 12290:13312 13314:14336 14338:15360 15362:16384" ht="13" x14ac:dyDescent="0.3">
      <c r="B6" s="6"/>
      <c r="N6" s="8"/>
    </row>
    <row r="7" spans="1:1024 1026:2048 2050:3072 3074:4096 4098:5120 5122:6144 6146:7168 7170:8192 8194:9216 9218:10240 10242:11264 11266:12288 12290:13312 13314:14336 14338:15360 15362:16384" x14ac:dyDescent="0.25">
      <c r="O7" s="6"/>
    </row>
    <row r="8" spans="1:1024 1026:2048 2050:3072 3074:4096 4098:5120 5122:6144 6146:7168 7170:8192 8194:9216 9218:10240 10242:11264 11266:12288 12290:13312 13314:14336 14338:15360 15362:16384" x14ac:dyDescent="0.25">
      <c r="A8" t="s">
        <v>24</v>
      </c>
      <c r="C8" t="s">
        <v>26</v>
      </c>
      <c r="D8" t="s">
        <v>25</v>
      </c>
      <c r="E8" t="s">
        <v>32</v>
      </c>
      <c r="F8" t="s">
        <v>11</v>
      </c>
      <c r="G8" t="s">
        <v>33</v>
      </c>
      <c r="I8" t="s">
        <v>34</v>
      </c>
      <c r="P8" s="3"/>
    </row>
    <row r="9" spans="1:1024 1026:2048 2050:3072 3074:4096 4098:5120 5122:6144 6146:7168 7170:8192 8194:9216 9218:10240 10242:11264 11266:12288 12290:13312 13314:14336 14338:15360 15362:16384" x14ac:dyDescent="0.25">
      <c r="A9" s="21">
        <v>0.5</v>
      </c>
      <c r="C9" t="s">
        <v>27</v>
      </c>
      <c r="D9" s="3">
        <v>0.2</v>
      </c>
      <c r="E9" s="22">
        <v>0.02</v>
      </c>
      <c r="F9" s="3">
        <v>100</v>
      </c>
      <c r="G9" s="22">
        <v>0.3</v>
      </c>
      <c r="I9" s="22">
        <v>1</v>
      </c>
      <c r="J9" s="23">
        <f>I10</f>
        <v>0.5</v>
      </c>
      <c r="K9" s="23">
        <f>I11</f>
        <v>0.7</v>
      </c>
      <c r="L9" s="23">
        <f>I12</f>
        <v>0.6</v>
      </c>
      <c r="M9" s="23">
        <f>I13</f>
        <v>0.6</v>
      </c>
      <c r="O9" s="7"/>
    </row>
    <row r="10" spans="1:1024 1026:2048 2050:3072 3074:4096 4098:5120 5122:6144 6146:7168 7170:8192 8194:9216 9218:10240 10242:11264 11266:12288 12290:13312 13314:14336 14338:15360 15362:16384" x14ac:dyDescent="0.25">
      <c r="A10" s="21">
        <f>A9+0.5</f>
        <v>1</v>
      </c>
      <c r="C10" t="s">
        <v>28</v>
      </c>
      <c r="D10" s="3">
        <v>0.2</v>
      </c>
      <c r="E10" s="22">
        <v>0.02</v>
      </c>
      <c r="F10" s="3">
        <v>100</v>
      </c>
      <c r="G10" s="22">
        <v>0.3</v>
      </c>
      <c r="I10" s="22">
        <v>0.5</v>
      </c>
      <c r="J10" s="22">
        <v>1</v>
      </c>
      <c r="K10" s="23">
        <f>J11</f>
        <v>0.8</v>
      </c>
      <c r="L10" s="23">
        <f>J12</f>
        <v>0.7</v>
      </c>
      <c r="M10" s="23">
        <f>J13</f>
        <v>0.5</v>
      </c>
      <c r="O10" s="7"/>
      <c r="P10" s="14"/>
    </row>
    <row r="11" spans="1:1024 1026:2048 2050:3072 3074:4096 4098:5120 5122:6144 6146:7168 7170:8192 8194:9216 9218:10240 10242:11264 11266:12288 12290:13312 13314:14336 14338:15360 15362:16384" x14ac:dyDescent="0.25">
      <c r="A11" s="21">
        <f>A10+0.5</f>
        <v>1.5</v>
      </c>
      <c r="C11" t="s">
        <v>29</v>
      </c>
      <c r="D11" s="3">
        <v>0.2</v>
      </c>
      <c r="E11" s="22">
        <v>0.02</v>
      </c>
      <c r="F11" s="3">
        <v>100</v>
      </c>
      <c r="G11" s="22">
        <v>0.3</v>
      </c>
      <c r="I11" s="22">
        <v>0.7</v>
      </c>
      <c r="J11" s="22">
        <v>0.8</v>
      </c>
      <c r="K11" s="22">
        <v>1</v>
      </c>
      <c r="L11" s="23">
        <f>K12</f>
        <v>0.7</v>
      </c>
      <c r="M11" s="23">
        <f>K13</f>
        <v>0.5</v>
      </c>
    </row>
    <row r="12" spans="1:1024 1026:2048 2050:3072 3074:4096 4098:5120 5122:6144 6146:7168 7170:8192 8194:9216 9218:10240 10242:11264 11266:12288 12290:13312 13314:14336 14338:15360 15362:16384" ht="13" x14ac:dyDescent="0.3">
      <c r="A12" s="21">
        <f>A11+0.5</f>
        <v>2</v>
      </c>
      <c r="C12" t="s">
        <v>30</v>
      </c>
      <c r="D12" s="3">
        <v>0.2</v>
      </c>
      <c r="E12" s="22">
        <v>0.02</v>
      </c>
      <c r="F12" s="3">
        <v>100</v>
      </c>
      <c r="G12" s="22">
        <v>0.3</v>
      </c>
      <c r="I12" s="22">
        <v>0.6</v>
      </c>
      <c r="J12" s="22">
        <v>0.7</v>
      </c>
      <c r="K12" s="22">
        <v>0.7</v>
      </c>
      <c r="L12" s="22">
        <v>1</v>
      </c>
      <c r="M12" s="23">
        <f>L13</f>
        <v>0.6</v>
      </c>
      <c r="N12" s="8"/>
    </row>
    <row r="13" spans="1:1024 1026:2048 2050:3072 3074:4096 4098:5120 5122:6144 6146:7168 7170:8192 8194:9216 9218:10240 10242:11264 11266:12288 12290:13312 13314:14336 14338:15360 15362:16384" x14ac:dyDescent="0.25">
      <c r="C13" t="s">
        <v>31</v>
      </c>
      <c r="D13" s="3">
        <v>0.2</v>
      </c>
      <c r="E13" s="22">
        <v>0.02</v>
      </c>
      <c r="F13" s="3">
        <v>100</v>
      </c>
      <c r="G13" s="22">
        <v>0.3</v>
      </c>
      <c r="I13" s="22">
        <v>0.6</v>
      </c>
      <c r="J13" s="22">
        <v>0.5</v>
      </c>
      <c r="K13" s="22">
        <v>0.5</v>
      </c>
      <c r="L13" s="22">
        <v>0.6</v>
      </c>
      <c r="M13" s="22">
        <v>1</v>
      </c>
      <c r="N13" s="3"/>
      <c r="O13" s="3"/>
      <c r="P13" s="3"/>
    </row>
    <row r="14" spans="1:1024 1026:2048 2050:3072 3074:4096 4098:5120 5122:6144 6146:7168 7170:8192 8194:9216 9218:10240 10242:11264 11266:12288 12290:13312 13314:14336 14338:15360 15362:16384" x14ac:dyDescent="0.25">
      <c r="M14" s="3"/>
      <c r="N14" s="3"/>
      <c r="O14" s="9"/>
      <c r="P14" s="3"/>
    </row>
    <row r="15" spans="1:1024 1026:2048 2050:3072 3074:4096 4098:5120 5122:6144 6146:7168 7170:8192 8194:9216 9218:10240 10242:11264 11266:12288 12290:13312 13314:14336 14338:15360 15362:16384" ht="13" x14ac:dyDescent="0.3">
      <c r="D15" s="3"/>
      <c r="M15" s="3"/>
      <c r="N15" s="13"/>
      <c r="O15" s="9"/>
    </row>
    <row r="16" spans="1:1024 1026:2048 2050:3072 3074:4096 4098:5120 5122:6144 6146:7168 7170:8192 8194:9216 9218:10240 10242:11264 11266:12288 12290:13312 13314:14336 14338:15360 15362:16384" ht="13" x14ac:dyDescent="0.3">
      <c r="A16" s="8" t="s">
        <v>18</v>
      </c>
      <c r="N16" s="3"/>
      <c r="O16" s="9"/>
    </row>
    <row r="17" spans="1:16" ht="13" x14ac:dyDescent="0.3">
      <c r="A17" s="3" t="s">
        <v>36</v>
      </c>
      <c r="B17" s="3" t="str">
        <f>D17</f>
        <v>MINSTDRAND</v>
      </c>
      <c r="C17" s="3"/>
      <c r="D17" s="26" t="s">
        <v>38</v>
      </c>
      <c r="E17" s="26" t="s">
        <v>37</v>
      </c>
      <c r="F17" s="26" t="s">
        <v>39</v>
      </c>
      <c r="G17" s="26" t="s">
        <v>40</v>
      </c>
      <c r="H17" s="26" t="s">
        <v>42</v>
      </c>
      <c r="N17" s="8"/>
    </row>
    <row r="18" spans="1:16" x14ac:dyDescent="0.25">
      <c r="A18" s="3" t="s">
        <v>15</v>
      </c>
      <c r="B18" s="3" t="s">
        <v>35</v>
      </c>
      <c r="C18" s="3"/>
      <c r="D18" s="26"/>
      <c r="E18" s="26"/>
      <c r="O18" s="12"/>
      <c r="P18" s="12"/>
    </row>
    <row r="19" spans="1:16" x14ac:dyDescent="0.25">
      <c r="O19" s="12"/>
      <c r="P19" s="12"/>
    </row>
    <row r="20" spans="1:16" x14ac:dyDescent="0.25">
      <c r="D20" s="10"/>
      <c r="E20" s="10"/>
      <c r="F20" s="10"/>
    </row>
    <row r="21" spans="1:16" ht="13" x14ac:dyDescent="0.3">
      <c r="D21" s="11"/>
      <c r="E21" s="11"/>
      <c r="F21" s="11"/>
      <c r="N21" s="8"/>
    </row>
    <row r="22" spans="1:16" ht="13" x14ac:dyDescent="0.3">
      <c r="A22" s="8" t="s">
        <v>16</v>
      </c>
      <c r="B22" s="9">
        <v>100000</v>
      </c>
      <c r="O22" s="10"/>
    </row>
    <row r="24" spans="1:16" ht="13" x14ac:dyDescent="0.3">
      <c r="A24" s="8" t="s">
        <v>17</v>
      </c>
    </row>
    <row r="25" spans="1:16" x14ac:dyDescent="0.25">
      <c r="A25" t="s">
        <v>20</v>
      </c>
      <c r="B25" s="27">
        <f t="array" aca="1" ref="B25:B26" ca="1">_xll.ORF.ASIANBASKETBSMC($B$4, $B$5, $A$9:$A$12, $D$9:$D$13, $F$9:$F$13, $G$4, $E$9:$E$13, $G$9:$G$13, $I$9:$M$13, $A$17:$B$18, $B$22)</f>
        <v>16.349229341863015</v>
      </c>
    </row>
    <row r="26" spans="1:16" x14ac:dyDescent="0.25">
      <c r="A26" t="s">
        <v>19</v>
      </c>
      <c r="B26" s="27">
        <f ca="1"/>
        <v>6.1575278743955006E-2</v>
      </c>
    </row>
    <row r="28" spans="1:16" x14ac:dyDescent="0.25">
      <c r="B28" s="12"/>
      <c r="C28" s="12"/>
      <c r="E28" s="12"/>
      <c r="F28" s="12"/>
    </row>
    <row r="29" spans="1:16" x14ac:dyDescent="0.25">
      <c r="B29" s="12"/>
      <c r="C29" s="12"/>
      <c r="E29" s="12"/>
      <c r="F29" s="12"/>
    </row>
    <row r="30" spans="1:16" x14ac:dyDescent="0.25">
      <c r="B30" s="12"/>
      <c r="C30" s="12"/>
      <c r="E30" s="12"/>
      <c r="F30" s="12"/>
    </row>
    <row r="31" spans="1:16" x14ac:dyDescent="0.25">
      <c r="B31" s="12"/>
      <c r="C31" s="12"/>
      <c r="E31" s="12"/>
      <c r="F31" s="12"/>
    </row>
    <row r="32" spans="1:16" x14ac:dyDescent="0.25">
      <c r="B32" s="12"/>
      <c r="C32" s="12"/>
      <c r="E32" s="12"/>
      <c r="F32" s="12"/>
    </row>
    <row r="33" spans="2:6" x14ac:dyDescent="0.25">
      <c r="B33" s="12"/>
      <c r="C33" s="12"/>
      <c r="E33" s="12"/>
      <c r="F33" s="12"/>
    </row>
    <row r="34" spans="2:6" x14ac:dyDescent="0.25">
      <c r="B34" s="12"/>
      <c r="C34" s="12"/>
      <c r="E34" s="12"/>
      <c r="F34" s="12"/>
    </row>
    <row r="35" spans="2:6" x14ac:dyDescent="0.25">
      <c r="B35" s="12"/>
      <c r="C35" s="12"/>
      <c r="E35" s="12"/>
      <c r="F35" s="12"/>
    </row>
    <row r="36" spans="2:6" x14ac:dyDescent="0.25">
      <c r="B36" s="12"/>
      <c r="C36" s="12"/>
      <c r="E36" s="12"/>
      <c r="F36" s="12"/>
    </row>
    <row r="37" spans="2:6" x14ac:dyDescent="0.25">
      <c r="B37" s="12"/>
      <c r="C37" s="12"/>
      <c r="E37" s="12"/>
      <c r="F37" s="12"/>
    </row>
    <row r="38" spans="2:6" x14ac:dyDescent="0.25">
      <c r="B38" s="12"/>
      <c r="C38" s="12"/>
      <c r="E38" s="12"/>
      <c r="F38" s="12"/>
    </row>
    <row r="39" spans="2:6" x14ac:dyDescent="0.25">
      <c r="B39" s="12"/>
      <c r="C39" s="12"/>
      <c r="E39" s="12"/>
      <c r="F39" s="12"/>
    </row>
    <row r="40" spans="2:6" x14ac:dyDescent="0.25">
      <c r="B40" s="12"/>
      <c r="C40" s="12"/>
      <c r="E40" s="12"/>
      <c r="F40" s="12"/>
    </row>
    <row r="41" spans="2:6" x14ac:dyDescent="0.25">
      <c r="B41" s="12"/>
      <c r="C41" s="12"/>
      <c r="E41" s="12"/>
      <c r="F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YIELDCURVE</vt:lpstr>
      <vt:lpstr>CALLPUT_BSMC</vt:lpstr>
      <vt:lpstr>ASIANBASKET_BSMC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Michael Sotiropoulos</cp:lastModifiedBy>
  <dcterms:created xsi:type="dcterms:W3CDTF">2010-03-07T01:07:05Z</dcterms:created>
  <dcterms:modified xsi:type="dcterms:W3CDTF">2023-08-08T21:27:24Z</dcterms:modified>
</cp:coreProperties>
</file>