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9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00B0F0"/>
        <bgColor rgb="0000B0F0"/>
      </patternFill>
    </fill>
    <fill>
      <patternFill patternType="solid">
        <fgColor rgb="00D3D3D3"/>
        <bgColor rgb="00D3D3D3"/>
      </patternFill>
    </fill>
    <fill>
      <patternFill patternType="solid">
        <fgColor rgb="00FF7C80"/>
        <bgColor rgb="00FF7C80"/>
      </patternFill>
    </fill>
    <fill>
      <patternFill patternType="solid">
        <fgColor rgb="00C2D69B"/>
        <bgColor rgb="00C2D69B"/>
      </patternFill>
    </fill>
    <fill>
      <patternFill patternType="solid">
        <fgColor rgb="0092D050"/>
        <bgColor rgb="0092D050"/>
      </patternFill>
    </fill>
    <fill>
      <patternFill patternType="solid">
        <fgColor rgb="00D99594"/>
        <bgColor rgb="00D99594"/>
      </patternFill>
    </fill>
    <fill>
      <patternFill patternType="solid">
        <fgColor rgb="00FF6B6B"/>
        <bgColor rgb="00FF6B6B"/>
      </patternFill>
    </fill>
    <fill>
      <patternFill patternType="solid">
        <fgColor rgb="00FFC000"/>
        <bgColor rgb="00FFC000"/>
      </patternFill>
    </fill>
    <fill>
      <patternFill patternType="solid">
        <fgColor rgb="00CC26A7"/>
        <bgColor rgb="00CC26A7"/>
      </patternFill>
    </fill>
    <fill>
      <patternFill patternType="solid">
        <fgColor rgb="007030A0"/>
        <bgColor rgb="007030A0"/>
      </patternFill>
    </fill>
    <fill>
      <patternFill patternType="solid">
        <fgColor rgb="00FFFF00"/>
        <bgColor rgb="00FFFF00"/>
      </patternFill>
    </fill>
    <fill>
      <patternFill patternType="solid">
        <fgColor rgb="0000B050"/>
        <bgColor rgb="0000B050"/>
      </patternFill>
    </fill>
    <fill>
      <patternFill patternType="solid">
        <fgColor rgb="00548DD4"/>
        <bgColor rgb="00548DD4"/>
      </patternFill>
    </fill>
    <fill>
      <patternFill patternType="solid">
        <fgColor rgb="00C00000"/>
        <bgColor rgb="00C00000"/>
      </patternFill>
    </fill>
    <fill>
      <patternFill patternType="solid">
        <fgColor rgb="00938953"/>
        <bgColor rgb="00938953"/>
      </patternFill>
    </fill>
    <fill>
      <patternFill patternType="solid">
        <fgColor rgb="0000FFCC"/>
        <bgColor rgb="0000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4" borderId="1" pivotButton="0" quotePrefix="0" xfId="0"/>
    <xf numFmtId="0" fontId="0" fillId="9" borderId="1" pivotButton="0" quotePrefix="0" xfId="0"/>
    <xf numFmtId="0" fontId="0" fillId="9" borderId="0" pivotButton="0" quotePrefix="0" xfId="0"/>
    <xf numFmtId="0" fontId="0" fillId="3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11" borderId="1" pivotButton="0" quotePrefix="0" xfId="0"/>
    <xf numFmtId="0" fontId="0" fillId="14" borderId="1" pivotButton="0" quotePrefix="0" xfId="0"/>
    <xf numFmtId="0" fontId="0" fillId="15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17" borderId="1" pivotButton="0" quotePrefix="0" xfId="0"/>
    <xf numFmtId="0" fontId="0" fillId="16" borderId="1" pivotButton="0" quotePrefix="0" xfId="0"/>
    <xf numFmtId="0" fontId="0" fillId="10" borderId="1" pivotButton="0" quotePrefix="0" xfId="0"/>
    <xf numFmtId="0" fontId="0" fillId="12" borderId="1" pivotButton="0" quotePrefix="0" xfId="0"/>
    <xf numFmtId="0" fontId="0" fillId="13" borderId="1" pivotButton="0" quotePrefix="0" xfId="0"/>
    <xf numFmtId="0" fontId="0" fillId="1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1</t>
        </is>
      </c>
      <c r="F1" s="1" t="inlineStr">
        <is>
          <t>16</t>
        </is>
      </c>
      <c r="O1" s="1" t="inlineStr">
        <is>
          <t>วันทำการ</t>
        </is>
      </c>
      <c r="U1" s="1" t="inlineStr">
        <is>
          <t>วันหยุด</t>
        </is>
      </c>
      <c r="AA1" s="1" t="inlineStr">
        <is>
          <t>รวมโรงพยาบาลหลัก</t>
        </is>
      </c>
    </row>
    <row r="2">
      <c r="B2" s="1" t="inlineStr">
        <is>
          <t>16:00-24:00</t>
        </is>
      </c>
      <c r="C2" s="2" t="inlineStr">
        <is>
          <t>รณยุทธ</t>
        </is>
      </c>
      <c r="D2" s="3" t="inlineStr">
        <is>
          <t>จีรวัฒน์</t>
        </is>
      </c>
      <c r="E2" s="2" t="inlineStr">
        <is>
          <t>ราเชนทร์</t>
        </is>
      </c>
      <c r="G2" s="1" t="inlineStr">
        <is>
          <t>16:00-24:00</t>
        </is>
      </c>
      <c r="H2" s="2" t="inlineStr">
        <is>
          <t>ชานนท์</t>
        </is>
      </c>
      <c r="I2" s="3" t="inlineStr">
        <is>
          <t>สุเมธร์</t>
        </is>
      </c>
      <c r="J2" s="2" t="inlineStr">
        <is>
          <t>พลกฤต</t>
        </is>
      </c>
      <c r="M2" s="1" t="inlineStr">
        <is>
          <t>08:00-16:00</t>
        </is>
      </c>
      <c r="N2" s="1" t="inlineStr">
        <is>
          <t>16:00-24:00</t>
        </is>
      </c>
      <c r="O2" s="1" t="inlineStr">
        <is>
          <t>24:00-08:00</t>
        </is>
      </c>
      <c r="P2" s="1" t="inlineStr">
        <is>
          <t>รวม</t>
        </is>
      </c>
      <c r="S2" s="1" t="inlineStr">
        <is>
          <t>08:00-16:00</t>
        </is>
      </c>
      <c r="T2" s="1" t="inlineStr">
        <is>
          <t>16:00-24:00</t>
        </is>
      </c>
      <c r="U2" s="1" t="inlineStr">
        <is>
          <t>24:00-08:00</t>
        </is>
      </c>
      <c r="V2" s="1" t="inlineStr">
        <is>
          <t>รวม</t>
        </is>
      </c>
      <c r="Y2" s="1" t="inlineStr">
        <is>
          <t>08:00-16:00</t>
        </is>
      </c>
      <c r="Z2" s="1" t="inlineStr">
        <is>
          <t>16:00-24:00</t>
        </is>
      </c>
      <c r="AA2" s="1" t="inlineStr">
        <is>
          <t>24:00-08:00</t>
        </is>
      </c>
      <c r="AB2" s="1" t="inlineStr">
        <is>
          <t>รวม</t>
        </is>
      </c>
    </row>
    <row r="3">
      <c r="B3" s="1" t="inlineStr">
        <is>
          <t>24:00-08:00</t>
        </is>
      </c>
      <c r="C3" s="2" t="inlineStr">
        <is>
          <t>วินัย</t>
        </is>
      </c>
      <c r="D3" s="3" t="inlineStr">
        <is>
          <t>วัฒพงษ์</t>
        </is>
      </c>
      <c r="E3" s="3" t="inlineStr">
        <is>
          <t>จีรวัฒน์</t>
        </is>
      </c>
      <c r="G3" s="1" t="inlineStr">
        <is>
          <t>24:00-08:00</t>
        </is>
      </c>
      <c r="H3" s="2" t="inlineStr">
        <is>
          <t>รณยุทธ</t>
        </is>
      </c>
      <c r="I3" s="3" t="inlineStr">
        <is>
          <t>ราเชน</t>
        </is>
      </c>
      <c r="J3" s="2" t="inlineStr">
        <is>
          <t>สัญญา</t>
        </is>
      </c>
      <c r="L3" s="2" t="inlineStr">
        <is>
          <t>ภูวเนตร</t>
        </is>
      </c>
      <c r="M3" s="1" t="n">
        <v>0</v>
      </c>
      <c r="N3" s="1" t="n">
        <v>3</v>
      </c>
      <c r="O3" s="1" t="n">
        <v>3</v>
      </c>
      <c r="P3" s="1" t="n">
        <v>6</v>
      </c>
      <c r="R3" s="2" t="inlineStr">
        <is>
          <t>ภูวเนตร</t>
        </is>
      </c>
      <c r="S3" s="1" t="n">
        <v>1</v>
      </c>
      <c r="T3" s="1" t="n">
        <v>2</v>
      </c>
      <c r="U3" s="1" t="n">
        <v>1</v>
      </c>
      <c r="V3" s="1" t="n">
        <v>4</v>
      </c>
      <c r="X3" s="2" t="inlineStr">
        <is>
          <t>ภูวเนตร</t>
        </is>
      </c>
      <c r="Y3" s="1" t="n">
        <v>1</v>
      </c>
      <c r="Z3" s="1" t="n">
        <v>5</v>
      </c>
      <c r="AA3" s="1" t="n">
        <v>4</v>
      </c>
      <c r="AB3" s="1" t="n">
        <v>10</v>
      </c>
    </row>
    <row r="4">
      <c r="A4" s="4" t="inlineStr">
        <is>
          <t>2*</t>
        </is>
      </c>
      <c r="B4" s="4" t="inlineStr">
        <is>
          <t>08:00-16:00</t>
        </is>
      </c>
      <c r="C4" s="2" t="inlineStr">
        <is>
          <t>ภูวเนตร</t>
        </is>
      </c>
      <c r="D4" s="3" t="inlineStr">
        <is>
          <t>วัฒพงษ์</t>
        </is>
      </c>
      <c r="E4" s="2" t="inlineStr">
        <is>
          <t>ชานนท์</t>
        </is>
      </c>
      <c r="F4" s="1" t="inlineStr">
        <is>
          <t>17</t>
        </is>
      </c>
      <c r="L4" s="2" t="inlineStr">
        <is>
          <t>ราเชนทร์</t>
        </is>
      </c>
      <c r="M4" s="1" t="n">
        <v>0</v>
      </c>
      <c r="N4" s="1" t="n">
        <v>3</v>
      </c>
      <c r="O4" s="1" t="n">
        <v>3</v>
      </c>
      <c r="P4" s="1" t="n">
        <v>6</v>
      </c>
      <c r="R4" s="2" t="inlineStr">
        <is>
          <t>ราเชนทร์</t>
        </is>
      </c>
      <c r="S4" s="1" t="n">
        <v>2</v>
      </c>
      <c r="T4" s="1" t="n">
        <v>1</v>
      </c>
      <c r="U4" s="1" t="n">
        <v>2</v>
      </c>
      <c r="V4" s="1" t="n">
        <v>5</v>
      </c>
      <c r="X4" s="2" t="inlineStr">
        <is>
          <t>ราเชนทร์</t>
        </is>
      </c>
      <c r="Y4" s="1" t="n">
        <v>2</v>
      </c>
      <c r="Z4" s="1" t="n">
        <v>4</v>
      </c>
      <c r="AA4" s="1" t="n">
        <v>5</v>
      </c>
      <c r="AB4" s="1" t="n">
        <v>11</v>
      </c>
    </row>
    <row r="5">
      <c r="A5" s="5" t="n"/>
      <c r="B5" s="4" t="inlineStr">
        <is>
          <t>16:00-24:00</t>
        </is>
      </c>
      <c r="C5" s="2" t="inlineStr">
        <is>
          <t>ชานนท์</t>
        </is>
      </c>
      <c r="D5" s="3" t="inlineStr">
        <is>
          <t>นฤชิต</t>
        </is>
      </c>
      <c r="E5" s="2" t="inlineStr">
        <is>
          <t>ปรมะ</t>
        </is>
      </c>
      <c r="G5" s="1" t="inlineStr">
        <is>
          <t>16:00-24:00</t>
        </is>
      </c>
      <c r="H5" s="2" t="inlineStr">
        <is>
          <t>สัญญา</t>
        </is>
      </c>
      <c r="I5" s="3" t="inlineStr">
        <is>
          <t>ราเชน</t>
        </is>
      </c>
      <c r="J5" s="3" t="inlineStr">
        <is>
          <t>นฤชิต</t>
        </is>
      </c>
      <c r="L5" s="2" t="inlineStr">
        <is>
          <t>พลกฤต</t>
        </is>
      </c>
      <c r="M5" s="1" t="n">
        <v>0</v>
      </c>
      <c r="N5" s="1" t="n">
        <v>3</v>
      </c>
      <c r="O5" s="1" t="n">
        <v>3</v>
      </c>
      <c r="P5" s="1" t="n">
        <v>6</v>
      </c>
      <c r="R5" s="2" t="inlineStr">
        <is>
          <t>พลกฤต</t>
        </is>
      </c>
      <c r="S5" s="1" t="n">
        <v>1</v>
      </c>
      <c r="T5" s="1" t="n">
        <v>1</v>
      </c>
      <c r="U5" s="1" t="n">
        <v>1</v>
      </c>
      <c r="V5" s="1" t="n">
        <v>3</v>
      </c>
      <c r="X5" s="2" t="inlineStr">
        <is>
          <t>พลกฤต</t>
        </is>
      </c>
      <c r="Y5" s="1" t="n">
        <v>1</v>
      </c>
      <c r="Z5" s="1" t="n">
        <v>4</v>
      </c>
      <c r="AA5" s="1" t="n">
        <v>4</v>
      </c>
      <c r="AB5" s="1" t="n">
        <v>9</v>
      </c>
    </row>
    <row r="6">
      <c r="A6" s="5" t="n"/>
      <c r="B6" s="4" t="inlineStr">
        <is>
          <t>24:00-08:00</t>
        </is>
      </c>
      <c r="C6" s="2" t="inlineStr">
        <is>
          <t>วินัย</t>
        </is>
      </c>
      <c r="D6" s="3" t="inlineStr">
        <is>
          <t>สุเมธร์</t>
        </is>
      </c>
      <c r="E6" s="2" t="inlineStr">
        <is>
          <t>พลกฤต</t>
        </is>
      </c>
      <c r="G6" s="1" t="inlineStr">
        <is>
          <t>24:00-08:00</t>
        </is>
      </c>
      <c r="H6" s="2" t="inlineStr">
        <is>
          <t>ราเชนทร์</t>
        </is>
      </c>
      <c r="I6" s="3" t="inlineStr">
        <is>
          <t>วัฒพงษ์</t>
        </is>
      </c>
      <c r="J6" s="2" t="inlineStr">
        <is>
          <t>ภูวเนตร</t>
        </is>
      </c>
      <c r="L6" s="2" t="inlineStr">
        <is>
          <t>ชานนท์</t>
        </is>
      </c>
      <c r="M6" s="1" t="n">
        <v>0</v>
      </c>
      <c r="N6" s="1" t="n">
        <v>3</v>
      </c>
      <c r="O6" s="1" t="n">
        <v>3</v>
      </c>
      <c r="P6" s="1" t="n">
        <v>6</v>
      </c>
      <c r="R6" s="2" t="inlineStr">
        <is>
          <t>ชานนท์</t>
        </is>
      </c>
      <c r="S6" s="1" t="n">
        <v>1</v>
      </c>
      <c r="T6" s="1" t="n">
        <v>1</v>
      </c>
      <c r="U6" s="1" t="n">
        <v>2</v>
      </c>
      <c r="V6" s="1" t="n">
        <v>4</v>
      </c>
      <c r="X6" s="2" t="inlineStr">
        <is>
          <t>ชานนท์</t>
        </is>
      </c>
      <c r="Y6" s="1" t="n">
        <v>1</v>
      </c>
      <c r="Z6" s="1" t="n">
        <v>4</v>
      </c>
      <c r="AA6" s="1" t="n">
        <v>5</v>
      </c>
      <c r="AB6" s="1" t="n">
        <v>10</v>
      </c>
    </row>
    <row r="7">
      <c r="A7" s="4" t="inlineStr">
        <is>
          <t>3*</t>
        </is>
      </c>
      <c r="B7" s="4" t="inlineStr">
        <is>
          <t>08:00-16:00</t>
        </is>
      </c>
      <c r="C7" s="2" t="inlineStr">
        <is>
          <t>ราเชนทร์</t>
        </is>
      </c>
      <c r="D7" s="3" t="inlineStr">
        <is>
          <t>จีรวัฒน์</t>
        </is>
      </c>
      <c r="E7" s="2" t="inlineStr">
        <is>
          <t>สัญญา</t>
        </is>
      </c>
      <c r="F7" s="4" t="inlineStr">
        <is>
          <t>18*</t>
        </is>
      </c>
      <c r="G7" s="4" t="inlineStr">
        <is>
          <t>08:00-16:00</t>
        </is>
      </c>
      <c r="H7" s="2" t="inlineStr">
        <is>
          <t>พลกฤต</t>
        </is>
      </c>
      <c r="I7" s="3" t="inlineStr">
        <is>
          <t>นที</t>
        </is>
      </c>
      <c r="J7" s="2" t="inlineStr">
        <is>
          <t>ปรมะ</t>
        </is>
      </c>
      <c r="L7" s="2" t="inlineStr">
        <is>
          <t>ปรมะ</t>
        </is>
      </c>
      <c r="M7" s="1" t="n">
        <v>0</v>
      </c>
      <c r="N7" s="1" t="n">
        <v>3</v>
      </c>
      <c r="O7" s="1" t="n">
        <v>3</v>
      </c>
      <c r="P7" s="1" t="n">
        <v>6</v>
      </c>
      <c r="R7" s="2" t="inlineStr">
        <is>
          <t>ปรมะ</t>
        </is>
      </c>
      <c r="S7" s="1" t="n">
        <v>1</v>
      </c>
      <c r="T7" s="1" t="n">
        <v>1</v>
      </c>
      <c r="U7" s="1" t="n">
        <v>1</v>
      </c>
      <c r="V7" s="1" t="n">
        <v>3</v>
      </c>
      <c r="X7" s="2" t="inlineStr">
        <is>
          <t>ปรมะ</t>
        </is>
      </c>
      <c r="Y7" s="1" t="n">
        <v>1</v>
      </c>
      <c r="Z7" s="1" t="n">
        <v>4</v>
      </c>
      <c r="AA7" s="1" t="n">
        <v>4</v>
      </c>
      <c r="AB7" s="1" t="n">
        <v>9</v>
      </c>
    </row>
    <row r="8">
      <c r="A8" s="5" t="n"/>
      <c r="B8" s="4" t="inlineStr">
        <is>
          <t>16:00-24:00</t>
        </is>
      </c>
      <c r="C8" s="2" t="inlineStr">
        <is>
          <t>ปรมะ</t>
        </is>
      </c>
      <c r="D8" s="3" t="inlineStr">
        <is>
          <t>สุเมธร์</t>
        </is>
      </c>
      <c r="E8" s="2" t="inlineStr">
        <is>
          <t>รณยุทธ</t>
        </is>
      </c>
      <c r="F8" s="5" t="n"/>
      <c r="G8" s="4" t="inlineStr">
        <is>
          <t>16:00-24:00</t>
        </is>
      </c>
      <c r="H8" s="2" t="inlineStr">
        <is>
          <t>รณยุทธ</t>
        </is>
      </c>
      <c r="I8" s="3" t="inlineStr">
        <is>
          <t>จีรวัฒน์</t>
        </is>
      </c>
      <c r="J8" s="3" t="inlineStr">
        <is>
          <t>นที</t>
        </is>
      </c>
      <c r="L8" s="2" t="inlineStr">
        <is>
          <t>สัญญา</t>
        </is>
      </c>
      <c r="M8" s="1" t="n">
        <v>0</v>
      </c>
      <c r="N8" s="1" t="n">
        <v>3</v>
      </c>
      <c r="O8" s="1" t="n">
        <v>3</v>
      </c>
      <c r="P8" s="1" t="n">
        <v>6</v>
      </c>
      <c r="R8" s="2" t="inlineStr">
        <is>
          <t>สัญญา</t>
        </is>
      </c>
      <c r="S8" s="1" t="n">
        <v>1</v>
      </c>
      <c r="T8" s="1" t="n">
        <v>1</v>
      </c>
      <c r="U8" s="1" t="n">
        <v>1</v>
      </c>
      <c r="V8" s="1" t="n">
        <v>3</v>
      </c>
      <c r="X8" s="2" t="inlineStr">
        <is>
          <t>สัญญา</t>
        </is>
      </c>
      <c r="Y8" s="1" t="n">
        <v>1</v>
      </c>
      <c r="Z8" s="1" t="n">
        <v>4</v>
      </c>
      <c r="AA8" s="1" t="n">
        <v>4</v>
      </c>
      <c r="AB8" s="1" t="n">
        <v>9</v>
      </c>
    </row>
    <row r="9">
      <c r="A9" s="5" t="n"/>
      <c r="B9" s="4" t="inlineStr">
        <is>
          <t>24:00-08:00</t>
        </is>
      </c>
      <c r="C9" s="2" t="inlineStr">
        <is>
          <t>พลกฤต</t>
        </is>
      </c>
      <c r="D9" s="3" t="inlineStr">
        <is>
          <t>ราเชน</t>
        </is>
      </c>
      <c r="E9" s="3" t="inlineStr">
        <is>
          <t>วัฒพงษ์</t>
        </is>
      </c>
      <c r="F9" s="5" t="n"/>
      <c r="G9" s="4" t="inlineStr">
        <is>
          <t>24:00-08:00</t>
        </is>
      </c>
      <c r="H9" s="2" t="inlineStr">
        <is>
          <t>ราเชนทร์</t>
        </is>
      </c>
      <c r="I9" s="3" t="inlineStr">
        <is>
          <t>จีรวัฒน์</t>
        </is>
      </c>
      <c r="J9" s="2" t="inlineStr">
        <is>
          <t>สัญญา</t>
        </is>
      </c>
      <c r="L9" s="2" t="inlineStr">
        <is>
          <t>วินัย</t>
        </is>
      </c>
      <c r="M9" s="1" t="n">
        <v>0</v>
      </c>
      <c r="N9" s="1" t="n">
        <v>3</v>
      </c>
      <c r="O9" s="1" t="n">
        <v>3</v>
      </c>
      <c r="P9" s="1" t="n">
        <v>6</v>
      </c>
      <c r="R9" s="2" t="inlineStr">
        <is>
          <t>วินัย</t>
        </is>
      </c>
      <c r="S9" s="1" t="n">
        <v>2</v>
      </c>
      <c r="T9" s="1" t="n">
        <v>1</v>
      </c>
      <c r="U9" s="1" t="n">
        <v>1</v>
      </c>
      <c r="V9" s="1" t="n">
        <v>4</v>
      </c>
      <c r="X9" s="2" t="inlineStr">
        <is>
          <t>วินัย</t>
        </is>
      </c>
      <c r="Y9" s="1" t="n">
        <v>2</v>
      </c>
      <c r="Z9" s="1" t="n">
        <v>4</v>
      </c>
      <c r="AA9" s="1" t="n">
        <v>4</v>
      </c>
      <c r="AB9" s="1" t="n">
        <v>10</v>
      </c>
    </row>
    <row r="10">
      <c r="A10" s="4" t="inlineStr">
        <is>
          <t>4*</t>
        </is>
      </c>
      <c r="B10" s="4" t="inlineStr">
        <is>
          <t>08:00-16:00</t>
        </is>
      </c>
      <c r="C10" s="2" t="inlineStr">
        <is>
          <t>ปรมะ</t>
        </is>
      </c>
      <c r="D10" s="3" t="inlineStr">
        <is>
          <t>สุเมธร์</t>
        </is>
      </c>
      <c r="E10" s="2" t="inlineStr">
        <is>
          <t>ภูวเนตร</t>
        </is>
      </c>
      <c r="F10" s="4" t="inlineStr">
        <is>
          <t>19*</t>
        </is>
      </c>
      <c r="G10" s="4" t="inlineStr">
        <is>
          <t>08:00-16:00</t>
        </is>
      </c>
      <c r="H10" s="2" t="inlineStr">
        <is>
          <t>ชานนท์</t>
        </is>
      </c>
      <c r="I10" s="3" t="inlineStr">
        <is>
          <t>ราเชน</t>
        </is>
      </c>
      <c r="J10" s="2" t="inlineStr">
        <is>
          <t>วินัย</t>
        </is>
      </c>
      <c r="L10" s="2" t="inlineStr">
        <is>
          <t>รณยุทธ</t>
        </is>
      </c>
      <c r="M10" s="1" t="n">
        <v>0</v>
      </c>
      <c r="N10" s="1" t="n">
        <v>3</v>
      </c>
      <c r="O10" s="1" t="n">
        <v>3</v>
      </c>
      <c r="P10" s="1" t="n">
        <v>6</v>
      </c>
      <c r="R10" s="2" t="inlineStr">
        <is>
          <t>รณยุทธ</t>
        </is>
      </c>
      <c r="S10" s="1" t="n">
        <v>1</v>
      </c>
      <c r="T10" s="1" t="n">
        <v>2</v>
      </c>
      <c r="U10" s="1" t="n">
        <v>1</v>
      </c>
      <c r="V10" s="1" t="n">
        <v>4</v>
      </c>
      <c r="X10" s="2" t="inlineStr">
        <is>
          <t>รณยุทธ</t>
        </is>
      </c>
      <c r="Y10" s="1" t="n">
        <v>1</v>
      </c>
      <c r="Z10" s="1" t="n">
        <v>5</v>
      </c>
      <c r="AA10" s="1" t="n">
        <v>4</v>
      </c>
      <c r="AB10" s="1" t="n">
        <v>10</v>
      </c>
    </row>
    <row r="11">
      <c r="A11" s="5" t="n"/>
      <c r="B11" s="4" t="inlineStr">
        <is>
          <t>16:00-24:00</t>
        </is>
      </c>
      <c r="C11" s="2" t="inlineStr">
        <is>
          <t>ราเชนทร์</t>
        </is>
      </c>
      <c r="D11" s="3" t="inlineStr">
        <is>
          <t>นฤชิต</t>
        </is>
      </c>
      <c r="E11" s="2" t="inlineStr">
        <is>
          <t>ชานนท์</t>
        </is>
      </c>
      <c r="F11" s="5" t="n"/>
      <c r="G11" s="4" t="inlineStr">
        <is>
          <t>16:00-24:00</t>
        </is>
      </c>
      <c r="H11" s="2" t="inlineStr">
        <is>
          <t>พลกฤต</t>
        </is>
      </c>
      <c r="I11" s="3" t="inlineStr">
        <is>
          <t>วัฒพงษ์</t>
        </is>
      </c>
      <c r="J11" s="2" t="inlineStr">
        <is>
          <t>สัญญา</t>
        </is>
      </c>
      <c r="L11" s="3" t="inlineStr">
        <is>
          <t>วัฒพงษ์</t>
        </is>
      </c>
      <c r="M11" s="1" t="n">
        <v>0</v>
      </c>
      <c r="N11" s="1" t="n">
        <v>3</v>
      </c>
      <c r="O11" s="1" t="n">
        <v>3</v>
      </c>
      <c r="P11" s="1" t="n">
        <v>6</v>
      </c>
      <c r="R11" s="3" t="inlineStr">
        <is>
          <t>วัฒพงษ์</t>
        </is>
      </c>
      <c r="S11" s="1" t="n">
        <v>2</v>
      </c>
      <c r="T11" s="1" t="n">
        <v>2</v>
      </c>
      <c r="U11" s="1" t="n">
        <v>1</v>
      </c>
      <c r="V11" s="1" t="n">
        <v>5</v>
      </c>
      <c r="X11" s="3" t="inlineStr">
        <is>
          <t>วัฒพงษ์</t>
        </is>
      </c>
      <c r="Y11" s="1" t="n">
        <v>2</v>
      </c>
      <c r="Z11" s="1" t="n">
        <v>5</v>
      </c>
      <c r="AA11" s="1" t="n">
        <v>4</v>
      </c>
      <c r="AB11" s="1" t="n">
        <v>11</v>
      </c>
    </row>
    <row r="12">
      <c r="A12" s="5" t="n"/>
      <c r="B12" s="4" t="inlineStr">
        <is>
          <t>24:00-08:00</t>
        </is>
      </c>
      <c r="C12" s="2" t="inlineStr">
        <is>
          <t>รณยุทธ</t>
        </is>
      </c>
      <c r="D12" s="3" t="inlineStr">
        <is>
          <t>นที</t>
        </is>
      </c>
      <c r="E12" s="2" t="inlineStr">
        <is>
          <t>ชานนท์</t>
        </is>
      </c>
      <c r="F12" s="5" t="n"/>
      <c r="G12" s="4" t="inlineStr">
        <is>
          <t>24:00-08:00</t>
        </is>
      </c>
      <c r="H12" s="2" t="inlineStr">
        <is>
          <t>ปรมะ</t>
        </is>
      </c>
      <c r="I12" s="3" t="inlineStr">
        <is>
          <t>นฤชิต</t>
        </is>
      </c>
      <c r="J12" s="2" t="inlineStr">
        <is>
          <t>รณยุทธ</t>
        </is>
      </c>
      <c r="L12" s="3" t="inlineStr">
        <is>
          <t>ราเชน</t>
        </is>
      </c>
      <c r="M12" s="1" t="n">
        <v>0</v>
      </c>
      <c r="N12" s="1" t="n">
        <v>3</v>
      </c>
      <c r="O12" s="1" t="n">
        <v>3</v>
      </c>
      <c r="P12" s="1" t="n">
        <v>6</v>
      </c>
      <c r="R12" s="3" t="inlineStr">
        <is>
          <t>ราเชน</t>
        </is>
      </c>
      <c r="S12" s="1" t="n">
        <v>2</v>
      </c>
      <c r="T12" s="1" t="n">
        <v>1</v>
      </c>
      <c r="U12" s="1" t="n">
        <v>2</v>
      </c>
      <c r="V12" s="1" t="n">
        <v>5</v>
      </c>
      <c r="X12" s="3" t="inlineStr">
        <is>
          <t>ราเชน</t>
        </is>
      </c>
      <c r="Y12" s="1" t="n">
        <v>2</v>
      </c>
      <c r="Z12" s="1" t="n">
        <v>4</v>
      </c>
      <c r="AA12" s="1" t="n">
        <v>5</v>
      </c>
      <c r="AB12" s="1" t="n">
        <v>11</v>
      </c>
    </row>
    <row r="13">
      <c r="A13" s="4" t="inlineStr">
        <is>
          <t>5*</t>
        </is>
      </c>
      <c r="B13" s="4" t="inlineStr">
        <is>
          <t>08:00-16:00</t>
        </is>
      </c>
      <c r="C13" s="2" t="inlineStr">
        <is>
          <t>วินัย</t>
        </is>
      </c>
      <c r="D13" s="3" t="inlineStr">
        <is>
          <t>ราเชน</t>
        </is>
      </c>
      <c r="E13" s="3" t="inlineStr">
        <is>
          <t>นฤชิต</t>
        </is>
      </c>
      <c r="F13" s="1" t="inlineStr">
        <is>
          <t>20</t>
        </is>
      </c>
      <c r="L13" s="3" t="inlineStr">
        <is>
          <t>นฤชิต</t>
        </is>
      </c>
      <c r="M13" s="1" t="n">
        <v>0</v>
      </c>
      <c r="N13" s="1" t="n">
        <v>3</v>
      </c>
      <c r="O13" s="1" t="n">
        <v>3</v>
      </c>
      <c r="P13" s="1" t="n">
        <v>6</v>
      </c>
      <c r="R13" s="3" t="inlineStr">
        <is>
          <t>นฤชิต</t>
        </is>
      </c>
      <c r="S13" s="1" t="n">
        <v>2</v>
      </c>
      <c r="T13" s="1" t="n">
        <v>2</v>
      </c>
      <c r="U13" s="1" t="n">
        <v>1</v>
      </c>
      <c r="V13" s="1" t="n">
        <v>5</v>
      </c>
      <c r="X13" s="3" t="inlineStr">
        <is>
          <t>นฤชิต</t>
        </is>
      </c>
      <c r="Y13" s="1" t="n">
        <v>2</v>
      </c>
      <c r="Z13" s="1" t="n">
        <v>5</v>
      </c>
      <c r="AA13" s="1" t="n">
        <v>4</v>
      </c>
      <c r="AB13" s="1" t="n">
        <v>11</v>
      </c>
    </row>
    <row r="14">
      <c r="A14" s="5" t="n"/>
      <c r="B14" s="4" t="inlineStr">
        <is>
          <t>16:00-24:00</t>
        </is>
      </c>
      <c r="C14" s="2" t="inlineStr">
        <is>
          <t>ภูวเนตร</t>
        </is>
      </c>
      <c r="D14" s="3" t="inlineStr">
        <is>
          <t>นที</t>
        </is>
      </c>
      <c r="E14" s="2" t="inlineStr">
        <is>
          <t>พลกฤต</t>
        </is>
      </c>
      <c r="G14" s="1" t="inlineStr">
        <is>
          <t>16:00-24:00</t>
        </is>
      </c>
      <c r="H14" s="2" t="inlineStr">
        <is>
          <t>ชานนท์</t>
        </is>
      </c>
      <c r="I14" s="3" t="inlineStr">
        <is>
          <t>วัฒพงษ์</t>
        </is>
      </c>
      <c r="J14" s="2" t="inlineStr">
        <is>
          <t>พลกฤต</t>
        </is>
      </c>
      <c r="L14" s="3" t="inlineStr">
        <is>
          <t>จีรวัฒน์</t>
        </is>
      </c>
      <c r="M14" s="1" t="n">
        <v>0</v>
      </c>
      <c r="N14" s="1" t="n">
        <v>3</v>
      </c>
      <c r="O14" s="1" t="n">
        <v>3</v>
      </c>
      <c r="P14" s="1" t="n">
        <v>6</v>
      </c>
      <c r="R14" s="3" t="inlineStr">
        <is>
          <t>จีรวัฒน์</t>
        </is>
      </c>
      <c r="S14" s="1" t="n">
        <v>1</v>
      </c>
      <c r="T14" s="1" t="n">
        <v>2</v>
      </c>
      <c r="U14" s="1" t="n">
        <v>2</v>
      </c>
      <c r="V14" s="1" t="n">
        <v>5</v>
      </c>
      <c r="X14" s="3" t="inlineStr">
        <is>
          <t>จีรวัฒน์</t>
        </is>
      </c>
      <c r="Y14" s="1" t="n">
        <v>1</v>
      </c>
      <c r="Z14" s="1" t="n">
        <v>5</v>
      </c>
      <c r="AA14" s="1" t="n">
        <v>5</v>
      </c>
      <c r="AB14" s="1" t="n">
        <v>11</v>
      </c>
    </row>
    <row r="15">
      <c r="A15" s="5" t="n"/>
      <c r="B15" s="4" t="inlineStr">
        <is>
          <t>24:00-08:00</t>
        </is>
      </c>
      <c r="C15" s="2" t="inlineStr">
        <is>
          <t>ราเชนทร์</t>
        </is>
      </c>
      <c r="D15" s="3" t="inlineStr">
        <is>
          <t>สุเมธร์</t>
        </is>
      </c>
      <c r="E15" s="3" t="inlineStr">
        <is>
          <t>จีรวัฒน์</t>
        </is>
      </c>
      <c r="G15" s="1" t="inlineStr">
        <is>
          <t>24:00-08:00</t>
        </is>
      </c>
      <c r="H15" s="2" t="inlineStr">
        <is>
          <t>ภูวเนตร</t>
        </is>
      </c>
      <c r="I15" s="3" t="inlineStr">
        <is>
          <t>นฤชิต</t>
        </is>
      </c>
      <c r="J15" s="3" t="inlineStr">
        <is>
          <t>สุเมธร์</t>
        </is>
      </c>
      <c r="L15" s="3" t="inlineStr">
        <is>
          <t>สุเมธร์</t>
        </is>
      </c>
      <c r="M15" s="1" t="n">
        <v>0</v>
      </c>
      <c r="N15" s="1" t="n">
        <v>3</v>
      </c>
      <c r="O15" s="1" t="n">
        <v>3</v>
      </c>
      <c r="P15" s="1" t="n">
        <v>6</v>
      </c>
      <c r="R15" s="3" t="inlineStr">
        <is>
          <t>สุเมธร์</t>
        </is>
      </c>
      <c r="S15" s="1" t="n">
        <v>1</v>
      </c>
      <c r="T15" s="1" t="n">
        <v>2</v>
      </c>
      <c r="U15" s="1" t="n">
        <v>2</v>
      </c>
      <c r="V15" s="1" t="n">
        <v>5</v>
      </c>
      <c r="X15" s="3" t="inlineStr">
        <is>
          <t>สุเมธร์</t>
        </is>
      </c>
      <c r="Y15" s="1" t="n">
        <v>1</v>
      </c>
      <c r="Z15" s="1" t="n">
        <v>5</v>
      </c>
      <c r="AA15" s="1" t="n">
        <v>5</v>
      </c>
      <c r="AB15" s="1" t="n">
        <v>11</v>
      </c>
    </row>
    <row r="16">
      <c r="A16" s="1" t="inlineStr">
        <is>
          <t>6</t>
        </is>
      </c>
      <c r="F16" s="1" t="inlineStr">
        <is>
          <t>21</t>
        </is>
      </c>
      <c r="L16" s="3" t="inlineStr">
        <is>
          <t>นที</t>
        </is>
      </c>
      <c r="M16" s="1" t="n">
        <v>0</v>
      </c>
      <c r="N16" s="1" t="n">
        <v>3</v>
      </c>
      <c r="O16" s="1" t="n">
        <v>3</v>
      </c>
      <c r="P16" s="1" t="n">
        <v>6</v>
      </c>
      <c r="R16" s="3" t="inlineStr">
        <is>
          <t>นที</t>
        </is>
      </c>
      <c r="S16" s="1" t="n">
        <v>2</v>
      </c>
      <c r="T16" s="1" t="n">
        <v>1</v>
      </c>
      <c r="U16" s="1" t="n">
        <v>2</v>
      </c>
      <c r="V16" s="1" t="n">
        <v>5</v>
      </c>
      <c r="X16" s="3" t="inlineStr">
        <is>
          <t>นที</t>
        </is>
      </c>
      <c r="Y16" s="1" t="n">
        <v>2</v>
      </c>
      <c r="Z16" s="1" t="n">
        <v>4</v>
      </c>
      <c r="AA16" s="1" t="n">
        <v>5</v>
      </c>
      <c r="AB16" s="1" t="n">
        <v>11</v>
      </c>
    </row>
    <row r="17">
      <c r="B17" s="1" t="inlineStr">
        <is>
          <t>16:00-24:00</t>
        </is>
      </c>
      <c r="C17" s="2" t="inlineStr">
        <is>
          <t>ราเชนทร์</t>
        </is>
      </c>
      <c r="D17" s="3" t="inlineStr">
        <is>
          <t>วัฒพงษ์</t>
        </is>
      </c>
      <c r="E17" s="3" t="inlineStr">
        <is>
          <t>สุเมธร์</t>
        </is>
      </c>
      <c r="G17" s="1" t="inlineStr">
        <is>
          <t>16:00-24:00</t>
        </is>
      </c>
      <c r="H17" s="2" t="inlineStr">
        <is>
          <t>สัญญา</t>
        </is>
      </c>
      <c r="I17" s="3" t="inlineStr">
        <is>
          <t>วัฒพงษ์</t>
        </is>
      </c>
      <c r="J17" s="2" t="inlineStr">
        <is>
          <t>ภูวเนตร</t>
        </is>
      </c>
    </row>
    <row r="18">
      <c r="B18" s="1" t="inlineStr">
        <is>
          <t>24:00-08:00</t>
        </is>
      </c>
      <c r="C18" s="2" t="inlineStr">
        <is>
          <t>รณยุทธ</t>
        </is>
      </c>
      <c r="D18" s="3" t="inlineStr">
        <is>
          <t>นที</t>
        </is>
      </c>
      <c r="E18" s="2" t="inlineStr">
        <is>
          <t>ชานนท์</t>
        </is>
      </c>
      <c r="G18" s="1" t="inlineStr">
        <is>
          <t>24:00-08:00</t>
        </is>
      </c>
      <c r="H18" s="2" t="inlineStr">
        <is>
          <t>ปรมะ</t>
        </is>
      </c>
      <c r="I18" s="3" t="inlineStr">
        <is>
          <t>สุเมธร์</t>
        </is>
      </c>
      <c r="J18" s="2" t="inlineStr">
        <is>
          <t>รณยุทธ</t>
        </is>
      </c>
      <c r="O18" s="1" t="inlineStr">
        <is>
          <t>วันทำการ โรงพยาบาลเด็ก</t>
        </is>
      </c>
      <c r="U18" s="1" t="inlineStr">
        <is>
          <t>วันหยุด โรงพยาบาลเด็ก</t>
        </is>
      </c>
      <c r="AA18" s="1" t="inlineStr">
        <is>
          <t>รวมโรงพยาบาลเด็ก</t>
        </is>
      </c>
    </row>
    <row r="19">
      <c r="A19" s="1" t="inlineStr">
        <is>
          <t>7</t>
        </is>
      </c>
      <c r="F19" s="1" t="inlineStr">
        <is>
          <t>22</t>
        </is>
      </c>
      <c r="M19" s="1" t="inlineStr">
        <is>
          <t>08:00-16:00</t>
        </is>
      </c>
      <c r="N19" s="1" t="inlineStr">
        <is>
          <t>16:00-24:00</t>
        </is>
      </c>
      <c r="O19" s="1" t="inlineStr">
        <is>
          <t>24:00-08:00</t>
        </is>
      </c>
      <c r="P19" s="1" t="inlineStr">
        <is>
          <t>รวม</t>
        </is>
      </c>
      <c r="S19" s="1" t="inlineStr">
        <is>
          <t>08:00-16:00</t>
        </is>
      </c>
      <c r="T19" s="1" t="inlineStr">
        <is>
          <t>16:00-24:00</t>
        </is>
      </c>
      <c r="U19" s="1" t="inlineStr">
        <is>
          <t>24:00-08:00</t>
        </is>
      </c>
      <c r="V19" s="1" t="inlineStr">
        <is>
          <t>รวม</t>
        </is>
      </c>
      <c r="Y19" s="1" t="inlineStr">
        <is>
          <t>08:00-16:00</t>
        </is>
      </c>
      <c r="Z19" s="1" t="inlineStr">
        <is>
          <t>16:00-24:00</t>
        </is>
      </c>
      <c r="AA19" s="1" t="inlineStr">
        <is>
          <t>24:00-08:00</t>
        </is>
      </c>
      <c r="AB19" s="1" t="inlineStr">
        <is>
          <t>รวม</t>
        </is>
      </c>
    </row>
    <row r="20">
      <c r="B20" s="1" t="inlineStr">
        <is>
          <t>16:00-24:00</t>
        </is>
      </c>
      <c r="C20" s="2" t="inlineStr">
        <is>
          <t>ภูวเนตร</t>
        </is>
      </c>
      <c r="D20" s="3" t="inlineStr">
        <is>
          <t>นที</t>
        </is>
      </c>
      <c r="E20" s="2" t="inlineStr">
        <is>
          <t>ปรมะ</t>
        </is>
      </c>
      <c r="G20" s="1" t="inlineStr">
        <is>
          <t>16:00-24:00</t>
        </is>
      </c>
      <c r="H20" s="2" t="inlineStr">
        <is>
          <t>ชานนท์</t>
        </is>
      </c>
      <c r="I20" s="3" t="inlineStr">
        <is>
          <t>นที</t>
        </is>
      </c>
      <c r="J20" s="2" t="inlineStr">
        <is>
          <t>ปรมะ</t>
        </is>
      </c>
      <c r="L20" s="2" t="inlineStr">
        <is>
          <t>ภูวเนตร</t>
        </is>
      </c>
      <c r="M20" s="1" t="n">
        <v>0</v>
      </c>
      <c r="N20" s="1" t="n">
        <v>1</v>
      </c>
      <c r="O20" s="1" t="n">
        <v>2</v>
      </c>
      <c r="P20" s="1" t="n">
        <v>3</v>
      </c>
      <c r="R20" s="2" t="inlineStr">
        <is>
          <t>ภูวเนตร</t>
        </is>
      </c>
      <c r="S20" s="1" t="n">
        <v>1</v>
      </c>
      <c r="T20" s="1" t="n">
        <v>1</v>
      </c>
      <c r="U20" s="1" t="n">
        <v>0</v>
      </c>
      <c r="V20" s="1" t="n">
        <v>2</v>
      </c>
      <c r="X20" s="2" t="inlineStr">
        <is>
          <t>ภูวเนตร</t>
        </is>
      </c>
      <c r="Y20" s="1" t="n">
        <v>1</v>
      </c>
      <c r="Z20" s="1" t="n">
        <v>2</v>
      </c>
      <c r="AA20" s="1" t="n">
        <v>2</v>
      </c>
      <c r="AB20" s="1" t="n">
        <v>5</v>
      </c>
    </row>
    <row r="21">
      <c r="B21" s="1" t="inlineStr">
        <is>
          <t>24:00-08:00</t>
        </is>
      </c>
      <c r="C21" s="2" t="inlineStr">
        <is>
          <t>รณยุทธ</t>
        </is>
      </c>
      <c r="D21" s="3" t="inlineStr">
        <is>
          <t>วัฒพงษ์</t>
        </is>
      </c>
      <c r="E21" s="2" t="inlineStr">
        <is>
          <t>ปรมะ</t>
        </is>
      </c>
      <c r="G21" s="1" t="inlineStr">
        <is>
          <t>24:00-08:00</t>
        </is>
      </c>
      <c r="H21" s="2" t="inlineStr">
        <is>
          <t>ชานนท์</t>
        </is>
      </c>
      <c r="I21" s="3" t="inlineStr">
        <is>
          <t>จีรวัฒน์</t>
        </is>
      </c>
      <c r="J21" s="2" t="inlineStr">
        <is>
          <t>ราเชนทร์</t>
        </is>
      </c>
      <c r="L21" s="2" t="inlineStr">
        <is>
          <t>ราเชนทร์</t>
        </is>
      </c>
      <c r="M21" s="1" t="n">
        <v>0</v>
      </c>
      <c r="N21" s="1" t="n">
        <v>2</v>
      </c>
      <c r="O21" s="1" t="n">
        <v>1</v>
      </c>
      <c r="P21" s="1" t="n">
        <v>3</v>
      </c>
      <c r="R21" s="2" t="inlineStr">
        <is>
          <t>ราเชนทร์</t>
        </is>
      </c>
      <c r="S21" s="1" t="n">
        <v>0</v>
      </c>
      <c r="T21" s="1" t="n">
        <v>1</v>
      </c>
      <c r="U21" s="1" t="n">
        <v>1</v>
      </c>
      <c r="V21" s="1" t="n">
        <v>2</v>
      </c>
      <c r="X21" s="2" t="inlineStr">
        <is>
          <t>ราเชนทร์</t>
        </is>
      </c>
      <c r="Y21" s="1" t="n">
        <v>0</v>
      </c>
      <c r="Z21" s="1" t="n">
        <v>3</v>
      </c>
      <c r="AA21" s="1" t="n">
        <v>2</v>
      </c>
      <c r="AB21" s="1" t="n">
        <v>5</v>
      </c>
    </row>
    <row r="22">
      <c r="A22" s="1" t="inlineStr">
        <is>
          <t>8</t>
        </is>
      </c>
      <c r="F22" s="1" t="inlineStr">
        <is>
          <t>23</t>
        </is>
      </c>
      <c r="L22" s="2" t="inlineStr">
        <is>
          <t>พลกฤต</t>
        </is>
      </c>
      <c r="M22" s="1" t="n">
        <v>0</v>
      </c>
      <c r="N22" s="1" t="n">
        <v>2</v>
      </c>
      <c r="O22" s="1" t="n">
        <v>1</v>
      </c>
      <c r="P22" s="1" t="n">
        <v>3</v>
      </c>
      <c r="R22" s="2" t="inlineStr">
        <is>
          <t>พลกฤต</t>
        </is>
      </c>
      <c r="S22" s="1" t="n">
        <v>1</v>
      </c>
      <c r="T22" s="1" t="n">
        <v>1</v>
      </c>
      <c r="U22" s="1" t="n">
        <v>1</v>
      </c>
      <c r="V22" s="1" t="n">
        <v>3</v>
      </c>
      <c r="X22" s="2" t="inlineStr">
        <is>
          <t>พลกฤต</t>
        </is>
      </c>
      <c r="Y22" s="1" t="n">
        <v>1</v>
      </c>
      <c r="Z22" s="1" t="n">
        <v>3</v>
      </c>
      <c r="AA22" s="1" t="n">
        <v>2</v>
      </c>
      <c r="AB22" s="1" t="n">
        <v>6</v>
      </c>
    </row>
    <row r="23">
      <c r="B23" s="1" t="inlineStr">
        <is>
          <t>16:00-24:00</t>
        </is>
      </c>
      <c r="C23" s="2" t="inlineStr">
        <is>
          <t>ภูวเนตร</t>
        </is>
      </c>
      <c r="D23" s="3" t="inlineStr">
        <is>
          <t>สุเมธร์</t>
        </is>
      </c>
      <c r="E23" s="3" t="inlineStr">
        <is>
          <t>นที</t>
        </is>
      </c>
      <c r="G23" s="1" t="inlineStr">
        <is>
          <t>16:00-24:00</t>
        </is>
      </c>
      <c r="H23" s="2" t="inlineStr">
        <is>
          <t>วินัย</t>
        </is>
      </c>
      <c r="I23" s="3" t="inlineStr">
        <is>
          <t>จีรวัฒน์</t>
        </is>
      </c>
      <c r="J23" s="3" t="inlineStr">
        <is>
          <t>วัฒพงษ์</t>
        </is>
      </c>
      <c r="L23" s="2" t="inlineStr">
        <is>
          <t>ชานนท์</t>
        </is>
      </c>
      <c r="M23" s="1" t="n">
        <v>0</v>
      </c>
      <c r="N23" s="1" t="n">
        <v>1</v>
      </c>
      <c r="O23" s="1" t="n">
        <v>2</v>
      </c>
      <c r="P23" s="1" t="n">
        <v>3</v>
      </c>
      <c r="R23" s="2" t="inlineStr">
        <is>
          <t>ชานนท์</t>
        </is>
      </c>
      <c r="S23" s="1" t="n">
        <v>1</v>
      </c>
      <c r="T23" s="1" t="n">
        <v>1</v>
      </c>
      <c r="U23" s="1" t="n">
        <v>1</v>
      </c>
      <c r="V23" s="1" t="n">
        <v>3</v>
      </c>
      <c r="X23" s="2" t="inlineStr">
        <is>
          <t>ชานนท์</t>
        </is>
      </c>
      <c r="Y23" s="1" t="n">
        <v>1</v>
      </c>
      <c r="Z23" s="1" t="n">
        <v>2</v>
      </c>
      <c r="AA23" s="1" t="n">
        <v>3</v>
      </c>
      <c r="AB23" s="1" t="n">
        <v>6</v>
      </c>
    </row>
    <row r="24">
      <c r="B24" s="1" t="inlineStr">
        <is>
          <t>24:00-08:00</t>
        </is>
      </c>
      <c r="C24" s="2" t="inlineStr">
        <is>
          <t>สัญญา</t>
        </is>
      </c>
      <c r="D24" s="3" t="inlineStr">
        <is>
          <t>สุเมธร์</t>
        </is>
      </c>
      <c r="E24" s="3" t="inlineStr">
        <is>
          <t>วัฒพงษ์</t>
        </is>
      </c>
      <c r="G24" s="1" t="inlineStr">
        <is>
          <t>24:00-08:00</t>
        </is>
      </c>
      <c r="H24" s="2" t="inlineStr">
        <is>
          <t>ปรมะ</t>
        </is>
      </c>
      <c r="I24" s="3" t="inlineStr">
        <is>
          <t>นฤชิต</t>
        </is>
      </c>
      <c r="J24" s="3" t="inlineStr">
        <is>
          <t>วัฒพงษ์</t>
        </is>
      </c>
      <c r="L24" s="2" t="inlineStr">
        <is>
          <t>ปรมะ</t>
        </is>
      </c>
      <c r="M24" s="1" t="n">
        <v>0</v>
      </c>
      <c r="N24" s="1" t="n">
        <v>2</v>
      </c>
      <c r="O24" s="1" t="n">
        <v>1</v>
      </c>
      <c r="P24" s="1" t="n">
        <v>3</v>
      </c>
      <c r="R24" s="2" t="inlineStr">
        <is>
          <t>ปรมะ</t>
        </is>
      </c>
      <c r="S24" s="1" t="n">
        <v>1</v>
      </c>
      <c r="T24" s="1" t="n">
        <v>1</v>
      </c>
      <c r="U24" s="1" t="n">
        <v>1</v>
      </c>
      <c r="V24" s="1" t="n">
        <v>3</v>
      </c>
      <c r="X24" s="2" t="inlineStr">
        <is>
          <t>ปรมะ</t>
        </is>
      </c>
      <c r="Y24" s="1" t="n">
        <v>1</v>
      </c>
      <c r="Z24" s="1" t="n">
        <v>3</v>
      </c>
      <c r="AA24" s="1" t="n">
        <v>2</v>
      </c>
      <c r="AB24" s="1" t="n">
        <v>6</v>
      </c>
    </row>
    <row r="25">
      <c r="A25" s="1" t="inlineStr">
        <is>
          <t>9</t>
        </is>
      </c>
      <c r="F25" s="1" t="inlineStr">
        <is>
          <t>24</t>
        </is>
      </c>
      <c r="L25" s="2" t="inlineStr">
        <is>
          <t>สัญญา</t>
        </is>
      </c>
      <c r="M25" s="1" t="n">
        <v>0</v>
      </c>
      <c r="N25" s="1" t="n">
        <v>1</v>
      </c>
      <c r="O25" s="1" t="n">
        <v>2</v>
      </c>
      <c r="P25" s="1" t="n">
        <v>3</v>
      </c>
      <c r="R25" s="2" t="inlineStr">
        <is>
          <t>สัญญา</t>
        </is>
      </c>
      <c r="S25" s="1" t="n">
        <v>1</v>
      </c>
      <c r="T25" s="1" t="n">
        <v>1</v>
      </c>
      <c r="U25" s="1" t="n">
        <v>1</v>
      </c>
      <c r="V25" s="1" t="n">
        <v>3</v>
      </c>
      <c r="X25" s="2" t="inlineStr">
        <is>
          <t>สัญญา</t>
        </is>
      </c>
      <c r="Y25" s="1" t="n">
        <v>1</v>
      </c>
      <c r="Z25" s="1" t="n">
        <v>2</v>
      </c>
      <c r="AA25" s="1" t="n">
        <v>3</v>
      </c>
      <c r="AB25" s="1" t="n">
        <v>6</v>
      </c>
    </row>
    <row r="26">
      <c r="B26" s="1" t="inlineStr">
        <is>
          <t>16:00-24:00</t>
        </is>
      </c>
      <c r="C26" s="2" t="inlineStr">
        <is>
          <t>พลกฤต</t>
        </is>
      </c>
      <c r="D26" s="3" t="inlineStr">
        <is>
          <t>ราเชน</t>
        </is>
      </c>
      <c r="E26" s="2" t="inlineStr">
        <is>
          <t>สัญญา</t>
        </is>
      </c>
      <c r="G26" s="1" t="inlineStr">
        <is>
          <t>16:00-24:00</t>
        </is>
      </c>
      <c r="H26" s="2" t="inlineStr">
        <is>
          <t>ปรมะ</t>
        </is>
      </c>
      <c r="I26" s="3" t="inlineStr">
        <is>
          <t>นฤชิต</t>
        </is>
      </c>
      <c r="J26" s="3" t="inlineStr">
        <is>
          <t>ราเชน</t>
        </is>
      </c>
      <c r="L26" s="2" t="inlineStr">
        <is>
          <t>วินัย</t>
        </is>
      </c>
      <c r="M26" s="1" t="n">
        <v>0</v>
      </c>
      <c r="N26" s="1" t="n">
        <v>2</v>
      </c>
      <c r="O26" s="1" t="n">
        <v>1</v>
      </c>
      <c r="P26" s="1" t="n">
        <v>3</v>
      </c>
      <c r="R26" s="2" t="inlineStr">
        <is>
          <t>วินัย</t>
        </is>
      </c>
      <c r="S26" s="1" t="n">
        <v>1</v>
      </c>
      <c r="T26" s="1" t="n">
        <v>1</v>
      </c>
      <c r="U26" s="1" t="n">
        <v>0</v>
      </c>
      <c r="V26" s="1" t="n">
        <v>2</v>
      </c>
      <c r="X26" s="2" t="inlineStr">
        <is>
          <t>วินัย</t>
        </is>
      </c>
      <c r="Y26" s="1" t="n">
        <v>1</v>
      </c>
      <c r="Z26" s="1" t="n">
        <v>3</v>
      </c>
      <c r="AA26" s="1" t="n">
        <v>1</v>
      </c>
      <c r="AB26" s="1" t="n">
        <v>5</v>
      </c>
    </row>
    <row r="27">
      <c r="B27" s="1" t="inlineStr">
        <is>
          <t>24:00-08:00</t>
        </is>
      </c>
      <c r="C27" s="2" t="inlineStr">
        <is>
          <t>พลกฤต</t>
        </is>
      </c>
      <c r="D27" s="3" t="inlineStr">
        <is>
          <t>นฤชิต</t>
        </is>
      </c>
      <c r="E27" s="2" t="inlineStr">
        <is>
          <t>ภูวเนตร</t>
        </is>
      </c>
      <c r="G27" s="1" t="inlineStr">
        <is>
          <t>24:00-08:00</t>
        </is>
      </c>
      <c r="H27" s="2" t="inlineStr">
        <is>
          <t>พลกฤต</t>
        </is>
      </c>
      <c r="I27" s="3" t="inlineStr">
        <is>
          <t>จีรวัฒน์</t>
        </is>
      </c>
      <c r="J27" s="3" t="inlineStr">
        <is>
          <t>นที</t>
        </is>
      </c>
      <c r="L27" s="2" t="inlineStr">
        <is>
          <t>รณยุทธ</t>
        </is>
      </c>
      <c r="M27" s="1" t="n">
        <v>0</v>
      </c>
      <c r="N27" s="1" t="n">
        <v>1</v>
      </c>
      <c r="O27" s="1" t="n">
        <v>2</v>
      </c>
      <c r="P27" s="1" t="n">
        <v>3</v>
      </c>
      <c r="R27" s="2" t="inlineStr">
        <is>
          <t>รณยุทธ</t>
        </is>
      </c>
      <c r="S27" s="1" t="n">
        <v>1</v>
      </c>
      <c r="T27" s="1" t="n">
        <v>1</v>
      </c>
      <c r="U27" s="1" t="n">
        <v>1</v>
      </c>
      <c r="V27" s="1" t="n">
        <v>3</v>
      </c>
      <c r="X27" s="2" t="inlineStr">
        <is>
          <t>รณยุทธ</t>
        </is>
      </c>
      <c r="Y27" s="1" t="n">
        <v>1</v>
      </c>
      <c r="Z27" s="1" t="n">
        <v>2</v>
      </c>
      <c r="AA27" s="1" t="n">
        <v>3</v>
      </c>
      <c r="AB27" s="1" t="n">
        <v>6</v>
      </c>
    </row>
    <row r="28">
      <c r="A28" s="1" t="inlineStr">
        <is>
          <t>10</t>
        </is>
      </c>
      <c r="F28" s="4" t="inlineStr">
        <is>
          <t>25*</t>
        </is>
      </c>
      <c r="G28" s="4" t="inlineStr">
        <is>
          <t>08:00-16:00</t>
        </is>
      </c>
      <c r="H28" s="2" t="inlineStr">
        <is>
          <t>ราเชนทร์</t>
        </is>
      </c>
      <c r="I28" s="3" t="inlineStr">
        <is>
          <t>วัฒพงษ์</t>
        </is>
      </c>
      <c r="J28" s="2" t="inlineStr">
        <is>
          <t>รณยุทธ</t>
        </is>
      </c>
      <c r="L28" s="3" t="inlineStr">
        <is>
          <t>วัฒพงษ์</t>
        </is>
      </c>
      <c r="M28" s="1" t="n">
        <v>0</v>
      </c>
      <c r="N28" s="1" t="n">
        <v>1</v>
      </c>
      <c r="O28" s="1" t="n">
        <v>2</v>
      </c>
      <c r="P28" s="1" t="n">
        <v>3</v>
      </c>
      <c r="R28" s="3" t="inlineStr">
        <is>
          <t>วัฒพงษ์</t>
        </is>
      </c>
      <c r="S28" s="1" t="n">
        <v>0</v>
      </c>
      <c r="T28" s="1" t="n">
        <v>0</v>
      </c>
      <c r="U28" s="1" t="n">
        <v>1</v>
      </c>
      <c r="V28" s="1" t="n">
        <v>1</v>
      </c>
      <c r="X28" s="3" t="inlineStr">
        <is>
          <t>วัฒพงษ์</t>
        </is>
      </c>
      <c r="Y28" s="1" t="n">
        <v>0</v>
      </c>
      <c r="Z28" s="1" t="n">
        <v>1</v>
      </c>
      <c r="AA28" s="1" t="n">
        <v>3</v>
      </c>
      <c r="AB28" s="1" t="n">
        <v>4</v>
      </c>
    </row>
    <row r="29">
      <c r="B29" s="1" t="inlineStr">
        <is>
          <t>16:00-24:00</t>
        </is>
      </c>
      <c r="C29" s="2" t="inlineStr">
        <is>
          <t>รณยุทธ</t>
        </is>
      </c>
      <c r="D29" s="3" t="inlineStr">
        <is>
          <t>นฤชิต</t>
        </is>
      </c>
      <c r="E29" s="2" t="inlineStr">
        <is>
          <t>วินัย</t>
        </is>
      </c>
      <c r="F29" s="5" t="n"/>
      <c r="G29" s="4" t="inlineStr">
        <is>
          <t>16:00-24:00</t>
        </is>
      </c>
      <c r="H29" s="2" t="inlineStr">
        <is>
          <t>ภูวเนตร</t>
        </is>
      </c>
      <c r="I29" s="3" t="inlineStr">
        <is>
          <t>ราเชน</t>
        </is>
      </c>
      <c r="J29" s="2" t="inlineStr">
        <is>
          <t>วินัย</t>
        </is>
      </c>
      <c r="L29" s="3" t="inlineStr">
        <is>
          <t>ราเชน</t>
        </is>
      </c>
      <c r="M29" s="1" t="n">
        <v>0</v>
      </c>
      <c r="N29" s="1" t="n">
        <v>1</v>
      </c>
      <c r="O29" s="1" t="n">
        <v>2</v>
      </c>
      <c r="P29" s="1" t="n">
        <v>3</v>
      </c>
      <c r="R29" s="3" t="inlineStr">
        <is>
          <t>ราเชน</t>
        </is>
      </c>
      <c r="S29" s="1" t="n">
        <v>0</v>
      </c>
      <c r="T29" s="1" t="n">
        <v>0</v>
      </c>
      <c r="U29" s="1" t="n">
        <v>1</v>
      </c>
      <c r="V29" s="1" t="n">
        <v>1</v>
      </c>
      <c r="X29" s="3" t="inlineStr">
        <is>
          <t>ราเชน</t>
        </is>
      </c>
      <c r="Y29" s="1" t="n">
        <v>0</v>
      </c>
      <c r="Z29" s="1" t="n">
        <v>1</v>
      </c>
      <c r="AA29" s="1" t="n">
        <v>3</v>
      </c>
      <c r="AB29" s="1" t="n">
        <v>4</v>
      </c>
    </row>
    <row r="30">
      <c r="B30" s="1" t="inlineStr">
        <is>
          <t>24:00-08:00</t>
        </is>
      </c>
      <c r="C30" s="2" t="inlineStr">
        <is>
          <t>สัญญา</t>
        </is>
      </c>
      <c r="D30" s="3" t="inlineStr">
        <is>
          <t>นที</t>
        </is>
      </c>
      <c r="E30" s="3" t="inlineStr">
        <is>
          <t>ราเชน</t>
        </is>
      </c>
      <c r="F30" s="5" t="n"/>
      <c r="G30" s="4" t="inlineStr">
        <is>
          <t>24:00-08:00</t>
        </is>
      </c>
      <c r="H30" s="2" t="inlineStr">
        <is>
          <t>ภูวเนตร</t>
        </is>
      </c>
      <c r="I30" s="3" t="inlineStr">
        <is>
          <t>นที</t>
        </is>
      </c>
      <c r="J30" s="2" t="inlineStr">
        <is>
          <t>ปรมะ</t>
        </is>
      </c>
      <c r="L30" s="3" t="inlineStr">
        <is>
          <t>นฤชิต</t>
        </is>
      </c>
      <c r="M30" s="1" t="n">
        <v>0</v>
      </c>
      <c r="N30" s="1" t="n">
        <v>2</v>
      </c>
      <c r="O30" s="1" t="n">
        <v>1</v>
      </c>
      <c r="P30" s="1" t="n">
        <v>3</v>
      </c>
      <c r="R30" s="3" t="inlineStr">
        <is>
          <t>นฤชิต</t>
        </is>
      </c>
      <c r="S30" s="1" t="n">
        <v>1</v>
      </c>
      <c r="T30" s="1" t="n">
        <v>1</v>
      </c>
      <c r="U30" s="1" t="n">
        <v>0</v>
      </c>
      <c r="V30" s="1" t="n">
        <v>2</v>
      </c>
      <c r="X30" s="3" t="inlineStr">
        <is>
          <t>นฤชิต</t>
        </is>
      </c>
      <c r="Y30" s="1" t="n">
        <v>1</v>
      </c>
      <c r="Z30" s="1" t="n">
        <v>3</v>
      </c>
      <c r="AA30" s="1" t="n">
        <v>1</v>
      </c>
      <c r="AB30" s="1" t="n">
        <v>5</v>
      </c>
    </row>
    <row r="31">
      <c r="A31" s="4" t="inlineStr">
        <is>
          <t>11*</t>
        </is>
      </c>
      <c r="B31" s="4" t="inlineStr">
        <is>
          <t>08:00-16:00</t>
        </is>
      </c>
      <c r="C31" s="2" t="inlineStr">
        <is>
          <t>รณยุทธ</t>
        </is>
      </c>
      <c r="D31" s="3" t="inlineStr">
        <is>
          <t>นที</t>
        </is>
      </c>
      <c r="E31" s="3" t="inlineStr">
        <is>
          <t>สุเมธร์</t>
        </is>
      </c>
      <c r="F31" s="4" t="inlineStr">
        <is>
          <t>26*</t>
        </is>
      </c>
      <c r="G31" s="4" t="inlineStr">
        <is>
          <t>08:00-16:00</t>
        </is>
      </c>
      <c r="H31" s="2" t="inlineStr">
        <is>
          <t>สัญญา</t>
        </is>
      </c>
      <c r="I31" s="3" t="inlineStr">
        <is>
          <t>นฤชิต</t>
        </is>
      </c>
      <c r="J31" s="2" t="inlineStr">
        <is>
          <t>พลกฤต</t>
        </is>
      </c>
      <c r="L31" s="3" t="inlineStr">
        <is>
          <t>จีรวัฒน์</t>
        </is>
      </c>
      <c r="M31" s="1" t="n">
        <v>0</v>
      </c>
      <c r="N31" s="1" t="n">
        <v>2</v>
      </c>
      <c r="O31" s="1" t="n">
        <v>1</v>
      </c>
      <c r="P31" s="1" t="n">
        <v>3</v>
      </c>
      <c r="R31" s="3" t="inlineStr">
        <is>
          <t>จีรวัฒน์</t>
        </is>
      </c>
      <c r="S31" s="1" t="n">
        <v>1</v>
      </c>
      <c r="T31" s="1" t="n">
        <v>0</v>
      </c>
      <c r="U31" s="1" t="n">
        <v>1</v>
      </c>
      <c r="V31" s="1" t="n">
        <v>2</v>
      </c>
      <c r="X31" s="3" t="inlineStr">
        <is>
          <t>จีรวัฒน์</t>
        </is>
      </c>
      <c r="Y31" s="1" t="n">
        <v>1</v>
      </c>
      <c r="Z31" s="1" t="n">
        <v>2</v>
      </c>
      <c r="AA31" s="1" t="n">
        <v>2</v>
      </c>
      <c r="AB31" s="1" t="n">
        <v>5</v>
      </c>
    </row>
    <row r="32">
      <c r="A32" s="5" t="n"/>
      <c r="B32" s="4" t="inlineStr">
        <is>
          <t>16:00-24:00</t>
        </is>
      </c>
      <c r="C32" s="2" t="inlineStr">
        <is>
          <t>วินัย</t>
        </is>
      </c>
      <c r="D32" s="3" t="inlineStr">
        <is>
          <t>สุเมธร์</t>
        </is>
      </c>
      <c r="E32" s="2" t="inlineStr">
        <is>
          <t>ราเชนทร์</t>
        </is>
      </c>
      <c r="F32" s="5" t="n"/>
      <c r="G32" s="4" t="inlineStr">
        <is>
          <t>16:00-24:00</t>
        </is>
      </c>
      <c r="H32" s="2" t="inlineStr">
        <is>
          <t>รณยุทธ</t>
        </is>
      </c>
      <c r="I32" s="3" t="inlineStr">
        <is>
          <t>วัฒพงษ์</t>
        </is>
      </c>
      <c r="J32" s="3" t="inlineStr">
        <is>
          <t>นฤชิต</t>
        </is>
      </c>
      <c r="L32" s="3" t="inlineStr">
        <is>
          <t>สุเมธร์</t>
        </is>
      </c>
      <c r="M32" s="1" t="n">
        <v>0</v>
      </c>
      <c r="N32" s="1" t="n">
        <v>2</v>
      </c>
      <c r="O32" s="1" t="n">
        <v>1</v>
      </c>
      <c r="P32" s="1" t="n">
        <v>3</v>
      </c>
      <c r="R32" s="3" t="inlineStr">
        <is>
          <t>สุเมธร์</t>
        </is>
      </c>
      <c r="S32" s="1" t="n">
        <v>1</v>
      </c>
      <c r="T32" s="1" t="n">
        <v>0</v>
      </c>
      <c r="U32" s="1" t="n">
        <v>0</v>
      </c>
      <c r="V32" s="1" t="n">
        <v>1</v>
      </c>
      <c r="X32" s="3" t="inlineStr">
        <is>
          <t>สุเมธร์</t>
        </is>
      </c>
      <c r="Y32" s="1" t="n">
        <v>1</v>
      </c>
      <c r="Z32" s="1" t="n">
        <v>2</v>
      </c>
      <c r="AA32" s="1" t="n">
        <v>1</v>
      </c>
      <c r="AB32" s="1" t="n">
        <v>4</v>
      </c>
    </row>
    <row r="33">
      <c r="A33" s="5" t="n"/>
      <c r="B33" s="4" t="inlineStr">
        <is>
          <t>24:00-08:00</t>
        </is>
      </c>
      <c r="C33" s="2" t="inlineStr">
        <is>
          <t>สัญญา</t>
        </is>
      </c>
      <c r="D33" s="3" t="inlineStr">
        <is>
          <t>ราเชน</t>
        </is>
      </c>
      <c r="E33" s="2" t="inlineStr">
        <is>
          <t>ราเชนทร์</t>
        </is>
      </c>
      <c r="F33" s="5" t="n"/>
      <c r="G33" s="4" t="inlineStr">
        <is>
          <t>24:00-08:00</t>
        </is>
      </c>
      <c r="H33" s="2" t="inlineStr">
        <is>
          <t>ชานนท์</t>
        </is>
      </c>
      <c r="I33" s="3" t="inlineStr">
        <is>
          <t>จีรวัฒน์</t>
        </is>
      </c>
      <c r="J33" s="3" t="inlineStr">
        <is>
          <t>ราเชน</t>
        </is>
      </c>
      <c r="L33" s="3" t="inlineStr">
        <is>
          <t>นที</t>
        </is>
      </c>
      <c r="M33" s="1" t="n">
        <v>0</v>
      </c>
      <c r="N33" s="1" t="n">
        <v>1</v>
      </c>
      <c r="O33" s="1" t="n">
        <v>2</v>
      </c>
      <c r="P33" s="1" t="n">
        <v>3</v>
      </c>
      <c r="R33" s="3" t="inlineStr">
        <is>
          <t>นที</t>
        </is>
      </c>
      <c r="S33" s="1" t="n">
        <v>0</v>
      </c>
      <c r="T33" s="1" t="n">
        <v>1</v>
      </c>
      <c r="U33" s="1" t="n">
        <v>1</v>
      </c>
      <c r="V33" s="1" t="n">
        <v>2</v>
      </c>
      <c r="X33" s="3" t="inlineStr">
        <is>
          <t>นที</t>
        </is>
      </c>
      <c r="Y33" s="1" t="n">
        <v>0</v>
      </c>
      <c r="Z33" s="1" t="n">
        <v>2</v>
      </c>
      <c r="AA33" s="1" t="n">
        <v>3</v>
      </c>
      <c r="AB33" s="1" t="n">
        <v>5</v>
      </c>
    </row>
    <row r="34">
      <c r="A34" s="4" t="inlineStr">
        <is>
          <t>12*</t>
        </is>
      </c>
      <c r="B34" s="4" t="inlineStr">
        <is>
          <t>08:00-16:00</t>
        </is>
      </c>
      <c r="C34" s="2" t="inlineStr">
        <is>
          <t>วินัย</t>
        </is>
      </c>
      <c r="D34" s="3" t="inlineStr">
        <is>
          <t>นฤชิต</t>
        </is>
      </c>
      <c r="E34" s="3" t="inlineStr">
        <is>
          <t>จีรวัฒน์</t>
        </is>
      </c>
      <c r="F34" s="1" t="inlineStr">
        <is>
          <t>27</t>
        </is>
      </c>
    </row>
    <row r="35">
      <c r="A35" s="5" t="n"/>
      <c r="B35" s="4" t="inlineStr">
        <is>
          <t>16:00-24:00</t>
        </is>
      </c>
      <c r="C35" s="2" t="inlineStr">
        <is>
          <t>สัญญา</t>
        </is>
      </c>
      <c r="D35" s="3" t="inlineStr">
        <is>
          <t>จีรวัฒน์</t>
        </is>
      </c>
      <c r="E35" s="2" t="inlineStr">
        <is>
          <t>ภูวเนตร</t>
        </is>
      </c>
      <c r="G35" s="1" t="inlineStr">
        <is>
          <t>16:00-24:00</t>
        </is>
      </c>
      <c r="H35" s="2" t="inlineStr">
        <is>
          <t>ปรมะ</t>
        </is>
      </c>
      <c r="I35" s="3" t="inlineStr">
        <is>
          <t>นที</t>
        </is>
      </c>
      <c r="J35" s="2" t="inlineStr">
        <is>
          <t>วินัย</t>
        </is>
      </c>
    </row>
    <row r="36">
      <c r="A36" s="5" t="n"/>
      <c r="B36" s="4" t="inlineStr">
        <is>
          <t>24:00-08:00</t>
        </is>
      </c>
      <c r="C36" s="2" t="inlineStr">
        <is>
          <t>ชานนท์</t>
        </is>
      </c>
      <c r="D36" s="3" t="inlineStr">
        <is>
          <t>วัฒพงษ์</t>
        </is>
      </c>
      <c r="E36" s="3" t="inlineStr">
        <is>
          <t>นที</t>
        </is>
      </c>
      <c r="G36" s="1" t="inlineStr">
        <is>
          <t>24:00-08:00</t>
        </is>
      </c>
      <c r="H36" s="2" t="inlineStr">
        <is>
          <t>ภูวเนตร</t>
        </is>
      </c>
      <c r="I36" s="3" t="inlineStr">
        <is>
          <t>นที</t>
        </is>
      </c>
      <c r="J36" s="2" t="inlineStr">
        <is>
          <t>พลกฤต</t>
        </is>
      </c>
      <c r="O36" s="1" t="inlineStr">
        <is>
          <t>สรุป</t>
        </is>
      </c>
    </row>
    <row r="37">
      <c r="A37" s="1" t="inlineStr">
        <is>
          <t>13</t>
        </is>
      </c>
      <c r="F37" s="1" t="inlineStr">
        <is>
          <t>28</t>
        </is>
      </c>
      <c r="M37" s="1" t="inlineStr">
        <is>
          <t>วันหยุดเช้า</t>
        </is>
      </c>
      <c r="N37" s="1" t="inlineStr">
        <is>
          <t>วันหยุด</t>
        </is>
      </c>
      <c r="O37" s="1" t="inlineStr">
        <is>
          <t>วันทำการ</t>
        </is>
      </c>
      <c r="P37" s="1" t="inlineStr">
        <is>
          <t>รวม</t>
        </is>
      </c>
    </row>
    <row r="38">
      <c r="B38" s="1" t="inlineStr">
        <is>
          <t>16:00-24:00</t>
        </is>
      </c>
      <c r="C38" s="2" t="inlineStr">
        <is>
          <t>ปรมะ</t>
        </is>
      </c>
      <c r="D38" s="3" t="inlineStr">
        <is>
          <t>นฤชิต</t>
        </is>
      </c>
      <c r="E38" s="3" t="inlineStr">
        <is>
          <t>สุเมธร์</t>
        </is>
      </c>
      <c r="G38" s="1" t="inlineStr">
        <is>
          <t>16:00-24:00</t>
        </is>
      </c>
      <c r="H38" s="2" t="inlineStr">
        <is>
          <t>สัญญา</t>
        </is>
      </c>
      <c r="I38" s="3" t="inlineStr">
        <is>
          <t>จีรวัฒน์</t>
        </is>
      </c>
      <c r="J38" s="2" t="inlineStr">
        <is>
          <t>ราเชนทร์</t>
        </is>
      </c>
      <c r="L38" s="2" t="inlineStr">
        <is>
          <t>ภูวเนตร</t>
        </is>
      </c>
      <c r="M38" s="1" t="n">
        <v>2</v>
      </c>
      <c r="N38" s="1" t="n">
        <v>6</v>
      </c>
      <c r="O38" s="1" t="n">
        <v>9</v>
      </c>
      <c r="P38" s="1" t="n">
        <v>15</v>
      </c>
    </row>
    <row r="39">
      <c r="B39" s="1" t="inlineStr">
        <is>
          <t>24:00-08:00</t>
        </is>
      </c>
      <c r="C39" s="2" t="inlineStr">
        <is>
          <t>ปรมะ</t>
        </is>
      </c>
      <c r="D39" s="3" t="inlineStr">
        <is>
          <t>ราเชน</t>
        </is>
      </c>
      <c r="E39" s="2" t="inlineStr">
        <is>
          <t>ชานนท์</t>
        </is>
      </c>
      <c r="G39" s="1" t="inlineStr">
        <is>
          <t>24:00-08:00</t>
        </is>
      </c>
      <c r="H39" s="2" t="inlineStr">
        <is>
          <t>วินัย</t>
        </is>
      </c>
      <c r="I39" s="3" t="inlineStr">
        <is>
          <t>สุเมธร์</t>
        </is>
      </c>
      <c r="J39" s="3" t="inlineStr">
        <is>
          <t>ราเชน</t>
        </is>
      </c>
      <c r="L39" s="2" t="inlineStr">
        <is>
          <t>ราเชนทร์</t>
        </is>
      </c>
      <c r="M39" s="1" t="n">
        <v>2</v>
      </c>
      <c r="N39" s="1" t="n">
        <v>7</v>
      </c>
      <c r="O39" s="1" t="n">
        <v>9</v>
      </c>
      <c r="P39" s="1" t="n">
        <v>16</v>
      </c>
    </row>
    <row r="40">
      <c r="A40" s="1" t="inlineStr">
        <is>
          <t>14</t>
        </is>
      </c>
      <c r="F40" s="1" t="inlineStr">
        <is>
          <t>29</t>
        </is>
      </c>
      <c r="L40" s="2" t="inlineStr">
        <is>
          <t>พลกฤต</t>
        </is>
      </c>
      <c r="M40" s="1" t="n">
        <v>2</v>
      </c>
      <c r="N40" s="1" t="n">
        <v>6</v>
      </c>
      <c r="O40" s="1" t="n">
        <v>9</v>
      </c>
      <c r="P40" s="1" t="n">
        <v>15</v>
      </c>
    </row>
    <row r="41">
      <c r="B41" s="1" t="inlineStr">
        <is>
          <t>16:00-24:00</t>
        </is>
      </c>
      <c r="C41" s="2" t="inlineStr">
        <is>
          <t>วินัย</t>
        </is>
      </c>
      <c r="D41" s="3" t="inlineStr">
        <is>
          <t>ราเชน</t>
        </is>
      </c>
      <c r="E41" s="3" t="inlineStr">
        <is>
          <t>จีรวัฒน์</t>
        </is>
      </c>
      <c r="G41" s="1" t="inlineStr">
        <is>
          <t>16:00-24:00</t>
        </is>
      </c>
      <c r="H41" s="2" t="inlineStr">
        <is>
          <t>ราเชนทร์</t>
        </is>
      </c>
      <c r="I41" s="2" t="inlineStr">
        <is>
          <t>พลกฤต</t>
        </is>
      </c>
      <c r="J41" s="3" t="inlineStr">
        <is>
          <t>จีรวัฒน์</t>
        </is>
      </c>
      <c r="L41" s="2" t="inlineStr">
        <is>
          <t>ชานนท์</t>
        </is>
      </c>
      <c r="M41" s="1" t="n">
        <v>2</v>
      </c>
      <c r="N41" s="1" t="n">
        <v>7</v>
      </c>
      <c r="O41" s="1" t="n">
        <v>9</v>
      </c>
      <c r="P41" s="1" t="n">
        <v>16</v>
      </c>
    </row>
    <row r="42">
      <c r="B42" s="1" t="inlineStr">
        <is>
          <t>24:00-08:00</t>
        </is>
      </c>
      <c r="C42" s="2" t="inlineStr">
        <is>
          <t>วินัย</t>
        </is>
      </c>
      <c r="D42" s="3" t="inlineStr">
        <is>
          <t>จีรวัฒน์</t>
        </is>
      </c>
      <c r="E42" s="2" t="inlineStr">
        <is>
          <t>รณยุทธ</t>
        </is>
      </c>
      <c r="G42" s="1" t="inlineStr">
        <is>
          <t>24:00-08:00</t>
        </is>
      </c>
      <c r="H42" s="2" t="inlineStr">
        <is>
          <t>สัญญา</t>
        </is>
      </c>
      <c r="I42" s="2" t="inlineStr">
        <is>
          <t>ภูวเนตร</t>
        </is>
      </c>
      <c r="J42" s="3" t="inlineStr">
        <is>
          <t>นที</t>
        </is>
      </c>
      <c r="L42" s="2" t="inlineStr">
        <is>
          <t>ปรมะ</t>
        </is>
      </c>
      <c r="M42" s="1" t="n">
        <v>2</v>
      </c>
      <c r="N42" s="1" t="n">
        <v>6</v>
      </c>
      <c r="O42" s="1" t="n">
        <v>9</v>
      </c>
      <c r="P42" s="1" t="n">
        <v>15</v>
      </c>
    </row>
    <row r="43">
      <c r="A43" s="1" t="inlineStr">
        <is>
          <t>15</t>
        </is>
      </c>
      <c r="F43" s="1" t="inlineStr">
        <is>
          <t>30</t>
        </is>
      </c>
      <c r="L43" s="2" t="inlineStr">
        <is>
          <t>สัญญา</t>
        </is>
      </c>
      <c r="M43" s="1" t="n">
        <v>2</v>
      </c>
      <c r="N43" s="1" t="n">
        <v>6</v>
      </c>
      <c r="O43" s="1" t="n">
        <v>9</v>
      </c>
      <c r="P43" s="1" t="n">
        <v>15</v>
      </c>
    </row>
    <row r="44">
      <c r="B44" s="1" t="inlineStr">
        <is>
          <t>16:00-24:00</t>
        </is>
      </c>
      <c r="C44" s="2" t="inlineStr">
        <is>
          <t>ราเชนทร์</t>
        </is>
      </c>
      <c r="D44" s="3" t="inlineStr">
        <is>
          <t>สุเมธร์</t>
        </is>
      </c>
      <c r="E44" s="2" t="inlineStr">
        <is>
          <t>รณยุทธ</t>
        </is>
      </c>
      <c r="G44" s="1" t="inlineStr">
        <is>
          <t>16:00-24:00</t>
        </is>
      </c>
      <c r="H44" s="2" t="inlineStr">
        <is>
          <t>รณยุทธ</t>
        </is>
      </c>
      <c r="I44" s="2" t="inlineStr">
        <is>
          <t>พลกฤต</t>
        </is>
      </c>
      <c r="J44" s="3" t="inlineStr">
        <is>
          <t>นฤชิต</t>
        </is>
      </c>
      <c r="L44" s="2" t="inlineStr">
        <is>
          <t>วินัย</t>
        </is>
      </c>
      <c r="M44" s="1" t="n">
        <v>3</v>
      </c>
      <c r="N44" s="1" t="n">
        <v>6</v>
      </c>
      <c r="O44" s="1" t="n">
        <v>9</v>
      </c>
      <c r="P44" s="1" t="n">
        <v>15</v>
      </c>
    </row>
    <row r="45">
      <c r="B45" s="1" t="inlineStr">
        <is>
          <t>24:00-08:00</t>
        </is>
      </c>
      <c r="C45" s="2" t="inlineStr">
        <is>
          <t>ราเชนทร์</t>
        </is>
      </c>
      <c r="D45" s="3" t="inlineStr">
        <is>
          <t>ราเชน</t>
        </is>
      </c>
      <c r="E45" s="2" t="inlineStr">
        <is>
          <t>สัญญา</t>
        </is>
      </c>
      <c r="G45" s="1" t="inlineStr">
        <is>
          <t>24:00-08:00</t>
        </is>
      </c>
      <c r="H45" s="2" t="inlineStr">
        <is>
          <t>ชานนท์</t>
        </is>
      </c>
      <c r="I45" s="2" t="inlineStr">
        <is>
          <t>ราเชนทร์</t>
        </is>
      </c>
      <c r="J45" s="3" t="inlineStr">
        <is>
          <t>นฤชิต</t>
        </is>
      </c>
      <c r="L45" s="2" t="inlineStr">
        <is>
          <t>รณยุทธ</t>
        </is>
      </c>
      <c r="M45" s="1" t="n">
        <v>2</v>
      </c>
      <c r="N45" s="1" t="n">
        <v>7</v>
      </c>
      <c r="O45" s="1" t="n">
        <v>9</v>
      </c>
      <c r="P45" s="1" t="n">
        <v>16</v>
      </c>
    </row>
    <row r="46">
      <c r="F46" s="1" t="inlineStr">
        <is>
          <t>31</t>
        </is>
      </c>
      <c r="L46" s="3" t="inlineStr">
        <is>
          <t>วัฒพงษ์</t>
        </is>
      </c>
      <c r="M46" s="1" t="n">
        <v>2</v>
      </c>
      <c r="N46" s="1" t="n">
        <v>6</v>
      </c>
      <c r="O46" s="1" t="n">
        <v>9</v>
      </c>
      <c r="P46" s="1" t="n">
        <v>15</v>
      </c>
    </row>
    <row r="47">
      <c r="G47" s="1" t="inlineStr">
        <is>
          <t>16:00-24:00</t>
        </is>
      </c>
      <c r="H47" s="2" t="inlineStr">
        <is>
          <t>ภูวเนตร</t>
        </is>
      </c>
      <c r="I47" s="2" t="inlineStr">
        <is>
          <t>วินัย</t>
        </is>
      </c>
      <c r="J47" s="2" t="inlineStr">
        <is>
          <t>ชานนท์</t>
        </is>
      </c>
      <c r="L47" s="3" t="inlineStr">
        <is>
          <t>ราเชน</t>
        </is>
      </c>
      <c r="M47" s="1" t="n">
        <v>2</v>
      </c>
      <c r="N47" s="1" t="n">
        <v>6</v>
      </c>
      <c r="O47" s="1" t="n">
        <v>9</v>
      </c>
      <c r="P47" s="1" t="n">
        <v>15</v>
      </c>
    </row>
    <row r="48">
      <c r="G48" s="1" t="inlineStr">
        <is>
          <t>24:00-08:00</t>
        </is>
      </c>
      <c r="H48" s="2" t="inlineStr">
        <is>
          <t>พลกฤต</t>
        </is>
      </c>
      <c r="I48" s="2" t="inlineStr">
        <is>
          <t>ชานนท์</t>
        </is>
      </c>
      <c r="J48" s="2" t="inlineStr">
        <is>
          <t>วินัย</t>
        </is>
      </c>
      <c r="L48" s="3" t="inlineStr">
        <is>
          <t>นฤชิต</t>
        </is>
      </c>
      <c r="M48" s="1" t="n">
        <v>3</v>
      </c>
      <c r="N48" s="1" t="n">
        <v>7</v>
      </c>
      <c r="O48" s="1" t="n">
        <v>9</v>
      </c>
      <c r="P48" s="1" t="n">
        <v>16</v>
      </c>
    </row>
    <row r="49">
      <c r="L49" s="3" t="inlineStr">
        <is>
          <t>จีรวัฒน์</t>
        </is>
      </c>
      <c r="M49" s="1" t="n">
        <v>2</v>
      </c>
      <c r="N49" s="1" t="n">
        <v>7</v>
      </c>
      <c r="O49" s="1" t="n">
        <v>9</v>
      </c>
      <c r="P49" s="1" t="n">
        <v>16</v>
      </c>
    </row>
    <row r="50">
      <c r="L50" s="3" t="inlineStr">
        <is>
          <t>สุเมธร์</t>
        </is>
      </c>
      <c r="M50" s="1" t="n">
        <v>2</v>
      </c>
      <c r="N50" s="1" t="n">
        <v>6</v>
      </c>
      <c r="O50" s="1" t="n">
        <v>9</v>
      </c>
      <c r="P50" s="1" t="n">
        <v>15</v>
      </c>
    </row>
    <row r="51">
      <c r="L51" s="3" t="inlineStr">
        <is>
          <t>นที</t>
        </is>
      </c>
      <c r="M51" s="1" t="n">
        <v>2</v>
      </c>
      <c r="N51" s="1" t="n">
        <v>7</v>
      </c>
      <c r="O51" s="1" t="n">
        <v>9</v>
      </c>
      <c r="P51" s="1" t="n">
        <v>16</v>
      </c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>
      <c r="A97" s="1" t="inlineStr">
        <is>
          <t>1</t>
        </is>
      </c>
      <c r="F97" s="1" t="inlineStr">
        <is>
          <t>16</t>
        </is>
      </c>
    </row>
    <row r="98">
      <c r="B98" s="1" t="inlineStr">
        <is>
          <t>16:00-24:00</t>
        </is>
      </c>
      <c r="C98" s="6" t="inlineStr">
        <is>
          <t>รณยุทธ</t>
        </is>
      </c>
      <c r="D98" s="7" t="inlineStr">
        <is>
          <t>จีรวัฒน์</t>
        </is>
      </c>
      <c r="E98" s="8" t="inlineStr">
        <is>
          <t>ราเชนทร์</t>
        </is>
      </c>
      <c r="G98" s="1" t="inlineStr">
        <is>
          <t>16:00-24:00</t>
        </is>
      </c>
      <c r="H98" s="9" t="inlineStr">
        <is>
          <t>ชานนท์</t>
        </is>
      </c>
      <c r="I98" s="10" t="inlineStr">
        <is>
          <t>สุเมธร์</t>
        </is>
      </c>
      <c r="J98" s="11" t="inlineStr">
        <is>
          <t>พลกฤต</t>
        </is>
      </c>
      <c r="O98" s="1" t="inlineStr">
        <is>
          <t>วันทำการ</t>
        </is>
      </c>
      <c r="U98" s="1" t="inlineStr">
        <is>
          <t>วันหยุด</t>
        </is>
      </c>
      <c r="AA98" s="1" t="inlineStr">
        <is>
          <t>รวมโรงพยาบาลหลัก</t>
        </is>
      </c>
    </row>
    <row r="99">
      <c r="B99" s="1" t="inlineStr">
        <is>
          <t>24:00-08:00</t>
        </is>
      </c>
      <c r="C99" s="12" t="inlineStr">
        <is>
          <t>วินัย</t>
        </is>
      </c>
      <c r="D99" s="13" t="inlineStr">
        <is>
          <t>วัฒพงษ์</t>
        </is>
      </c>
      <c r="E99" s="7" t="inlineStr">
        <is>
          <t>จีรวัฒน์</t>
        </is>
      </c>
      <c r="G99" s="1" t="inlineStr">
        <is>
          <t>24:00-08:00</t>
        </is>
      </c>
      <c r="H99" s="6" t="inlineStr">
        <is>
          <t>รณยุทธ</t>
        </is>
      </c>
      <c r="I99" s="14" t="inlineStr">
        <is>
          <t>ราเชน</t>
        </is>
      </c>
      <c r="J99" s="15" t="inlineStr">
        <is>
          <t>สัญญา</t>
        </is>
      </c>
      <c r="M99" s="1" t="inlineStr">
        <is>
          <t>08:00-16:00</t>
        </is>
      </c>
      <c r="N99" s="1" t="inlineStr">
        <is>
          <t>16:00-24:00</t>
        </is>
      </c>
      <c r="O99" s="1" t="inlineStr">
        <is>
          <t>24:00-08:00</t>
        </is>
      </c>
      <c r="P99" s="1" t="inlineStr">
        <is>
          <t>รวม</t>
        </is>
      </c>
      <c r="S99" s="1" t="inlineStr">
        <is>
          <t>08:00-16:00</t>
        </is>
      </c>
      <c r="T99" s="1" t="inlineStr">
        <is>
          <t>16:00-24:00</t>
        </is>
      </c>
      <c r="U99" s="1" t="inlineStr">
        <is>
          <t>24:00-08:00</t>
        </is>
      </c>
      <c r="V99" s="1" t="inlineStr">
        <is>
          <t>รวม</t>
        </is>
      </c>
      <c r="Y99" s="1" t="inlineStr">
        <is>
          <t>08:00-16:00</t>
        </is>
      </c>
      <c r="Z99" s="1" t="inlineStr">
        <is>
          <t>16:00-24:00</t>
        </is>
      </c>
      <c r="AA99" s="1" t="inlineStr">
        <is>
          <t>24:00-08:00</t>
        </is>
      </c>
      <c r="AB99" s="1" t="inlineStr">
        <is>
          <t>รวม</t>
        </is>
      </c>
    </row>
    <row r="100">
      <c r="A100" s="4" t="inlineStr">
        <is>
          <t>2*</t>
        </is>
      </c>
      <c r="B100" s="4" t="inlineStr">
        <is>
          <t>08:00-16:00</t>
        </is>
      </c>
      <c r="C100" s="16" t="inlineStr">
        <is>
          <t>ภูวเนตร</t>
        </is>
      </c>
      <c r="D100" s="13" t="inlineStr">
        <is>
          <t>วัฒพงษ์</t>
        </is>
      </c>
      <c r="E100" s="9" t="inlineStr">
        <is>
          <t>ชานนท์</t>
        </is>
      </c>
      <c r="F100" s="1" t="inlineStr">
        <is>
          <t>17</t>
        </is>
      </c>
      <c r="L100" s="16" t="inlineStr">
        <is>
          <t>ภูวเนตร</t>
        </is>
      </c>
      <c r="M100" s="16" t="inlineStr"/>
      <c r="N100" s="16">
        <f>COUNTIF($C$98:$D$98,"ภูวเนตร")+COUNTIF($C$113:$D$113,"ภูวเนตร")+COUNTIF($C$116:$D$116,"ภูวเนตร")+COUNTIF($C$119:$D$119,"ภูวเนตร")+COUNTIF($C$122:$D$122,"ภูวเนตร")+COUNTIF($C$125:$D$125,"ภูวเนตร")+COUNTIF($C$134:$D$134,"ภูวเนตร")+COUNTIF($C$137:$D$137,"ภูวเนตร")+COUNTIF($C$140:$D$140,"ภูวเนตร")+COUNTIF($H$98:$I$98,"ภูวเนตร")+COUNTIF($H$101:$I$101,"ภูวเนตร")+COUNTIF($H$110:$I$110,"ภูวเนตร")+COUNTIF($H$113:$I$113,"ภูวเนตร")+COUNTIF($H$116:$I$116,"ภูวเนตร")+COUNTIF($H$119:$I$119,"ภูวเนตร")+COUNTIF($H$122:$I$122,"ภูวเนตร")+COUNTIF($H$131:$I$131,"ภูวเนตร")+COUNTIF($H$134:$I$134,"ภูวเนตร")+COUNTIF($H$137:$I$137,"ภูวเนตร")+COUNTIF($H$140:$I$140,"ภูวเนตร")+COUNTIF($H$143:$I$143,"ภูวเนตร")</f>
        <v/>
      </c>
      <c r="O100" s="16">
        <f>COUNTIF($C$99:$D$99,"ภูวเนตร")+COUNTIF($C$114:$D$114,"ภูวเนตร")+COUNTIF($C$117:$D$117,"ภูวเนตร")+COUNTIF($C$120:$D$120,"ภูวเนตร")+COUNTIF($C$123:$D$123,"ภูวเนตร")+COUNTIF($C$126:$D$126,"ภูวเนตร")+COUNTIF($C$135:$D$135,"ภูวเนตร")+COUNTIF($C$138:$D$138,"ภูวเนตร")+COUNTIF($C$141:$D$141,"ภูวเนตร")+COUNTIF($H$99:$I$99,"ภูวเนตร")+COUNTIF($H$102:$I$102,"ภูวเนตร")+COUNTIF($H$111:$I$111,"ภูวเนตร")+COUNTIF($H$114:$I$114,"ภูวเนตร")+COUNTIF($H$117:$I$117,"ภูวเนตร")+COUNTIF($H$120:$I$120,"ภูวเนตร")+COUNTIF($H$123:$I$123,"ภูวเนตร")+COUNTIF($H$132:$I$132,"ภูวเนตร")+COUNTIF($H$135:$I$135,"ภูวเนตร")+COUNTIF($H$138:$I$138,"ภูวเนตร")+COUNTIF($H$141:$I$141,"ภูวเนตร")+COUNTIF($H$144:$I$144,"ภูวเนตร")</f>
        <v/>
      </c>
      <c r="P100" s="16">
        <f>SUM(M100:O100)</f>
        <v/>
      </c>
      <c r="R100" s="16" t="inlineStr">
        <is>
          <t>ภูวเนตร</t>
        </is>
      </c>
      <c r="S100" s="16">
        <f>COUNTIF($C$100:$D$100,"ภูวเนตร")+COUNTIF($C$103:$D$103,"ภูวเนตร")+COUNTIF($C$106:$D$106,"ภูวเนตร")+COUNTIF($C$109:$D$109,"ภูวเนตร")+COUNTIF($C$127:$D$127,"ภูวเนตร")+COUNTIF($C$130:$D$130,"ภูวเนตร")+COUNTIF($H$103:$I$103,"ภูวเนตร")+COUNTIF($H$106:$I$106,"ภูวเนตร")+COUNTIF($H$124:$I$124,"ภูวเนตร")+COUNTIF($H$127:$I$127,"ภูวเนตร")</f>
        <v/>
      </c>
      <c r="T100" s="16">
        <f>COUNTIF($C$101:$D$101,"ภูวเนตร")+COUNTIF($C$104:$D$104,"ภูวเนตร")+COUNTIF($C$107:$D$107,"ภูวเนตร")+COUNTIF($C$110:$D$110,"ภูวเนตร")+COUNTIF($C$128:$D$128,"ภูวเนตร")+COUNTIF($C$131:$D$131,"ภูวเนตร")+COUNTIF($H$104:$I$104,"ภูวเนตร")+COUNTIF($H$107:$I$107,"ภูวเนตร")+COUNTIF($H$125:$I$125,"ภูวเนตร")+COUNTIF($H$128:$I$128,"ภูวเนตร")</f>
        <v/>
      </c>
      <c r="U100" s="16">
        <f>COUNTIF($C$102:$D$102,"ภูวเนตร")+COUNTIF($C$105:$D$105,"ภูวเนตร")+COUNTIF($C$108:$D$108,"ภูวเนตร")+COUNTIF($C$111:$D$111,"ภูวเนตร")+COUNTIF($C$129:$D$129,"ภูวเนตร")+COUNTIF($C$132:$D$132,"ภูวเนตร")+COUNTIF($H$105:$I$105,"ภูวเนตร")+COUNTIF($H$108:$I$108,"ภูวเนตร")+COUNTIF($H$126:$I$126,"ภูวเนตร")+COUNTIF($H$129:$I$129,"ภูวเนตร")</f>
        <v/>
      </c>
      <c r="V100" s="16">
        <f>SUM(S100:U100)</f>
        <v/>
      </c>
      <c r="X100" s="16" t="inlineStr">
        <is>
          <t>ภูวเนตร</t>
        </is>
      </c>
      <c r="Y100" s="16">
        <f>SUM(M100,S100)</f>
        <v/>
      </c>
      <c r="Z100" s="16">
        <f>SUM(N100,T100)</f>
        <v/>
      </c>
      <c r="AA100" s="16">
        <f>SUM(O100,U100)</f>
        <v/>
      </c>
      <c r="AB100" s="16">
        <f>SUM(P100,V100)</f>
        <v/>
      </c>
    </row>
    <row r="101">
      <c r="A101" s="5" t="n"/>
      <c r="B101" s="4" t="inlineStr">
        <is>
          <t>16:00-24:00</t>
        </is>
      </c>
      <c r="C101" s="9" t="inlineStr">
        <is>
          <t>ชานนท์</t>
        </is>
      </c>
      <c r="D101" s="17" t="inlineStr">
        <is>
          <t>นฤชิต</t>
        </is>
      </c>
      <c r="E101" s="18" t="inlineStr">
        <is>
          <t>ปรมะ</t>
        </is>
      </c>
      <c r="G101" s="1" t="inlineStr">
        <is>
          <t>16:00-24:00</t>
        </is>
      </c>
      <c r="H101" s="15" t="inlineStr">
        <is>
          <t>สัญญา</t>
        </is>
      </c>
      <c r="I101" s="14" t="inlineStr">
        <is>
          <t>ราเชน</t>
        </is>
      </c>
      <c r="J101" s="17" t="inlineStr">
        <is>
          <t>นฤชิต</t>
        </is>
      </c>
      <c r="L101" s="8" t="inlineStr">
        <is>
          <t>ราเชนทร์</t>
        </is>
      </c>
      <c r="M101" s="8" t="inlineStr"/>
      <c r="N101" s="8">
        <f>COUNTIF($C$98:$D$98,"ราเชนทร์")+COUNTIF($C$113:$D$113,"ราเชนทร์")+COUNTIF($C$116:$D$116,"ราเชนทร์")+COUNTIF($C$119:$D$119,"ราเชนทร์")+COUNTIF($C$122:$D$122,"ราเชนทร์")+COUNTIF($C$125:$D$125,"ราเชนทร์")+COUNTIF($C$134:$D$134,"ราเชนทร์")+COUNTIF($C$137:$D$137,"ราเชนทร์")+COUNTIF($C$140:$D$140,"ราเชนทร์")+COUNTIF($H$98:$I$98,"ราเชนทร์")+COUNTIF($H$101:$I$101,"ราเชนทร์")+COUNTIF($H$110:$I$110,"ราเชนทร์")+COUNTIF($H$113:$I$113,"ราเชนทร์")+COUNTIF($H$116:$I$116,"ราเชนทร์")+COUNTIF($H$119:$I$119,"ราเชนทร์")+COUNTIF($H$122:$I$122,"ราเชนทร์")+COUNTIF($H$131:$I$131,"ราเชนทร์")+COUNTIF($H$134:$I$134,"ราเชนทร์")+COUNTIF($H$137:$I$137,"ราเชนทร์")+COUNTIF($H$140:$I$140,"ราเชนทร์")+COUNTIF($H$143:$I$143,"ราเชนทร์")</f>
        <v/>
      </c>
      <c r="O101" s="8">
        <f>COUNTIF($C$99:$D$99,"ราเชนทร์")+COUNTIF($C$114:$D$114,"ราเชนทร์")+COUNTIF($C$117:$D$117,"ราเชนทร์")+COUNTIF($C$120:$D$120,"ราเชนทร์")+COUNTIF($C$123:$D$123,"ราเชนทร์")+COUNTIF($C$126:$D$126,"ราเชนทร์")+COUNTIF($C$135:$D$135,"ราเชนทร์")+COUNTIF($C$138:$D$138,"ราเชนทร์")+COUNTIF($C$141:$D$141,"ราเชนทร์")+COUNTIF($H$99:$I$99,"ราเชนทร์")+COUNTIF($H$102:$I$102,"ราเชนทร์")+COUNTIF($H$111:$I$111,"ราเชนทร์")+COUNTIF($H$114:$I$114,"ราเชนทร์")+COUNTIF($H$117:$I$117,"ราเชนทร์")+COUNTIF($H$120:$I$120,"ราเชนทร์")+COUNTIF($H$123:$I$123,"ราเชนทร์")+COUNTIF($H$132:$I$132,"ราเชนทร์")+COUNTIF($H$135:$I$135,"ราเชนทร์")+COUNTIF($H$138:$I$138,"ราเชนทร์")+COUNTIF($H$141:$I$141,"ราเชนทร์")+COUNTIF($H$144:$I$144,"ราเชนทร์")</f>
        <v/>
      </c>
      <c r="P101" s="8">
        <f>SUM(M101:O101)</f>
        <v/>
      </c>
      <c r="R101" s="8" t="inlineStr">
        <is>
          <t>ราเชนทร์</t>
        </is>
      </c>
      <c r="S101" s="8">
        <f>COUNTIF($C$100:$D$100,"ราเชนทร์")+COUNTIF($C$103:$D$103,"ราเชนทร์")+COUNTIF($C$106:$D$106,"ราเชนทร์")+COUNTIF($C$109:$D$109,"ราเชนทร์")+COUNTIF($C$127:$D$127,"ราเชนทร์")+COUNTIF($C$130:$D$130,"ราเชนทร์")+COUNTIF($H$103:$I$103,"ราเชนทร์")+COUNTIF($H$106:$I$106,"ราเชนทร์")+COUNTIF($H$124:$I$124,"ราเชนทร์")+COUNTIF($H$127:$I$127,"ราเชนทร์")</f>
        <v/>
      </c>
      <c r="T101" s="8">
        <f>COUNTIF($C$101:$D$101,"ราเชนทร์")+COUNTIF($C$104:$D$104,"ราเชนทร์")+COUNTIF($C$107:$D$107,"ราเชนทร์")+COUNTIF($C$110:$D$110,"ราเชนทร์")+COUNTIF($C$128:$D$128,"ราเชนทร์")+COUNTIF($C$131:$D$131,"ราเชนทร์")+COUNTIF($H$104:$I$104,"ราเชนทร์")+COUNTIF($H$107:$I$107,"ราเชนทร์")+COUNTIF($H$125:$I$125,"ราเชนทร์")+COUNTIF($H$128:$I$128,"ราเชนทร์")</f>
        <v/>
      </c>
      <c r="U101" s="8">
        <f>COUNTIF($C$102:$D$102,"ราเชนทร์")+COUNTIF($C$105:$D$105,"ราเชนทร์")+COUNTIF($C$108:$D$108,"ราเชนทร์")+COUNTIF($C$111:$D$111,"ราเชนทร์")+COUNTIF($C$129:$D$129,"ราเชนทร์")+COUNTIF($C$132:$D$132,"ราเชนทร์")+COUNTIF($H$105:$I$105,"ราเชนทร์")+COUNTIF($H$108:$I$108,"ราเชนทร์")+COUNTIF($H$126:$I$126,"ราเชนทร์")+COUNTIF($H$129:$I$129,"ราเชนทร์")</f>
        <v/>
      </c>
      <c r="V101" s="8">
        <f>SUM(S101:U101)</f>
        <v/>
      </c>
      <c r="X101" s="8" t="inlineStr">
        <is>
          <t>ราเชนทร์</t>
        </is>
      </c>
      <c r="Y101" s="8">
        <f>SUM(M101,S101)</f>
        <v/>
      </c>
      <c r="Z101" s="8">
        <f>SUM(N101,T101)</f>
        <v/>
      </c>
      <c r="AA101" s="8">
        <f>SUM(O101,U101)</f>
        <v/>
      </c>
      <c r="AB101" s="8">
        <f>SUM(P101,V101)</f>
        <v/>
      </c>
    </row>
    <row r="102">
      <c r="A102" s="5" t="n"/>
      <c r="B102" s="4" t="inlineStr">
        <is>
          <t>24:00-08:00</t>
        </is>
      </c>
      <c r="C102" s="12" t="inlineStr">
        <is>
          <t>วินัย</t>
        </is>
      </c>
      <c r="D102" s="10" t="inlineStr">
        <is>
          <t>สุเมธร์</t>
        </is>
      </c>
      <c r="E102" s="11" t="inlineStr">
        <is>
          <t>พลกฤต</t>
        </is>
      </c>
      <c r="G102" s="1" t="inlineStr">
        <is>
          <t>24:00-08:00</t>
        </is>
      </c>
      <c r="H102" s="8" t="inlineStr">
        <is>
          <t>ราเชนทร์</t>
        </is>
      </c>
      <c r="I102" s="13" t="inlineStr">
        <is>
          <t>วัฒพงษ์</t>
        </is>
      </c>
      <c r="J102" s="16" t="inlineStr">
        <is>
          <t>ภูวเนตร</t>
        </is>
      </c>
      <c r="L102" s="11" t="inlineStr">
        <is>
          <t>พลกฤต</t>
        </is>
      </c>
      <c r="M102" s="11" t="inlineStr"/>
      <c r="N102" s="11">
        <f>COUNTIF($C$98:$D$98,"พลกฤต")+COUNTIF($C$113:$D$113,"พลกฤต")+COUNTIF($C$116:$D$116,"พลกฤต")+COUNTIF($C$119:$D$119,"พลกฤต")+COUNTIF($C$122:$D$122,"พลกฤต")+COUNTIF($C$125:$D$125,"พลกฤต")+COUNTIF($C$134:$D$134,"พลกฤต")+COUNTIF($C$137:$D$137,"พลกฤต")+COUNTIF($C$140:$D$140,"พลกฤต")+COUNTIF($H$98:$I$98,"พลกฤต")+COUNTIF($H$101:$I$101,"พลกฤต")+COUNTIF($H$110:$I$110,"พลกฤต")+COUNTIF($H$113:$I$113,"พลกฤต")+COUNTIF($H$116:$I$116,"พลกฤต")+COUNTIF($H$119:$I$119,"พลกฤต")+COUNTIF($H$122:$I$122,"พลกฤต")+COUNTIF($H$131:$I$131,"พลกฤต")+COUNTIF($H$134:$I$134,"พลกฤต")+COUNTIF($H$137:$I$137,"พลกฤต")+COUNTIF($H$140:$I$140,"พลกฤต")+COUNTIF($H$143:$I$143,"พลกฤต")</f>
        <v/>
      </c>
      <c r="O102" s="11">
        <f>COUNTIF($C$99:$D$99,"พลกฤต")+COUNTIF($C$114:$D$114,"พลกฤต")+COUNTIF($C$117:$D$117,"พลกฤต")+COUNTIF($C$120:$D$120,"พลกฤต")+COUNTIF($C$123:$D$123,"พลกฤต")+COUNTIF($C$126:$D$126,"พลกฤต")+COUNTIF($C$135:$D$135,"พลกฤต")+COUNTIF($C$138:$D$138,"พลกฤต")+COUNTIF($C$141:$D$141,"พลกฤต")+COUNTIF($H$99:$I$99,"พลกฤต")+COUNTIF($H$102:$I$102,"พลกฤต")+COUNTIF($H$111:$I$111,"พลกฤต")+COUNTIF($H$114:$I$114,"พลกฤต")+COUNTIF($H$117:$I$117,"พลกฤต")+COUNTIF($H$120:$I$120,"พลกฤต")+COUNTIF($H$123:$I$123,"พลกฤต")+COUNTIF($H$132:$I$132,"พลกฤต")+COUNTIF($H$135:$I$135,"พลกฤต")+COUNTIF($H$138:$I$138,"พลกฤต")+COUNTIF($H$141:$I$141,"พลกฤต")+COUNTIF($H$144:$I$144,"พลกฤต")</f>
        <v/>
      </c>
      <c r="P102" s="11">
        <f>SUM(M102:O102)</f>
        <v/>
      </c>
      <c r="R102" s="11" t="inlineStr">
        <is>
          <t>พลกฤต</t>
        </is>
      </c>
      <c r="S102" s="11">
        <f>COUNTIF($C$100:$D$100,"พลกฤต")+COUNTIF($C$103:$D$103,"พลกฤต")+COUNTIF($C$106:$D$106,"พลกฤต")+COUNTIF($C$109:$D$109,"พลกฤต")+COUNTIF($C$127:$D$127,"พลกฤต")+COUNTIF($C$130:$D$130,"พลกฤต")+COUNTIF($H$103:$I$103,"พลกฤต")+COUNTIF($H$106:$I$106,"พลกฤต")+COUNTIF($H$124:$I$124,"พลกฤต")+COUNTIF($H$127:$I$127,"พลกฤต")</f>
        <v/>
      </c>
      <c r="T102" s="11">
        <f>COUNTIF($C$101:$D$101,"พลกฤต")+COUNTIF($C$104:$D$104,"พลกฤต")+COUNTIF($C$107:$D$107,"พลกฤต")+COUNTIF($C$110:$D$110,"พลกฤต")+COUNTIF($C$128:$D$128,"พลกฤต")+COUNTIF($C$131:$D$131,"พลกฤต")+COUNTIF($H$104:$I$104,"พลกฤต")+COUNTIF($H$107:$I$107,"พลกฤต")+COUNTIF($H$125:$I$125,"พลกฤต")+COUNTIF($H$128:$I$128,"พลกฤต")</f>
        <v/>
      </c>
      <c r="U102" s="11">
        <f>COUNTIF($C$102:$D$102,"พลกฤต")+COUNTIF($C$105:$D$105,"พลกฤต")+COUNTIF($C$108:$D$108,"พลกฤต")+COUNTIF($C$111:$D$111,"พลกฤต")+COUNTIF($C$129:$D$129,"พลกฤต")+COUNTIF($C$132:$D$132,"พลกฤต")+COUNTIF($H$105:$I$105,"พลกฤต")+COUNTIF($H$108:$I$108,"พลกฤต")+COUNTIF($H$126:$I$126,"พลกฤต")+COUNTIF($H$129:$I$129,"พลกฤต")</f>
        <v/>
      </c>
      <c r="V102" s="11">
        <f>SUM(S102:U102)</f>
        <v/>
      </c>
      <c r="X102" s="11" t="inlineStr">
        <is>
          <t>พลกฤต</t>
        </is>
      </c>
      <c r="Y102" s="11">
        <f>SUM(M102,S102)</f>
        <v/>
      </c>
      <c r="Z102" s="11">
        <f>SUM(N102,T102)</f>
        <v/>
      </c>
      <c r="AA102" s="11">
        <f>SUM(O102,U102)</f>
        <v/>
      </c>
      <c r="AB102" s="11">
        <f>SUM(P102,V102)</f>
        <v/>
      </c>
    </row>
    <row r="103">
      <c r="A103" s="4" t="inlineStr">
        <is>
          <t>3*</t>
        </is>
      </c>
      <c r="B103" s="4" t="inlineStr">
        <is>
          <t>08:00-16:00</t>
        </is>
      </c>
      <c r="C103" s="8" t="inlineStr">
        <is>
          <t>ราเชนทร์</t>
        </is>
      </c>
      <c r="D103" s="7" t="inlineStr">
        <is>
          <t>จีรวัฒน์</t>
        </is>
      </c>
      <c r="E103" s="15" t="inlineStr">
        <is>
          <t>สัญญา</t>
        </is>
      </c>
      <c r="F103" s="4" t="inlineStr">
        <is>
          <t>18*</t>
        </is>
      </c>
      <c r="G103" s="4" t="inlineStr">
        <is>
          <t>08:00-16:00</t>
        </is>
      </c>
      <c r="H103" s="11" t="inlineStr">
        <is>
          <t>พลกฤต</t>
        </is>
      </c>
      <c r="I103" s="19" t="inlineStr">
        <is>
          <t>นที</t>
        </is>
      </c>
      <c r="J103" s="18" t="inlineStr">
        <is>
          <t>ปรมะ</t>
        </is>
      </c>
      <c r="L103" s="9" t="inlineStr">
        <is>
          <t>ชานนท์</t>
        </is>
      </c>
      <c r="M103" s="9" t="inlineStr"/>
      <c r="N103" s="9">
        <f>COUNTIF($C$98:$D$98,"ชานนท์")+COUNTIF($C$113:$D$113,"ชานนท์")+COUNTIF($C$116:$D$116,"ชานนท์")+COUNTIF($C$119:$D$119,"ชานนท์")+COUNTIF($C$122:$D$122,"ชานนท์")+COUNTIF($C$125:$D$125,"ชานนท์")+COUNTIF($C$134:$D$134,"ชานนท์")+COUNTIF($C$137:$D$137,"ชานนท์")+COUNTIF($C$140:$D$140,"ชานนท์")+COUNTIF($H$98:$I$98,"ชานนท์")+COUNTIF($H$101:$I$101,"ชานนท์")+COUNTIF($H$110:$I$110,"ชานนท์")+COUNTIF($H$113:$I$113,"ชานนท์")+COUNTIF($H$116:$I$116,"ชานนท์")+COUNTIF($H$119:$I$119,"ชานนท์")+COUNTIF($H$122:$I$122,"ชานนท์")+COUNTIF($H$131:$I$131,"ชานนท์")+COUNTIF($H$134:$I$134,"ชานนท์")+COUNTIF($H$137:$I$137,"ชานนท์")+COUNTIF($H$140:$I$140,"ชานนท์")+COUNTIF($H$143:$I$143,"ชานนท์")</f>
        <v/>
      </c>
      <c r="O103" s="9">
        <f>COUNTIF($C$99:$D$99,"ชานนท์")+COUNTIF($C$114:$D$114,"ชานนท์")+COUNTIF($C$117:$D$117,"ชานนท์")+COUNTIF($C$120:$D$120,"ชานนท์")+COUNTIF($C$123:$D$123,"ชานนท์")+COUNTIF($C$126:$D$126,"ชานนท์")+COUNTIF($C$135:$D$135,"ชานนท์")+COUNTIF($C$138:$D$138,"ชานนท์")+COUNTIF($C$141:$D$141,"ชานนท์")+COUNTIF($H$99:$I$99,"ชานนท์")+COUNTIF($H$102:$I$102,"ชานนท์")+COUNTIF($H$111:$I$111,"ชานนท์")+COUNTIF($H$114:$I$114,"ชานนท์")+COUNTIF($H$117:$I$117,"ชานนท์")+COUNTIF($H$120:$I$120,"ชานนท์")+COUNTIF($H$123:$I$123,"ชานนท์")+COUNTIF($H$132:$I$132,"ชานนท์")+COUNTIF($H$135:$I$135,"ชานนท์")+COUNTIF($H$138:$I$138,"ชานนท์")+COUNTIF($H$141:$I$141,"ชานนท์")+COUNTIF($H$144:$I$144,"ชานนท์")</f>
        <v/>
      </c>
      <c r="P103" s="9">
        <f>SUM(M103:O103)</f>
        <v/>
      </c>
      <c r="R103" s="9" t="inlineStr">
        <is>
          <t>ชานนท์</t>
        </is>
      </c>
      <c r="S103" s="9">
        <f>COUNTIF($C$100:$D$100,"ชานนท์")+COUNTIF($C$103:$D$103,"ชานนท์")+COUNTIF($C$106:$D$106,"ชานนท์")+COUNTIF($C$109:$D$109,"ชานนท์")+COUNTIF($C$127:$D$127,"ชานนท์")+COUNTIF($C$130:$D$130,"ชานนท์")+COUNTIF($H$103:$I$103,"ชานนท์")+COUNTIF($H$106:$I$106,"ชานนท์")+COUNTIF($H$124:$I$124,"ชานนท์")+COUNTIF($H$127:$I$127,"ชานนท์")</f>
        <v/>
      </c>
      <c r="T103" s="9">
        <f>COUNTIF($C$101:$D$101,"ชานนท์")+COUNTIF($C$104:$D$104,"ชานนท์")+COUNTIF($C$107:$D$107,"ชานนท์")+COUNTIF($C$110:$D$110,"ชานนท์")+COUNTIF($C$128:$D$128,"ชานนท์")+COUNTIF($C$131:$D$131,"ชานนท์")+COUNTIF($H$104:$I$104,"ชานนท์")+COUNTIF($H$107:$I$107,"ชานนท์")+COUNTIF($H$125:$I$125,"ชานนท์")+COUNTIF($H$128:$I$128,"ชานนท์")</f>
        <v/>
      </c>
      <c r="U103" s="9">
        <f>COUNTIF($C$102:$D$102,"ชานนท์")+COUNTIF($C$105:$D$105,"ชานนท์")+COUNTIF($C$108:$D$108,"ชานนท์")+COUNTIF($C$111:$D$111,"ชานนท์")+COUNTIF($C$129:$D$129,"ชานนท์")+COUNTIF($C$132:$D$132,"ชานนท์")+COUNTIF($H$105:$I$105,"ชานนท์")+COUNTIF($H$108:$I$108,"ชานนท์")+COUNTIF($H$126:$I$126,"ชานนท์")+COUNTIF($H$129:$I$129,"ชานนท์")</f>
        <v/>
      </c>
      <c r="V103" s="9">
        <f>SUM(S103:U103)</f>
        <v/>
      </c>
      <c r="X103" s="9" t="inlineStr">
        <is>
          <t>ชานนท์</t>
        </is>
      </c>
      <c r="Y103" s="9">
        <f>SUM(M103,S103)</f>
        <v/>
      </c>
      <c r="Z103" s="9">
        <f>SUM(N103,T103)</f>
        <v/>
      </c>
      <c r="AA103" s="9">
        <f>SUM(O103,U103)</f>
        <v/>
      </c>
      <c r="AB103" s="9">
        <f>SUM(P103,V103)</f>
        <v/>
      </c>
    </row>
    <row r="104">
      <c r="A104" s="5" t="n"/>
      <c r="B104" s="4" t="inlineStr">
        <is>
          <t>16:00-24:00</t>
        </is>
      </c>
      <c r="C104" s="18" t="inlineStr">
        <is>
          <t>ปรมะ</t>
        </is>
      </c>
      <c r="D104" s="10" t="inlineStr">
        <is>
          <t>สุเมธร์</t>
        </is>
      </c>
      <c r="E104" s="6" t="inlineStr">
        <is>
          <t>รณยุทธ</t>
        </is>
      </c>
      <c r="F104" s="5" t="n"/>
      <c r="G104" s="4" t="inlineStr">
        <is>
          <t>16:00-24:00</t>
        </is>
      </c>
      <c r="H104" s="6" t="inlineStr">
        <is>
          <t>รณยุทธ</t>
        </is>
      </c>
      <c r="I104" s="7" t="inlineStr">
        <is>
          <t>จีรวัฒน์</t>
        </is>
      </c>
      <c r="J104" s="19" t="inlineStr">
        <is>
          <t>นที</t>
        </is>
      </c>
      <c r="L104" s="18" t="inlineStr">
        <is>
          <t>ปรมะ</t>
        </is>
      </c>
      <c r="M104" s="18" t="inlineStr"/>
      <c r="N104" s="18">
        <f>COUNTIF($C$98:$D$98,"ปรมะ")+COUNTIF($C$113:$D$113,"ปรมะ")+COUNTIF($C$116:$D$116,"ปรมะ")+COUNTIF($C$119:$D$119,"ปรมะ")+COUNTIF($C$122:$D$122,"ปรมะ")+COUNTIF($C$125:$D$125,"ปรมะ")+COUNTIF($C$134:$D$134,"ปรมะ")+COUNTIF($C$137:$D$137,"ปรมะ")+COUNTIF($C$140:$D$140,"ปรมะ")+COUNTIF($H$98:$I$98,"ปรมะ")+COUNTIF($H$101:$I$101,"ปรมะ")+COUNTIF($H$110:$I$110,"ปรมะ")+COUNTIF($H$113:$I$113,"ปรมะ")+COUNTIF($H$116:$I$116,"ปรมะ")+COUNTIF($H$119:$I$119,"ปรมะ")+COUNTIF($H$122:$I$122,"ปรมะ")+COUNTIF($H$131:$I$131,"ปรมะ")+COUNTIF($H$134:$I$134,"ปรมะ")+COUNTIF($H$137:$I$137,"ปรมะ")+COUNTIF($H$140:$I$140,"ปรมะ")+COUNTIF($H$143:$I$143,"ปรมะ")</f>
        <v/>
      </c>
      <c r="O104" s="18">
        <f>COUNTIF($C$99:$D$99,"ปรมะ")+COUNTIF($C$114:$D$114,"ปรมะ")+COUNTIF($C$117:$D$117,"ปรมะ")+COUNTIF($C$120:$D$120,"ปรมะ")+COUNTIF($C$123:$D$123,"ปรมะ")+COUNTIF($C$126:$D$126,"ปรมะ")+COUNTIF($C$135:$D$135,"ปรมะ")+COUNTIF($C$138:$D$138,"ปรมะ")+COUNTIF($C$141:$D$141,"ปรมะ")+COUNTIF($H$99:$I$99,"ปรมะ")+COUNTIF($H$102:$I$102,"ปรมะ")+COUNTIF($H$111:$I$111,"ปรมะ")+COUNTIF($H$114:$I$114,"ปรมะ")+COUNTIF($H$117:$I$117,"ปรมะ")+COUNTIF($H$120:$I$120,"ปรมะ")+COUNTIF($H$123:$I$123,"ปรมะ")+COUNTIF($H$132:$I$132,"ปรมะ")+COUNTIF($H$135:$I$135,"ปรมะ")+COUNTIF($H$138:$I$138,"ปรมะ")+COUNTIF($H$141:$I$141,"ปรมะ")+COUNTIF($H$144:$I$144,"ปรมะ")</f>
        <v/>
      </c>
      <c r="P104" s="18">
        <f>SUM(M104:O104)</f>
        <v/>
      </c>
      <c r="R104" s="18" t="inlineStr">
        <is>
          <t>ปรมะ</t>
        </is>
      </c>
      <c r="S104" s="18">
        <f>COUNTIF($C$100:$D$100,"ปรมะ")+COUNTIF($C$103:$D$103,"ปรมะ")+COUNTIF($C$106:$D$106,"ปรมะ")+COUNTIF($C$109:$D$109,"ปรมะ")+COUNTIF($C$127:$D$127,"ปรมะ")+COUNTIF($C$130:$D$130,"ปรมะ")+COUNTIF($H$103:$I$103,"ปรมะ")+COUNTIF($H$106:$I$106,"ปรมะ")+COUNTIF($H$124:$I$124,"ปรมะ")+COUNTIF($H$127:$I$127,"ปรมะ")</f>
        <v/>
      </c>
      <c r="T104" s="18">
        <f>COUNTIF($C$101:$D$101,"ปรมะ")+COUNTIF($C$104:$D$104,"ปรมะ")+COUNTIF($C$107:$D$107,"ปรมะ")+COUNTIF($C$110:$D$110,"ปรมะ")+COUNTIF($C$128:$D$128,"ปรมะ")+COUNTIF($C$131:$D$131,"ปรมะ")+COUNTIF($H$104:$I$104,"ปรมะ")+COUNTIF($H$107:$I$107,"ปรมะ")+COUNTIF($H$125:$I$125,"ปรมะ")+COUNTIF($H$128:$I$128,"ปรมะ")</f>
        <v/>
      </c>
      <c r="U104" s="18">
        <f>COUNTIF($C$102:$D$102,"ปรมะ")+COUNTIF($C$105:$D$105,"ปรมะ")+COUNTIF($C$108:$D$108,"ปรมะ")+COUNTIF($C$111:$D$111,"ปรมะ")+COUNTIF($C$129:$D$129,"ปรมะ")+COUNTIF($C$132:$D$132,"ปรมะ")+COUNTIF($H$105:$I$105,"ปรมะ")+COUNTIF($H$108:$I$108,"ปรมะ")+COUNTIF($H$126:$I$126,"ปรมะ")+COUNTIF($H$129:$I$129,"ปรมะ")</f>
        <v/>
      </c>
      <c r="V104" s="18">
        <f>SUM(S104:U104)</f>
        <v/>
      </c>
      <c r="X104" s="18" t="inlineStr">
        <is>
          <t>ปรมะ</t>
        </is>
      </c>
      <c r="Y104" s="18">
        <f>SUM(M104,S104)</f>
        <v/>
      </c>
      <c r="Z104" s="18">
        <f>SUM(N104,T104)</f>
        <v/>
      </c>
      <c r="AA104" s="18">
        <f>SUM(O104,U104)</f>
        <v/>
      </c>
      <c r="AB104" s="18">
        <f>SUM(P104,V104)</f>
        <v/>
      </c>
    </row>
    <row r="105">
      <c r="A105" s="5" t="n"/>
      <c r="B105" s="4" t="inlineStr">
        <is>
          <t>24:00-08:00</t>
        </is>
      </c>
      <c r="C105" s="11" t="inlineStr">
        <is>
          <t>พลกฤต</t>
        </is>
      </c>
      <c r="D105" s="14" t="inlineStr">
        <is>
          <t>ราเชน</t>
        </is>
      </c>
      <c r="E105" s="13" t="inlineStr">
        <is>
          <t>วัฒพงษ์</t>
        </is>
      </c>
      <c r="F105" s="5" t="n"/>
      <c r="G105" s="4" t="inlineStr">
        <is>
          <t>24:00-08:00</t>
        </is>
      </c>
      <c r="H105" s="8" t="inlineStr">
        <is>
          <t>ราเชนทร์</t>
        </is>
      </c>
      <c r="I105" s="7" t="inlineStr">
        <is>
          <t>จีรวัฒน์</t>
        </is>
      </c>
      <c r="J105" s="15" t="inlineStr">
        <is>
          <t>สัญญา</t>
        </is>
      </c>
      <c r="L105" s="15" t="inlineStr">
        <is>
          <t>สัญญา</t>
        </is>
      </c>
      <c r="M105" s="15" t="inlineStr"/>
      <c r="N105" s="15">
        <f>COUNTIF($C$98:$D$98,"สัญญา")+COUNTIF($C$113:$D$113,"สัญญา")+COUNTIF($C$116:$D$116,"สัญญา")+COUNTIF($C$119:$D$119,"สัญญา")+COUNTIF($C$122:$D$122,"สัญญา")+COUNTIF($C$125:$D$125,"สัญญา")+COUNTIF($C$134:$D$134,"สัญญา")+COUNTIF($C$137:$D$137,"สัญญา")+COUNTIF($C$140:$D$140,"สัญญา")+COUNTIF($H$98:$I$98,"สัญญา")+COUNTIF($H$101:$I$101,"สัญญา")+COUNTIF($H$110:$I$110,"สัญญา")+COUNTIF($H$113:$I$113,"สัญญา")+COUNTIF($H$116:$I$116,"สัญญา")+COUNTIF($H$119:$I$119,"สัญญา")+COUNTIF($H$122:$I$122,"สัญญา")+COUNTIF($H$131:$I$131,"สัญญา")+COUNTIF($H$134:$I$134,"สัญญา")+COUNTIF($H$137:$I$137,"สัญญา")+COUNTIF($H$140:$I$140,"สัญญา")+COUNTIF($H$143:$I$143,"สัญญา")</f>
        <v/>
      </c>
      <c r="O105" s="15">
        <f>COUNTIF($C$99:$D$99,"สัญญา")+COUNTIF($C$114:$D$114,"สัญญา")+COUNTIF($C$117:$D$117,"สัญญา")+COUNTIF($C$120:$D$120,"สัญญา")+COUNTIF($C$123:$D$123,"สัญญา")+COUNTIF($C$126:$D$126,"สัญญา")+COUNTIF($C$135:$D$135,"สัญญา")+COUNTIF($C$138:$D$138,"สัญญา")+COUNTIF($C$141:$D$141,"สัญญา")+COUNTIF($H$99:$I$99,"สัญญา")+COUNTIF($H$102:$I$102,"สัญญา")+COUNTIF($H$111:$I$111,"สัญญา")+COUNTIF($H$114:$I$114,"สัญญา")+COUNTIF($H$117:$I$117,"สัญญา")+COUNTIF($H$120:$I$120,"สัญญา")+COUNTIF($H$123:$I$123,"สัญญา")+COUNTIF($H$132:$I$132,"สัญญา")+COUNTIF($H$135:$I$135,"สัญญา")+COUNTIF($H$138:$I$138,"สัญญา")+COUNTIF($H$141:$I$141,"สัญญา")+COUNTIF($H$144:$I$144,"สัญญา")</f>
        <v/>
      </c>
      <c r="P105" s="15">
        <f>SUM(M105:O105)</f>
        <v/>
      </c>
      <c r="R105" s="15" t="inlineStr">
        <is>
          <t>สัญญา</t>
        </is>
      </c>
      <c r="S105" s="15">
        <f>COUNTIF($C$100:$D$100,"สัญญา")+COUNTIF($C$103:$D$103,"สัญญา")+COUNTIF($C$106:$D$106,"สัญญา")+COUNTIF($C$109:$D$109,"สัญญา")+COUNTIF($C$127:$D$127,"สัญญา")+COUNTIF($C$130:$D$130,"สัญญา")+COUNTIF($H$103:$I$103,"สัญญา")+COUNTIF($H$106:$I$106,"สัญญา")+COUNTIF($H$124:$I$124,"สัญญา")+COUNTIF($H$127:$I$127,"สัญญา")</f>
        <v/>
      </c>
      <c r="T105" s="15">
        <f>COUNTIF($C$101:$D$101,"สัญญา")+COUNTIF($C$104:$D$104,"สัญญา")+COUNTIF($C$107:$D$107,"สัญญา")+COUNTIF($C$110:$D$110,"สัญญา")+COUNTIF($C$128:$D$128,"สัญญา")+COUNTIF($C$131:$D$131,"สัญญา")+COUNTIF($H$104:$I$104,"สัญญา")+COUNTIF($H$107:$I$107,"สัญญา")+COUNTIF($H$125:$I$125,"สัญญา")+COUNTIF($H$128:$I$128,"สัญญา")</f>
        <v/>
      </c>
      <c r="U105" s="15">
        <f>COUNTIF($C$102:$D$102,"สัญญา")+COUNTIF($C$105:$D$105,"สัญญา")+COUNTIF($C$108:$D$108,"สัญญา")+COUNTIF($C$111:$D$111,"สัญญา")+COUNTIF($C$129:$D$129,"สัญญา")+COUNTIF($C$132:$D$132,"สัญญา")+COUNTIF($H$105:$I$105,"สัญญา")+COUNTIF($H$108:$I$108,"สัญญา")+COUNTIF($H$126:$I$126,"สัญญา")+COUNTIF($H$129:$I$129,"สัญญา")</f>
        <v/>
      </c>
      <c r="V105" s="15">
        <f>SUM(S105:U105)</f>
        <v/>
      </c>
      <c r="X105" s="15" t="inlineStr">
        <is>
          <t>สัญญา</t>
        </is>
      </c>
      <c r="Y105" s="15">
        <f>SUM(M105,S105)</f>
        <v/>
      </c>
      <c r="Z105" s="15">
        <f>SUM(N105,T105)</f>
        <v/>
      </c>
      <c r="AA105" s="15">
        <f>SUM(O105,U105)</f>
        <v/>
      </c>
      <c r="AB105" s="15">
        <f>SUM(P105,V105)</f>
        <v/>
      </c>
    </row>
    <row r="106">
      <c r="A106" s="4" t="inlineStr">
        <is>
          <t>4*</t>
        </is>
      </c>
      <c r="B106" s="4" t="inlineStr">
        <is>
          <t>08:00-16:00</t>
        </is>
      </c>
      <c r="C106" s="18" t="inlineStr">
        <is>
          <t>ปรมะ</t>
        </is>
      </c>
      <c r="D106" s="10" t="inlineStr">
        <is>
          <t>สุเมธร์</t>
        </is>
      </c>
      <c r="E106" s="16" t="inlineStr">
        <is>
          <t>ภูวเนตร</t>
        </is>
      </c>
      <c r="F106" s="4" t="inlineStr">
        <is>
          <t>19*</t>
        </is>
      </c>
      <c r="G106" s="4" t="inlineStr">
        <is>
          <t>08:00-16:00</t>
        </is>
      </c>
      <c r="H106" s="9" t="inlineStr">
        <is>
          <t>ชานนท์</t>
        </is>
      </c>
      <c r="I106" s="14" t="inlineStr">
        <is>
          <t>ราเชน</t>
        </is>
      </c>
      <c r="J106" s="12" t="inlineStr">
        <is>
          <t>วินัย</t>
        </is>
      </c>
      <c r="L106" s="12" t="inlineStr">
        <is>
          <t>วินัย</t>
        </is>
      </c>
      <c r="M106" s="12" t="inlineStr"/>
      <c r="N106" s="12">
        <f>COUNTIF($C$98:$D$98,"วินัย")+COUNTIF($C$113:$D$113,"วินัย")+COUNTIF($C$116:$D$116,"วินัย")+COUNTIF($C$119:$D$119,"วินัย")+COUNTIF($C$122:$D$122,"วินัย")+COUNTIF($C$125:$D$125,"วินัย")+COUNTIF($C$134:$D$134,"วินัย")+COUNTIF($C$137:$D$137,"วินัย")+COUNTIF($C$140:$D$140,"วินัย")+COUNTIF($H$98:$I$98,"วินัย")+COUNTIF($H$101:$I$101,"วินัย")+COUNTIF($H$110:$I$110,"วินัย")+COUNTIF($H$113:$I$113,"วินัย")+COUNTIF($H$116:$I$116,"วินัย")+COUNTIF($H$119:$I$119,"วินัย")+COUNTIF($H$122:$I$122,"วินัย")+COUNTIF($H$131:$I$131,"วินัย")+COUNTIF($H$134:$I$134,"วินัย")+COUNTIF($H$137:$I$137,"วินัย")+COUNTIF($H$140:$I$140,"วินัย")+COUNTIF($H$143:$I$143,"วินัย")</f>
        <v/>
      </c>
      <c r="O106" s="12">
        <f>COUNTIF($C$99:$D$99,"วินัย")+COUNTIF($C$114:$D$114,"วินัย")+COUNTIF($C$117:$D$117,"วินัย")+COUNTIF($C$120:$D$120,"วินัย")+COUNTIF($C$123:$D$123,"วินัย")+COUNTIF($C$126:$D$126,"วินัย")+COUNTIF($C$135:$D$135,"วินัย")+COUNTIF($C$138:$D$138,"วินัย")+COUNTIF($C$141:$D$141,"วินัย")+COUNTIF($H$99:$I$99,"วินัย")+COUNTIF($H$102:$I$102,"วินัย")+COUNTIF($H$111:$I$111,"วินัย")+COUNTIF($H$114:$I$114,"วินัย")+COUNTIF($H$117:$I$117,"วินัย")+COUNTIF($H$120:$I$120,"วินัย")+COUNTIF($H$123:$I$123,"วินัย")+COUNTIF($H$132:$I$132,"วินัย")+COUNTIF($H$135:$I$135,"วินัย")+COUNTIF($H$138:$I$138,"วินัย")+COUNTIF($H$141:$I$141,"วินัย")+COUNTIF($H$144:$I$144,"วินัย")</f>
        <v/>
      </c>
      <c r="P106" s="12">
        <f>SUM(M106:O106)</f>
        <v/>
      </c>
      <c r="R106" s="12" t="inlineStr">
        <is>
          <t>วินัย</t>
        </is>
      </c>
      <c r="S106" s="12">
        <f>COUNTIF($C$100:$D$100,"วินัย")+COUNTIF($C$103:$D$103,"วินัย")+COUNTIF($C$106:$D$106,"วินัย")+COUNTIF($C$109:$D$109,"วินัย")+COUNTIF($C$127:$D$127,"วินัย")+COUNTIF($C$130:$D$130,"วินัย")+COUNTIF($H$103:$I$103,"วินัย")+COUNTIF($H$106:$I$106,"วินัย")+COUNTIF($H$124:$I$124,"วินัย")+COUNTIF($H$127:$I$127,"วินัย")</f>
        <v/>
      </c>
      <c r="T106" s="12">
        <f>COUNTIF($C$101:$D$101,"วินัย")+COUNTIF($C$104:$D$104,"วินัย")+COUNTIF($C$107:$D$107,"วินัย")+COUNTIF($C$110:$D$110,"วินัย")+COUNTIF($C$128:$D$128,"วินัย")+COUNTIF($C$131:$D$131,"วินัย")+COUNTIF($H$104:$I$104,"วินัย")+COUNTIF($H$107:$I$107,"วินัย")+COUNTIF($H$125:$I$125,"วินัย")+COUNTIF($H$128:$I$128,"วินัย")</f>
        <v/>
      </c>
      <c r="U106" s="12">
        <f>COUNTIF($C$102:$D$102,"วินัย")+COUNTIF($C$105:$D$105,"วินัย")+COUNTIF($C$108:$D$108,"วินัย")+COUNTIF($C$111:$D$111,"วินัย")+COUNTIF($C$129:$D$129,"วินัย")+COUNTIF($C$132:$D$132,"วินัย")+COUNTIF($H$105:$I$105,"วินัย")+COUNTIF($H$108:$I$108,"วินัย")+COUNTIF($H$126:$I$126,"วินัย")+COUNTIF($H$129:$I$129,"วินัย")</f>
        <v/>
      </c>
      <c r="V106" s="12">
        <f>SUM(S106:U106)</f>
        <v/>
      </c>
      <c r="X106" s="12" t="inlineStr">
        <is>
          <t>วินัย</t>
        </is>
      </c>
      <c r="Y106" s="12">
        <f>SUM(M106,S106)</f>
        <v/>
      </c>
      <c r="Z106" s="12">
        <f>SUM(N106,T106)</f>
        <v/>
      </c>
      <c r="AA106" s="12">
        <f>SUM(O106,U106)</f>
        <v/>
      </c>
      <c r="AB106" s="12">
        <f>SUM(P106,V106)</f>
        <v/>
      </c>
    </row>
    <row r="107">
      <c r="A107" s="5" t="n"/>
      <c r="B107" s="4" t="inlineStr">
        <is>
          <t>16:00-24:00</t>
        </is>
      </c>
      <c r="C107" s="8" t="inlineStr">
        <is>
          <t>ราเชนทร์</t>
        </is>
      </c>
      <c r="D107" s="17" t="inlineStr">
        <is>
          <t>นฤชิต</t>
        </is>
      </c>
      <c r="E107" s="9" t="inlineStr">
        <is>
          <t>ชานนท์</t>
        </is>
      </c>
      <c r="F107" s="5" t="n"/>
      <c r="G107" s="4" t="inlineStr">
        <is>
          <t>16:00-24:00</t>
        </is>
      </c>
      <c r="H107" s="11" t="inlineStr">
        <is>
          <t>พลกฤต</t>
        </is>
      </c>
      <c r="I107" s="13" t="inlineStr">
        <is>
          <t>วัฒพงษ์</t>
        </is>
      </c>
      <c r="J107" s="15" t="inlineStr">
        <is>
          <t>สัญญา</t>
        </is>
      </c>
      <c r="L107" s="6" t="inlineStr">
        <is>
          <t>รณยุทธ</t>
        </is>
      </c>
      <c r="M107" s="6" t="inlineStr"/>
      <c r="N107" s="6">
        <f>COUNTIF($C$98:$D$98,"รณยุทธ")+COUNTIF($C$113:$D$113,"รณยุทธ")+COUNTIF($C$116:$D$116,"รณยุทธ")+COUNTIF($C$119:$D$119,"รณยุทธ")+COUNTIF($C$122:$D$122,"รณยุทธ")+COUNTIF($C$125:$D$125,"รณยุทธ")+COUNTIF($C$134:$D$134,"รณยุทธ")+COUNTIF($C$137:$D$137,"รณยุทธ")+COUNTIF($C$140:$D$140,"รณยุทธ")+COUNTIF($H$98:$I$98,"รณยุทธ")+COUNTIF($H$101:$I$101,"รณยุทธ")+COUNTIF($H$110:$I$110,"รณยุทธ")+COUNTIF($H$113:$I$113,"รณยุทธ")+COUNTIF($H$116:$I$116,"รณยุทธ")+COUNTIF($H$119:$I$119,"รณยุทธ")+COUNTIF($H$122:$I$122,"รณยุทธ")+COUNTIF($H$131:$I$131,"รณยุทธ")+COUNTIF($H$134:$I$134,"รณยุทธ")+COUNTIF($H$137:$I$137,"รณยุทธ")+COUNTIF($H$140:$I$140,"รณยุทธ")+COUNTIF($H$143:$I$143,"รณยุทธ")</f>
        <v/>
      </c>
      <c r="O107" s="6">
        <f>COUNTIF($C$99:$D$99,"รณยุทธ")+COUNTIF($C$114:$D$114,"รณยุทธ")+COUNTIF($C$117:$D$117,"รณยุทธ")+COUNTIF($C$120:$D$120,"รณยุทธ")+COUNTIF($C$123:$D$123,"รณยุทธ")+COUNTIF($C$126:$D$126,"รณยุทธ")+COUNTIF($C$135:$D$135,"รณยุทธ")+COUNTIF($C$138:$D$138,"รณยุทธ")+COUNTIF($C$141:$D$141,"รณยุทธ")+COUNTIF($H$99:$I$99,"รณยุทธ")+COUNTIF($H$102:$I$102,"รณยุทธ")+COUNTIF($H$111:$I$111,"รณยุทธ")+COUNTIF($H$114:$I$114,"รณยุทธ")+COUNTIF($H$117:$I$117,"รณยุทธ")+COUNTIF($H$120:$I$120,"รณยุทธ")+COUNTIF($H$123:$I$123,"รณยุทธ")+COUNTIF($H$132:$I$132,"รณยุทธ")+COUNTIF($H$135:$I$135,"รณยุทธ")+COUNTIF($H$138:$I$138,"รณยุทธ")+COUNTIF($H$141:$I$141,"รณยุทธ")+COUNTIF($H$144:$I$144,"รณยุทธ")</f>
        <v/>
      </c>
      <c r="P107" s="6">
        <f>SUM(M107:O107)</f>
        <v/>
      </c>
      <c r="R107" s="6" t="inlineStr">
        <is>
          <t>รณยุทธ</t>
        </is>
      </c>
      <c r="S107" s="6">
        <f>COUNTIF($C$100:$D$100,"รณยุทธ")+COUNTIF($C$103:$D$103,"รณยุทธ")+COUNTIF($C$106:$D$106,"รณยุทธ")+COUNTIF($C$109:$D$109,"รณยุทธ")+COUNTIF($C$127:$D$127,"รณยุทธ")+COUNTIF($C$130:$D$130,"รณยุทธ")+COUNTIF($H$103:$I$103,"รณยุทธ")+COUNTIF($H$106:$I$106,"รณยุทธ")+COUNTIF($H$124:$I$124,"รณยุทธ")+COUNTIF($H$127:$I$127,"รณยุทธ")</f>
        <v/>
      </c>
      <c r="T107" s="6">
        <f>COUNTIF($C$101:$D$101,"รณยุทธ")+COUNTIF($C$104:$D$104,"รณยุทธ")+COUNTIF($C$107:$D$107,"รณยุทธ")+COUNTIF($C$110:$D$110,"รณยุทธ")+COUNTIF($C$128:$D$128,"รณยุทธ")+COUNTIF($C$131:$D$131,"รณยุทธ")+COUNTIF($H$104:$I$104,"รณยุทธ")+COUNTIF($H$107:$I$107,"รณยุทธ")+COUNTIF($H$125:$I$125,"รณยุทธ")+COUNTIF($H$128:$I$128,"รณยุทธ")</f>
        <v/>
      </c>
      <c r="U107" s="6">
        <f>COUNTIF($C$102:$D$102,"รณยุทธ")+COUNTIF($C$105:$D$105,"รณยุทธ")+COUNTIF($C$108:$D$108,"รณยุทธ")+COUNTIF($C$111:$D$111,"รณยุทธ")+COUNTIF($C$129:$D$129,"รณยุทธ")+COUNTIF($C$132:$D$132,"รณยุทธ")+COUNTIF($H$105:$I$105,"รณยุทธ")+COUNTIF($H$108:$I$108,"รณยุทธ")+COUNTIF($H$126:$I$126,"รณยุทธ")+COUNTIF($H$129:$I$129,"รณยุทธ")</f>
        <v/>
      </c>
      <c r="V107" s="6">
        <f>SUM(S107:U107)</f>
        <v/>
      </c>
      <c r="X107" s="6" t="inlineStr">
        <is>
          <t>รณยุทธ</t>
        </is>
      </c>
      <c r="Y107" s="6">
        <f>SUM(M107,S107)</f>
        <v/>
      </c>
      <c r="Z107" s="6">
        <f>SUM(N107,T107)</f>
        <v/>
      </c>
      <c r="AA107" s="6">
        <f>SUM(O107,U107)</f>
        <v/>
      </c>
      <c r="AB107" s="6">
        <f>SUM(P107,V107)</f>
        <v/>
      </c>
    </row>
    <row r="108">
      <c r="A108" s="5" t="n"/>
      <c r="B108" s="4" t="inlineStr">
        <is>
          <t>24:00-08:00</t>
        </is>
      </c>
      <c r="C108" s="6" t="inlineStr">
        <is>
          <t>รณยุทธ</t>
        </is>
      </c>
      <c r="D108" s="19" t="inlineStr">
        <is>
          <t>นที</t>
        </is>
      </c>
      <c r="E108" s="9" t="inlineStr">
        <is>
          <t>ชานนท์</t>
        </is>
      </c>
      <c r="F108" s="5" t="n"/>
      <c r="G108" s="4" t="inlineStr">
        <is>
          <t>24:00-08:00</t>
        </is>
      </c>
      <c r="H108" s="18" t="inlineStr">
        <is>
          <t>ปรมะ</t>
        </is>
      </c>
      <c r="I108" s="17" t="inlineStr">
        <is>
          <t>นฤชิต</t>
        </is>
      </c>
      <c r="J108" s="6" t="inlineStr">
        <is>
          <t>รณยุทธ</t>
        </is>
      </c>
      <c r="L108" s="13" t="inlineStr">
        <is>
          <t>วัฒพงษ์</t>
        </is>
      </c>
      <c r="M108" s="13" t="inlineStr"/>
      <c r="N108" s="13">
        <f>COUNTIF($C$98:$D$98,"วัฒพงษ์")+COUNTIF($C$113:$D$113,"วัฒพงษ์")+COUNTIF($C$116:$D$116,"วัฒพงษ์")+COUNTIF($C$119:$D$119,"วัฒพงษ์")+COUNTIF($C$122:$D$122,"วัฒพงษ์")+COUNTIF($C$125:$D$125,"วัฒพงษ์")+COUNTIF($C$134:$D$134,"วัฒพงษ์")+COUNTIF($C$137:$D$137,"วัฒพงษ์")+COUNTIF($C$140:$D$140,"วัฒพงษ์")+COUNTIF($H$98:$I$98,"วัฒพงษ์")+COUNTIF($H$101:$I$101,"วัฒพงษ์")+COUNTIF($H$110:$I$110,"วัฒพงษ์")+COUNTIF($H$113:$I$113,"วัฒพงษ์")+COUNTIF($H$116:$I$116,"วัฒพงษ์")+COUNTIF($H$119:$I$119,"วัฒพงษ์")+COUNTIF($H$122:$I$122,"วัฒพงษ์")+COUNTIF($H$131:$I$131,"วัฒพงษ์")+COUNTIF($H$134:$I$134,"วัฒพงษ์")+COUNTIF($H$137:$I$137,"วัฒพงษ์")+COUNTIF($H$140:$I$140,"วัฒพงษ์")+COUNTIF($H$143:$I$143,"วัฒพงษ์")</f>
        <v/>
      </c>
      <c r="O108" s="13">
        <f>COUNTIF($C$99:$D$99,"วัฒพงษ์")+COUNTIF($C$114:$D$114,"วัฒพงษ์")+COUNTIF($C$117:$D$117,"วัฒพงษ์")+COUNTIF($C$120:$D$120,"วัฒพงษ์")+COUNTIF($C$123:$D$123,"วัฒพงษ์")+COUNTIF($C$126:$D$126,"วัฒพงษ์")+COUNTIF($C$135:$D$135,"วัฒพงษ์")+COUNTIF($C$138:$D$138,"วัฒพงษ์")+COUNTIF($C$141:$D$141,"วัฒพงษ์")+COUNTIF($H$99:$I$99,"วัฒพงษ์")+COUNTIF($H$102:$I$102,"วัฒพงษ์")+COUNTIF($H$111:$I$111,"วัฒพงษ์")+COUNTIF($H$114:$I$114,"วัฒพงษ์")+COUNTIF($H$117:$I$117,"วัฒพงษ์")+COUNTIF($H$120:$I$120,"วัฒพงษ์")+COUNTIF($H$123:$I$123,"วัฒพงษ์")+COUNTIF($H$132:$I$132,"วัฒพงษ์")+COUNTIF($H$135:$I$135,"วัฒพงษ์")+COUNTIF($H$138:$I$138,"วัฒพงษ์")+COUNTIF($H$141:$I$141,"วัฒพงษ์")+COUNTIF($H$144:$I$144,"วัฒพงษ์")</f>
        <v/>
      </c>
      <c r="P108" s="13">
        <f>SUM(M108:O108)</f>
        <v/>
      </c>
      <c r="R108" s="13" t="inlineStr">
        <is>
          <t>วัฒพงษ์</t>
        </is>
      </c>
      <c r="S108" s="13">
        <f>COUNTIF($C$100:$D$100,"วัฒพงษ์")+COUNTIF($C$103:$D$103,"วัฒพงษ์")+COUNTIF($C$106:$D$106,"วัฒพงษ์")+COUNTIF($C$109:$D$109,"วัฒพงษ์")+COUNTIF($C$127:$D$127,"วัฒพงษ์")+COUNTIF($C$130:$D$130,"วัฒพงษ์")+COUNTIF($H$103:$I$103,"วัฒพงษ์")+COUNTIF($H$106:$I$106,"วัฒพงษ์")+COUNTIF($H$124:$I$124,"วัฒพงษ์")+COUNTIF($H$127:$I$127,"วัฒพงษ์")</f>
        <v/>
      </c>
      <c r="T108" s="13">
        <f>COUNTIF($C$101:$D$101,"วัฒพงษ์")+COUNTIF($C$104:$D$104,"วัฒพงษ์")+COUNTIF($C$107:$D$107,"วัฒพงษ์")+COUNTIF($C$110:$D$110,"วัฒพงษ์")+COUNTIF($C$128:$D$128,"วัฒพงษ์")+COUNTIF($C$131:$D$131,"วัฒพงษ์")+COUNTIF($H$104:$I$104,"วัฒพงษ์")+COUNTIF($H$107:$I$107,"วัฒพงษ์")+COUNTIF($H$125:$I$125,"วัฒพงษ์")+COUNTIF($H$128:$I$128,"วัฒพงษ์")</f>
        <v/>
      </c>
      <c r="U108" s="13">
        <f>COUNTIF($C$102:$D$102,"วัฒพงษ์")+COUNTIF($C$105:$D$105,"วัฒพงษ์")+COUNTIF($C$108:$D$108,"วัฒพงษ์")+COUNTIF($C$111:$D$111,"วัฒพงษ์")+COUNTIF($C$129:$D$129,"วัฒพงษ์")+COUNTIF($C$132:$D$132,"วัฒพงษ์")+COUNTIF($H$105:$I$105,"วัฒพงษ์")+COUNTIF($H$108:$I$108,"วัฒพงษ์")+COUNTIF($H$126:$I$126,"วัฒพงษ์")+COUNTIF($H$129:$I$129,"วัฒพงษ์")</f>
        <v/>
      </c>
      <c r="V108" s="13">
        <f>SUM(S108:U108)</f>
        <v/>
      </c>
      <c r="X108" s="13" t="inlineStr">
        <is>
          <t>วัฒพงษ์</t>
        </is>
      </c>
      <c r="Y108" s="13">
        <f>SUM(M108,S108)</f>
        <v/>
      </c>
      <c r="Z108" s="13">
        <f>SUM(N108,T108)</f>
        <v/>
      </c>
      <c r="AA108" s="13">
        <f>SUM(O108,U108)</f>
        <v/>
      </c>
      <c r="AB108" s="13">
        <f>SUM(P108,V108)</f>
        <v/>
      </c>
    </row>
    <row r="109">
      <c r="A109" s="4" t="inlineStr">
        <is>
          <t>5*</t>
        </is>
      </c>
      <c r="B109" s="4" t="inlineStr">
        <is>
          <t>08:00-16:00</t>
        </is>
      </c>
      <c r="C109" s="12" t="inlineStr">
        <is>
          <t>วินัย</t>
        </is>
      </c>
      <c r="D109" s="14" t="inlineStr">
        <is>
          <t>ราเชน</t>
        </is>
      </c>
      <c r="E109" s="17" t="inlineStr">
        <is>
          <t>นฤชิต</t>
        </is>
      </c>
      <c r="F109" s="1" t="inlineStr">
        <is>
          <t>20</t>
        </is>
      </c>
      <c r="L109" s="14" t="inlineStr">
        <is>
          <t>ราเชน</t>
        </is>
      </c>
      <c r="M109" s="14" t="inlineStr"/>
      <c r="N109" s="14">
        <f>COUNTIF($C$98:$D$98,"ราเชน")+COUNTIF($C$113:$D$113,"ราเชน")+COUNTIF($C$116:$D$116,"ราเชน")+COUNTIF($C$119:$D$119,"ราเชน")+COUNTIF($C$122:$D$122,"ราเชน")+COUNTIF($C$125:$D$125,"ราเชน")+COUNTIF($C$134:$D$134,"ราเชน")+COUNTIF($C$137:$D$137,"ราเชน")+COUNTIF($C$140:$D$140,"ราเชน")+COUNTIF($H$98:$I$98,"ราเชน")+COUNTIF($H$101:$I$101,"ราเชน")+COUNTIF($H$110:$I$110,"ราเชน")+COUNTIF($H$113:$I$113,"ราเชน")+COUNTIF($H$116:$I$116,"ราเชน")+COUNTIF($H$119:$I$119,"ราเชน")+COUNTIF($H$122:$I$122,"ราเชน")+COUNTIF($H$131:$I$131,"ราเชน")+COUNTIF($H$134:$I$134,"ราเชน")+COUNTIF($H$137:$I$137,"ราเชน")+COUNTIF($H$140:$I$140,"ราเชน")+COUNTIF($H$143:$I$143,"ราเชน")</f>
        <v/>
      </c>
      <c r="O109" s="14">
        <f>COUNTIF($C$99:$D$99,"ราเชน")+COUNTIF($C$114:$D$114,"ราเชน")+COUNTIF($C$117:$D$117,"ราเชน")+COUNTIF($C$120:$D$120,"ราเชน")+COUNTIF($C$123:$D$123,"ราเชน")+COUNTIF($C$126:$D$126,"ราเชน")+COUNTIF($C$135:$D$135,"ราเชน")+COUNTIF($C$138:$D$138,"ราเชน")+COUNTIF($C$141:$D$141,"ราเชน")+COUNTIF($H$99:$I$99,"ราเชน")+COUNTIF($H$102:$I$102,"ราเชน")+COUNTIF($H$111:$I$111,"ราเชน")+COUNTIF($H$114:$I$114,"ราเชน")+COUNTIF($H$117:$I$117,"ราเชน")+COUNTIF($H$120:$I$120,"ราเชน")+COUNTIF($H$123:$I$123,"ราเชน")+COUNTIF($H$132:$I$132,"ราเชน")+COUNTIF($H$135:$I$135,"ราเชน")+COUNTIF($H$138:$I$138,"ราเชน")+COUNTIF($H$141:$I$141,"ราเชน")+COUNTIF($H$144:$I$144,"ราเชน")</f>
        <v/>
      </c>
      <c r="P109" s="14">
        <f>SUM(M109:O109)</f>
        <v/>
      </c>
      <c r="R109" s="14" t="inlineStr">
        <is>
          <t>ราเชน</t>
        </is>
      </c>
      <c r="S109" s="14">
        <f>COUNTIF($C$100:$D$100,"ราเชน")+COUNTIF($C$103:$D$103,"ราเชน")+COUNTIF($C$106:$D$106,"ราเชน")+COUNTIF($C$109:$D$109,"ราเชน")+COUNTIF($C$127:$D$127,"ราเชน")+COUNTIF($C$130:$D$130,"ราเชน")+COUNTIF($H$103:$I$103,"ราเชน")+COUNTIF($H$106:$I$106,"ราเชน")+COUNTIF($H$124:$I$124,"ราเชน")+COUNTIF($H$127:$I$127,"ราเชน")</f>
        <v/>
      </c>
      <c r="T109" s="14">
        <f>COUNTIF($C$101:$D$101,"ราเชน")+COUNTIF($C$104:$D$104,"ราเชน")+COUNTIF($C$107:$D$107,"ราเชน")+COUNTIF($C$110:$D$110,"ราเชน")+COUNTIF($C$128:$D$128,"ราเชน")+COUNTIF($C$131:$D$131,"ราเชน")+COUNTIF($H$104:$I$104,"ราเชน")+COUNTIF($H$107:$I$107,"ราเชน")+COUNTIF($H$125:$I$125,"ราเชน")+COUNTIF($H$128:$I$128,"ราเชน")</f>
        <v/>
      </c>
      <c r="U109" s="14">
        <f>COUNTIF($C$102:$D$102,"ราเชน")+COUNTIF($C$105:$D$105,"ราเชน")+COUNTIF($C$108:$D$108,"ราเชน")+COUNTIF($C$111:$D$111,"ราเชน")+COUNTIF($C$129:$D$129,"ราเชน")+COUNTIF($C$132:$D$132,"ราเชน")+COUNTIF($H$105:$I$105,"ราเชน")+COUNTIF($H$108:$I$108,"ราเชน")+COUNTIF($H$126:$I$126,"ราเชน")+COUNTIF($H$129:$I$129,"ราเชน")</f>
        <v/>
      </c>
      <c r="V109" s="14">
        <f>SUM(S109:U109)</f>
        <v/>
      </c>
      <c r="X109" s="14" t="inlineStr">
        <is>
          <t>ราเชน</t>
        </is>
      </c>
      <c r="Y109" s="14">
        <f>SUM(M109,S109)</f>
        <v/>
      </c>
      <c r="Z109" s="14">
        <f>SUM(N109,T109)</f>
        <v/>
      </c>
      <c r="AA109" s="14">
        <f>SUM(O109,U109)</f>
        <v/>
      </c>
      <c r="AB109" s="14">
        <f>SUM(P109,V109)</f>
        <v/>
      </c>
    </row>
    <row r="110">
      <c r="A110" s="5" t="n"/>
      <c r="B110" s="4" t="inlineStr">
        <is>
          <t>16:00-24:00</t>
        </is>
      </c>
      <c r="C110" s="16" t="inlineStr">
        <is>
          <t>ภูวเนตร</t>
        </is>
      </c>
      <c r="D110" s="19" t="inlineStr">
        <is>
          <t>นที</t>
        </is>
      </c>
      <c r="E110" s="11" t="inlineStr">
        <is>
          <t>พลกฤต</t>
        </is>
      </c>
      <c r="G110" s="1" t="inlineStr">
        <is>
          <t>16:00-24:00</t>
        </is>
      </c>
      <c r="H110" s="9" t="inlineStr">
        <is>
          <t>ชานนท์</t>
        </is>
      </c>
      <c r="I110" s="13" t="inlineStr">
        <is>
          <t>วัฒพงษ์</t>
        </is>
      </c>
      <c r="J110" s="11" t="inlineStr">
        <is>
          <t>พลกฤต</t>
        </is>
      </c>
      <c r="L110" s="17" t="inlineStr">
        <is>
          <t>นฤชิต</t>
        </is>
      </c>
      <c r="M110" s="17" t="inlineStr"/>
      <c r="N110" s="17">
        <f>COUNTIF($C$98:$D$98,"นฤชิต")+COUNTIF($C$113:$D$113,"นฤชิต")+COUNTIF($C$116:$D$116,"นฤชิต")+COUNTIF($C$119:$D$119,"นฤชิต")+COUNTIF($C$122:$D$122,"นฤชิต")+COUNTIF($C$125:$D$125,"นฤชิต")+COUNTIF($C$134:$D$134,"นฤชิต")+COUNTIF($C$137:$D$137,"นฤชิต")+COUNTIF($C$140:$D$140,"นฤชิต")+COUNTIF($H$98:$I$98,"นฤชิต")+COUNTIF($H$101:$I$101,"นฤชิต")+COUNTIF($H$110:$I$110,"นฤชิต")+COUNTIF($H$113:$I$113,"นฤชิต")+COUNTIF($H$116:$I$116,"นฤชิต")+COUNTIF($H$119:$I$119,"นฤชิต")+COUNTIF($H$122:$I$122,"นฤชิต")+COUNTIF($H$131:$I$131,"นฤชิต")+COUNTIF($H$134:$I$134,"นฤชิต")+COUNTIF($H$137:$I$137,"นฤชิต")+COUNTIF($H$140:$I$140,"นฤชิต")+COUNTIF($H$143:$I$143,"นฤชิต")</f>
        <v/>
      </c>
      <c r="O110" s="17">
        <f>COUNTIF($C$99:$D$99,"นฤชิต")+COUNTIF($C$114:$D$114,"นฤชิต")+COUNTIF($C$117:$D$117,"นฤชิต")+COUNTIF($C$120:$D$120,"นฤชิต")+COUNTIF($C$123:$D$123,"นฤชิต")+COUNTIF($C$126:$D$126,"นฤชิต")+COUNTIF($C$135:$D$135,"นฤชิต")+COUNTIF($C$138:$D$138,"นฤชิต")+COUNTIF($C$141:$D$141,"นฤชิต")+COUNTIF($H$99:$I$99,"นฤชิต")+COUNTIF($H$102:$I$102,"นฤชิต")+COUNTIF($H$111:$I$111,"นฤชิต")+COUNTIF($H$114:$I$114,"นฤชิต")+COUNTIF($H$117:$I$117,"นฤชิต")+COUNTIF($H$120:$I$120,"นฤชิต")+COUNTIF($H$123:$I$123,"นฤชิต")+COUNTIF($H$132:$I$132,"นฤชิต")+COUNTIF($H$135:$I$135,"นฤชิต")+COUNTIF($H$138:$I$138,"นฤชิต")+COUNTIF($H$141:$I$141,"นฤชิต")+COUNTIF($H$144:$I$144,"นฤชิต")</f>
        <v/>
      </c>
      <c r="P110" s="17">
        <f>SUM(M110:O110)</f>
        <v/>
      </c>
      <c r="R110" s="17" t="inlineStr">
        <is>
          <t>นฤชิต</t>
        </is>
      </c>
      <c r="S110" s="17">
        <f>COUNTIF($C$100:$D$100,"นฤชิต")+COUNTIF($C$103:$D$103,"นฤชิต")+COUNTIF($C$106:$D$106,"นฤชิต")+COUNTIF($C$109:$D$109,"นฤชิต")+COUNTIF($C$127:$D$127,"นฤชิต")+COUNTIF($C$130:$D$130,"นฤชิต")+COUNTIF($H$103:$I$103,"นฤชิต")+COUNTIF($H$106:$I$106,"นฤชิต")+COUNTIF($H$124:$I$124,"นฤชิต")+COUNTIF($H$127:$I$127,"นฤชิต")</f>
        <v/>
      </c>
      <c r="T110" s="17">
        <f>COUNTIF($C$101:$D$101,"นฤชิต")+COUNTIF($C$104:$D$104,"นฤชิต")+COUNTIF($C$107:$D$107,"นฤชิต")+COUNTIF($C$110:$D$110,"นฤชิต")+COUNTIF($C$128:$D$128,"นฤชิต")+COUNTIF($C$131:$D$131,"นฤชิต")+COUNTIF($H$104:$I$104,"นฤชิต")+COUNTIF($H$107:$I$107,"นฤชิต")+COUNTIF($H$125:$I$125,"นฤชิต")+COUNTIF($H$128:$I$128,"นฤชิต")</f>
        <v/>
      </c>
      <c r="U110" s="17">
        <f>COUNTIF($C$102:$D$102,"นฤชิต")+COUNTIF($C$105:$D$105,"นฤชิต")+COUNTIF($C$108:$D$108,"นฤชิต")+COUNTIF($C$111:$D$111,"นฤชิต")+COUNTIF($C$129:$D$129,"นฤชิต")+COUNTIF($C$132:$D$132,"นฤชิต")+COUNTIF($H$105:$I$105,"นฤชิต")+COUNTIF($H$108:$I$108,"นฤชิต")+COUNTIF($H$126:$I$126,"นฤชิต")+COUNTIF($H$129:$I$129,"นฤชิต")</f>
        <v/>
      </c>
      <c r="V110" s="17">
        <f>SUM(S110:U110)</f>
        <v/>
      </c>
      <c r="X110" s="17" t="inlineStr">
        <is>
          <t>นฤชิต</t>
        </is>
      </c>
      <c r="Y110" s="17">
        <f>SUM(M110,S110)</f>
        <v/>
      </c>
      <c r="Z110" s="17">
        <f>SUM(N110,T110)</f>
        <v/>
      </c>
      <c r="AA110" s="17">
        <f>SUM(O110,U110)</f>
        <v/>
      </c>
      <c r="AB110" s="17">
        <f>SUM(P110,V110)</f>
        <v/>
      </c>
    </row>
    <row r="111">
      <c r="A111" s="5" t="n"/>
      <c r="B111" s="4" t="inlineStr">
        <is>
          <t>24:00-08:00</t>
        </is>
      </c>
      <c r="C111" s="8" t="inlineStr">
        <is>
          <t>ราเชนทร์</t>
        </is>
      </c>
      <c r="D111" s="10" t="inlineStr">
        <is>
          <t>สุเมธร์</t>
        </is>
      </c>
      <c r="E111" s="7" t="inlineStr">
        <is>
          <t>จีรวัฒน์</t>
        </is>
      </c>
      <c r="G111" s="1" t="inlineStr">
        <is>
          <t>24:00-08:00</t>
        </is>
      </c>
      <c r="H111" s="16" t="inlineStr">
        <is>
          <t>ภูวเนตร</t>
        </is>
      </c>
      <c r="I111" s="17" t="inlineStr">
        <is>
          <t>นฤชิต</t>
        </is>
      </c>
      <c r="J111" s="10" t="inlineStr">
        <is>
          <t>สุเมธร์</t>
        </is>
      </c>
      <c r="L111" s="7" t="inlineStr">
        <is>
          <t>จีรวัฒน์</t>
        </is>
      </c>
      <c r="M111" s="7" t="inlineStr"/>
      <c r="N111" s="7">
        <f>COUNTIF($C$98:$D$98,"จีรวัฒน์")+COUNTIF($C$113:$D$113,"จีรวัฒน์")+COUNTIF($C$116:$D$116,"จีรวัฒน์")+COUNTIF($C$119:$D$119,"จีรวัฒน์")+COUNTIF($C$122:$D$122,"จีรวัฒน์")+COUNTIF($C$125:$D$125,"จีรวัฒน์")+COUNTIF($C$134:$D$134,"จีรวัฒน์")+COUNTIF($C$137:$D$137,"จีรวัฒน์")+COUNTIF($C$140:$D$140,"จีรวัฒน์")+COUNTIF($H$98:$I$98,"จีรวัฒน์")+COUNTIF($H$101:$I$101,"จีรวัฒน์")+COUNTIF($H$110:$I$110,"จีรวัฒน์")+COUNTIF($H$113:$I$113,"จีรวัฒน์")+COUNTIF($H$116:$I$116,"จีรวัฒน์")+COUNTIF($H$119:$I$119,"จีรวัฒน์")+COUNTIF($H$122:$I$122,"จีรวัฒน์")+COUNTIF($H$131:$I$131,"จีรวัฒน์")+COUNTIF($H$134:$I$134,"จีรวัฒน์")+COUNTIF($H$137:$I$137,"จีรวัฒน์")+COUNTIF($H$140:$I$140,"จีรวัฒน์")+COUNTIF($H$143:$I$143,"จีรวัฒน์")</f>
        <v/>
      </c>
      <c r="O111" s="7">
        <f>COUNTIF($C$99:$D$99,"จีรวัฒน์")+COUNTIF($C$114:$D$114,"จีรวัฒน์")+COUNTIF($C$117:$D$117,"จีรวัฒน์")+COUNTIF($C$120:$D$120,"จีรวัฒน์")+COUNTIF($C$123:$D$123,"จีรวัฒน์")+COUNTIF($C$126:$D$126,"จีรวัฒน์")+COUNTIF($C$135:$D$135,"จีรวัฒน์")+COUNTIF($C$138:$D$138,"จีรวัฒน์")+COUNTIF($C$141:$D$141,"จีรวัฒน์")+COUNTIF($H$99:$I$99,"จีรวัฒน์")+COUNTIF($H$102:$I$102,"จีรวัฒน์")+COUNTIF($H$111:$I$111,"จีรวัฒน์")+COUNTIF($H$114:$I$114,"จีรวัฒน์")+COUNTIF($H$117:$I$117,"จีรวัฒน์")+COUNTIF($H$120:$I$120,"จีรวัฒน์")+COUNTIF($H$123:$I$123,"จีรวัฒน์")+COUNTIF($H$132:$I$132,"จีรวัฒน์")+COUNTIF($H$135:$I$135,"จีรวัฒน์")+COUNTIF($H$138:$I$138,"จีรวัฒน์")+COUNTIF($H$141:$I$141,"จีรวัฒน์")+COUNTIF($H$144:$I$144,"จีรวัฒน์")</f>
        <v/>
      </c>
      <c r="P111" s="7">
        <f>SUM(M111:O111)</f>
        <v/>
      </c>
      <c r="R111" s="7" t="inlineStr">
        <is>
          <t>จีรวัฒน์</t>
        </is>
      </c>
      <c r="S111" s="7">
        <f>COUNTIF($C$100:$D$100,"จีรวัฒน์")+COUNTIF($C$103:$D$103,"จีรวัฒน์")+COUNTIF($C$106:$D$106,"จีรวัฒน์")+COUNTIF($C$109:$D$109,"จีรวัฒน์")+COUNTIF($C$127:$D$127,"จีรวัฒน์")+COUNTIF($C$130:$D$130,"จีรวัฒน์")+COUNTIF($H$103:$I$103,"จีรวัฒน์")+COUNTIF($H$106:$I$106,"จีรวัฒน์")+COUNTIF($H$124:$I$124,"จีรวัฒน์")+COUNTIF($H$127:$I$127,"จีรวัฒน์")</f>
        <v/>
      </c>
      <c r="T111" s="7">
        <f>COUNTIF($C$101:$D$101,"จีรวัฒน์")+COUNTIF($C$104:$D$104,"จีรวัฒน์")+COUNTIF($C$107:$D$107,"จีรวัฒน์")+COUNTIF($C$110:$D$110,"จีรวัฒน์")+COUNTIF($C$128:$D$128,"จีรวัฒน์")+COUNTIF($C$131:$D$131,"จีรวัฒน์")+COUNTIF($H$104:$I$104,"จีรวัฒน์")+COUNTIF($H$107:$I$107,"จีรวัฒน์")+COUNTIF($H$125:$I$125,"จีรวัฒน์")+COUNTIF($H$128:$I$128,"จีรวัฒน์")</f>
        <v/>
      </c>
      <c r="U111" s="7">
        <f>COUNTIF($C$102:$D$102,"จีรวัฒน์")+COUNTIF($C$105:$D$105,"จีรวัฒน์")+COUNTIF($C$108:$D$108,"จีรวัฒน์")+COUNTIF($C$111:$D$111,"จีรวัฒน์")+COUNTIF($C$129:$D$129,"จีรวัฒน์")+COUNTIF($C$132:$D$132,"จีรวัฒน์")+COUNTIF($H$105:$I$105,"จีรวัฒน์")+COUNTIF($H$108:$I$108,"จีรวัฒน์")+COUNTIF($H$126:$I$126,"จีรวัฒน์")+COUNTIF($H$129:$I$129,"จีรวัฒน์")</f>
        <v/>
      </c>
      <c r="V111" s="7">
        <f>SUM(S111:U111)</f>
        <v/>
      </c>
      <c r="X111" s="7" t="inlineStr">
        <is>
          <t>จีรวัฒน์</t>
        </is>
      </c>
      <c r="Y111" s="7">
        <f>SUM(M111,S111)</f>
        <v/>
      </c>
      <c r="Z111" s="7">
        <f>SUM(N111,T111)</f>
        <v/>
      </c>
      <c r="AA111" s="7">
        <f>SUM(O111,U111)</f>
        <v/>
      </c>
      <c r="AB111" s="7">
        <f>SUM(P111,V111)</f>
        <v/>
      </c>
    </row>
    <row r="112">
      <c r="A112" s="1" t="inlineStr">
        <is>
          <t>6</t>
        </is>
      </c>
      <c r="F112" s="1" t="inlineStr">
        <is>
          <t>21</t>
        </is>
      </c>
      <c r="L112" s="10" t="inlineStr">
        <is>
          <t>สุเมธร์</t>
        </is>
      </c>
      <c r="M112" s="10" t="inlineStr"/>
      <c r="N112" s="10">
        <f>COUNTIF($C$98:$D$98,"สุเมธร์")+COUNTIF($C$113:$D$113,"สุเมธร์")+COUNTIF($C$116:$D$116,"สุเมธร์")+COUNTIF($C$119:$D$119,"สุเมธร์")+COUNTIF($C$122:$D$122,"สุเมธร์")+COUNTIF($C$125:$D$125,"สุเมธร์")+COUNTIF($C$134:$D$134,"สุเมธร์")+COUNTIF($C$137:$D$137,"สุเมธร์")+COUNTIF($C$140:$D$140,"สุเมธร์")+COUNTIF($H$98:$I$98,"สุเมธร์")+COUNTIF($H$101:$I$101,"สุเมธร์")+COUNTIF($H$110:$I$110,"สุเมธร์")+COUNTIF($H$113:$I$113,"สุเมธร์")+COUNTIF($H$116:$I$116,"สุเมธร์")+COUNTIF($H$119:$I$119,"สุเมธร์")+COUNTIF($H$122:$I$122,"สุเมธร์")+COUNTIF($H$131:$I$131,"สุเมธร์")+COUNTIF($H$134:$I$134,"สุเมธร์")+COUNTIF($H$137:$I$137,"สุเมธร์")+COUNTIF($H$140:$I$140,"สุเมธร์")+COUNTIF($H$143:$I$143,"สุเมธร์")</f>
        <v/>
      </c>
      <c r="O112" s="10">
        <f>COUNTIF($C$99:$D$99,"สุเมธร์")+COUNTIF($C$114:$D$114,"สุเมธร์")+COUNTIF($C$117:$D$117,"สุเมธร์")+COUNTIF($C$120:$D$120,"สุเมธร์")+COUNTIF($C$123:$D$123,"สุเมธร์")+COUNTIF($C$126:$D$126,"สุเมธร์")+COUNTIF($C$135:$D$135,"สุเมธร์")+COUNTIF($C$138:$D$138,"สุเมธร์")+COUNTIF($C$141:$D$141,"สุเมธร์")+COUNTIF($H$99:$I$99,"สุเมธร์")+COUNTIF($H$102:$I$102,"สุเมธร์")+COUNTIF($H$111:$I$111,"สุเมธร์")+COUNTIF($H$114:$I$114,"สุเมธร์")+COUNTIF($H$117:$I$117,"สุเมธร์")+COUNTIF($H$120:$I$120,"สุเมธร์")+COUNTIF($H$123:$I$123,"สุเมธร์")+COUNTIF($H$132:$I$132,"สุเมธร์")+COUNTIF($H$135:$I$135,"สุเมธร์")+COUNTIF($H$138:$I$138,"สุเมธร์")+COUNTIF($H$141:$I$141,"สุเมธร์")+COUNTIF($H$144:$I$144,"สุเมธร์")</f>
        <v/>
      </c>
      <c r="P112" s="10">
        <f>SUM(M112:O112)</f>
        <v/>
      </c>
      <c r="R112" s="10" t="inlineStr">
        <is>
          <t>สุเมธร์</t>
        </is>
      </c>
      <c r="S112" s="10">
        <f>COUNTIF($C$100:$D$100,"สุเมธร์")+COUNTIF($C$103:$D$103,"สุเมธร์")+COUNTIF($C$106:$D$106,"สุเมธร์")+COUNTIF($C$109:$D$109,"สุเมธร์")+COUNTIF($C$127:$D$127,"สุเมธร์")+COUNTIF($C$130:$D$130,"สุเมธร์")+COUNTIF($H$103:$I$103,"สุเมธร์")+COUNTIF($H$106:$I$106,"สุเมธร์")+COUNTIF($H$124:$I$124,"สุเมธร์")+COUNTIF($H$127:$I$127,"สุเมธร์")</f>
        <v/>
      </c>
      <c r="T112" s="10">
        <f>COUNTIF($C$101:$D$101,"สุเมธร์")+COUNTIF($C$104:$D$104,"สุเมธร์")+COUNTIF($C$107:$D$107,"สุเมธร์")+COUNTIF($C$110:$D$110,"สุเมธร์")+COUNTIF($C$128:$D$128,"สุเมธร์")+COUNTIF($C$131:$D$131,"สุเมธร์")+COUNTIF($H$104:$I$104,"สุเมธร์")+COUNTIF($H$107:$I$107,"สุเมธร์")+COUNTIF($H$125:$I$125,"สุเมธร์")+COUNTIF($H$128:$I$128,"สุเมธร์")</f>
        <v/>
      </c>
      <c r="U112" s="10">
        <f>COUNTIF($C$102:$D$102,"สุเมธร์")+COUNTIF($C$105:$D$105,"สุเมธร์")+COUNTIF($C$108:$D$108,"สุเมธร์")+COUNTIF($C$111:$D$111,"สุเมธร์")+COUNTIF($C$129:$D$129,"สุเมธร์")+COUNTIF($C$132:$D$132,"สุเมธร์")+COUNTIF($H$105:$I$105,"สุเมธร์")+COUNTIF($H$108:$I$108,"สุเมธร์")+COUNTIF($H$126:$I$126,"สุเมธร์")+COUNTIF($H$129:$I$129,"สุเมธร์")</f>
        <v/>
      </c>
      <c r="V112" s="10">
        <f>SUM(S112:U112)</f>
        <v/>
      </c>
      <c r="X112" s="10" t="inlineStr">
        <is>
          <t>สุเมธร์</t>
        </is>
      </c>
      <c r="Y112" s="10">
        <f>SUM(M112,S112)</f>
        <v/>
      </c>
      <c r="Z112" s="10">
        <f>SUM(N112,T112)</f>
        <v/>
      </c>
      <c r="AA112" s="10">
        <f>SUM(O112,U112)</f>
        <v/>
      </c>
      <c r="AB112" s="10">
        <f>SUM(P112,V112)</f>
        <v/>
      </c>
    </row>
    <row r="113">
      <c r="B113" s="1" t="inlineStr">
        <is>
          <t>16:00-24:00</t>
        </is>
      </c>
      <c r="C113" s="8" t="inlineStr">
        <is>
          <t>ราเชนทร์</t>
        </is>
      </c>
      <c r="D113" s="13" t="inlineStr">
        <is>
          <t>วัฒพงษ์</t>
        </is>
      </c>
      <c r="E113" s="10" t="inlineStr">
        <is>
          <t>สุเมธร์</t>
        </is>
      </c>
      <c r="G113" s="1" t="inlineStr">
        <is>
          <t>16:00-24:00</t>
        </is>
      </c>
      <c r="H113" s="15" t="inlineStr">
        <is>
          <t>สัญญา</t>
        </is>
      </c>
      <c r="I113" s="13" t="inlineStr">
        <is>
          <t>วัฒพงษ์</t>
        </is>
      </c>
      <c r="J113" s="16" t="inlineStr">
        <is>
          <t>ภูวเนตร</t>
        </is>
      </c>
      <c r="L113" s="19" t="inlineStr">
        <is>
          <t>นที</t>
        </is>
      </c>
      <c r="M113" s="19" t="inlineStr"/>
      <c r="N113" s="19">
        <f>COUNTIF($C$98:$D$98,"นที")+COUNTIF($C$113:$D$113,"นที")+COUNTIF($C$116:$D$116,"นที")+COUNTIF($C$119:$D$119,"นที")+COUNTIF($C$122:$D$122,"นที")+COUNTIF($C$125:$D$125,"นที")+COUNTIF($C$134:$D$134,"นที")+COUNTIF($C$137:$D$137,"นที")+COUNTIF($C$140:$D$140,"นที")+COUNTIF($H$98:$I$98,"นที")+COUNTIF($H$101:$I$101,"นที")+COUNTIF($H$110:$I$110,"นที")+COUNTIF($H$113:$I$113,"นที")+COUNTIF($H$116:$I$116,"นที")+COUNTIF($H$119:$I$119,"นที")+COUNTIF($H$122:$I$122,"นที")+COUNTIF($H$131:$I$131,"นที")+COUNTIF($H$134:$I$134,"นที")+COUNTIF($H$137:$I$137,"นที")+COUNTIF($H$140:$I$140,"นที")+COUNTIF($H$143:$I$143,"นที")</f>
        <v/>
      </c>
      <c r="O113" s="19">
        <f>COUNTIF($C$99:$D$99,"นที")+COUNTIF($C$114:$D$114,"นที")+COUNTIF($C$117:$D$117,"นที")+COUNTIF($C$120:$D$120,"นที")+COUNTIF($C$123:$D$123,"นที")+COUNTIF($C$126:$D$126,"นที")+COUNTIF($C$135:$D$135,"นที")+COUNTIF($C$138:$D$138,"นที")+COUNTIF($C$141:$D$141,"นที")+COUNTIF($H$99:$I$99,"นที")+COUNTIF($H$102:$I$102,"นที")+COUNTIF($H$111:$I$111,"นที")+COUNTIF($H$114:$I$114,"นที")+COUNTIF($H$117:$I$117,"นที")+COUNTIF($H$120:$I$120,"นที")+COUNTIF($H$123:$I$123,"นที")+COUNTIF($H$132:$I$132,"นที")+COUNTIF($H$135:$I$135,"นที")+COUNTIF($H$138:$I$138,"นที")+COUNTIF($H$141:$I$141,"นที")+COUNTIF($H$144:$I$144,"นที")</f>
        <v/>
      </c>
      <c r="P113" s="19">
        <f>SUM(M113:O113)</f>
        <v/>
      </c>
      <c r="R113" s="19" t="inlineStr">
        <is>
          <t>นที</t>
        </is>
      </c>
      <c r="S113" s="19">
        <f>COUNTIF($C$100:$D$100,"นที")+COUNTIF($C$103:$D$103,"นที")+COUNTIF($C$106:$D$106,"นที")+COUNTIF($C$109:$D$109,"นที")+COUNTIF($C$127:$D$127,"นที")+COUNTIF($C$130:$D$130,"นที")+COUNTIF($H$103:$I$103,"นที")+COUNTIF($H$106:$I$106,"นที")+COUNTIF($H$124:$I$124,"นที")+COUNTIF($H$127:$I$127,"นที")</f>
        <v/>
      </c>
      <c r="T113" s="19">
        <f>COUNTIF($C$101:$D$101,"นที")+COUNTIF($C$104:$D$104,"นที")+COUNTIF($C$107:$D$107,"นที")+COUNTIF($C$110:$D$110,"นที")+COUNTIF($C$128:$D$128,"นที")+COUNTIF($C$131:$D$131,"นที")+COUNTIF($H$104:$I$104,"นที")+COUNTIF($H$107:$I$107,"นที")+COUNTIF($H$125:$I$125,"นที")+COUNTIF($H$128:$I$128,"นที")</f>
        <v/>
      </c>
      <c r="U113" s="19">
        <f>COUNTIF($C$102:$D$102,"นที")+COUNTIF($C$105:$D$105,"นที")+COUNTIF($C$108:$D$108,"นที")+COUNTIF($C$111:$D$111,"นที")+COUNTIF($C$129:$D$129,"นที")+COUNTIF($C$132:$D$132,"นที")+COUNTIF($H$105:$I$105,"นที")+COUNTIF($H$108:$I$108,"นที")+COUNTIF($H$126:$I$126,"นที")+COUNTIF($H$129:$I$129,"นที")</f>
        <v/>
      </c>
      <c r="V113" s="19">
        <f>SUM(S113:U113)</f>
        <v/>
      </c>
      <c r="X113" s="19" t="inlineStr">
        <is>
          <t>นที</t>
        </is>
      </c>
      <c r="Y113" s="19">
        <f>SUM(M113,S113)</f>
        <v/>
      </c>
      <c r="Z113" s="19">
        <f>SUM(N113,T113)</f>
        <v/>
      </c>
      <c r="AA113" s="19">
        <f>SUM(O113,U113)</f>
        <v/>
      </c>
      <c r="AB113" s="19">
        <f>SUM(P113,V113)</f>
        <v/>
      </c>
    </row>
    <row r="114">
      <c r="B114" s="1" t="inlineStr">
        <is>
          <t>24:00-08:00</t>
        </is>
      </c>
      <c r="C114" s="6" t="inlineStr">
        <is>
          <t>รณยุทธ</t>
        </is>
      </c>
      <c r="D114" s="19" t="inlineStr">
        <is>
          <t>นที</t>
        </is>
      </c>
      <c r="E114" s="9" t="inlineStr">
        <is>
          <t>ชานนท์</t>
        </is>
      </c>
      <c r="G114" s="1" t="inlineStr">
        <is>
          <t>24:00-08:00</t>
        </is>
      </c>
      <c r="H114" s="18" t="inlineStr">
        <is>
          <t>ปรมะ</t>
        </is>
      </c>
      <c r="I114" s="10" t="inlineStr">
        <is>
          <t>สุเมธร์</t>
        </is>
      </c>
      <c r="J114" s="6" t="inlineStr">
        <is>
          <t>รณยุทธ</t>
        </is>
      </c>
    </row>
    <row r="115">
      <c r="A115" s="1" t="inlineStr">
        <is>
          <t>7</t>
        </is>
      </c>
      <c r="F115" s="1" t="inlineStr">
        <is>
          <t>22</t>
        </is>
      </c>
      <c r="O115" s="1" t="inlineStr">
        <is>
          <t>วันทำการ โรงพยาบาลเด็ก</t>
        </is>
      </c>
      <c r="U115" s="1" t="inlineStr">
        <is>
          <t>วันหยุด โรงพยาบาลเด็ก</t>
        </is>
      </c>
      <c r="AA115" s="1" t="inlineStr">
        <is>
          <t>รวมโรงพยาบาลเด็ก</t>
        </is>
      </c>
    </row>
    <row r="116">
      <c r="B116" s="1" t="inlineStr">
        <is>
          <t>16:00-24:00</t>
        </is>
      </c>
      <c r="C116" s="16" t="inlineStr">
        <is>
          <t>ภูวเนตร</t>
        </is>
      </c>
      <c r="D116" s="19" t="inlineStr">
        <is>
          <t>นที</t>
        </is>
      </c>
      <c r="E116" s="18" t="inlineStr">
        <is>
          <t>ปรมะ</t>
        </is>
      </c>
      <c r="G116" s="1" t="inlineStr">
        <is>
          <t>16:00-24:00</t>
        </is>
      </c>
      <c r="H116" s="9" t="inlineStr">
        <is>
          <t>ชานนท์</t>
        </is>
      </c>
      <c r="I116" s="19" t="inlineStr">
        <is>
          <t>นที</t>
        </is>
      </c>
      <c r="J116" s="18" t="inlineStr">
        <is>
          <t>ปรมะ</t>
        </is>
      </c>
      <c r="M116" s="1" t="inlineStr">
        <is>
          <t>08:00-16:00</t>
        </is>
      </c>
      <c r="N116" s="1" t="inlineStr">
        <is>
          <t>16:00-24:00</t>
        </is>
      </c>
      <c r="O116" s="1" t="inlineStr">
        <is>
          <t>24:00-08:00</t>
        </is>
      </c>
      <c r="P116" s="1" t="inlineStr">
        <is>
          <t>รวม</t>
        </is>
      </c>
      <c r="S116" s="1" t="inlineStr">
        <is>
          <t>08:00-16:00</t>
        </is>
      </c>
      <c r="T116" s="1" t="inlineStr">
        <is>
          <t>16:00-24:00</t>
        </is>
      </c>
      <c r="U116" s="1" t="inlineStr">
        <is>
          <t>24:00-08:00</t>
        </is>
      </c>
      <c r="V116" s="1" t="inlineStr">
        <is>
          <t>รวม</t>
        </is>
      </c>
      <c r="Y116" s="1" t="inlineStr">
        <is>
          <t>08:00-16:00</t>
        </is>
      </c>
      <c r="Z116" s="1" t="inlineStr">
        <is>
          <t>16:00-24:00</t>
        </is>
      </c>
      <c r="AA116" s="1" t="inlineStr">
        <is>
          <t>24:00-08:00</t>
        </is>
      </c>
      <c r="AB116" s="1" t="inlineStr">
        <is>
          <t>รวม</t>
        </is>
      </c>
    </row>
    <row r="117">
      <c r="B117" s="1" t="inlineStr">
        <is>
          <t>24:00-08:00</t>
        </is>
      </c>
      <c r="C117" s="6" t="inlineStr">
        <is>
          <t>รณยุทธ</t>
        </is>
      </c>
      <c r="D117" s="13" t="inlineStr">
        <is>
          <t>วัฒพงษ์</t>
        </is>
      </c>
      <c r="E117" s="18" t="inlineStr">
        <is>
          <t>ปรมะ</t>
        </is>
      </c>
      <c r="G117" s="1" t="inlineStr">
        <is>
          <t>24:00-08:00</t>
        </is>
      </c>
      <c r="H117" s="9" t="inlineStr">
        <is>
          <t>ชานนท์</t>
        </is>
      </c>
      <c r="I117" s="7" t="inlineStr">
        <is>
          <t>จีรวัฒน์</t>
        </is>
      </c>
      <c r="J117" s="8" t="inlineStr">
        <is>
          <t>ราเชนทร์</t>
        </is>
      </c>
      <c r="L117" s="16" t="inlineStr">
        <is>
          <t>ภูวเนตร</t>
        </is>
      </c>
      <c r="M117" s="16" t="inlineStr"/>
      <c r="N117" s="16">
        <f>COUNTIF($E$98,"ภูวเนตร")+COUNTIF($E$113,"ภูวเนตร")+COUNTIF($E$116,"ภูวเนตร")+COUNTIF($E$119,"ภูวเนตร")+COUNTIF($E$122,"ภูวเนตร")+COUNTIF($E$125,"ภูวเนตร")+COUNTIF($E$134,"ภูวเนตร")+COUNTIF($E$137,"ภูวเนตร")+COUNTIF($E$140,"ภูวเนตร")+COUNTIF($J$98,"ภูวเนตร")+COUNTIF($J$101,"ภูวเนตร")+COUNTIF($J$110,"ภูวเนตร")+COUNTIF($J$113,"ภูวเนตร")+COUNTIF($J$116,"ภูวเนตร")+COUNTIF($J$119,"ภูวเนตร")+COUNTIF($J$122,"ภูวเนตร")+COUNTIF($J$131,"ภูวเนตร")+COUNTIF($J$134,"ภูวเนตร")+COUNTIF($J$137,"ภูวเนตร")+COUNTIF($J$140,"ภูวเนตร")+COUNTIF($J$143,"ภูวเนตร")</f>
        <v/>
      </c>
      <c r="O117" s="16">
        <f>COUNTIF($E$99,"ภูวเนตร")+COUNTIF($E$114,"ภูวเนตร")+COUNTIF($E$117,"ภูวเนตร")+COUNTIF($E$120,"ภูวเนตร")+COUNTIF($E$123,"ภูวเนตร")+COUNTIF($E$126,"ภูวเนตร")+COUNTIF($E$135,"ภูวเนตร")+COUNTIF($E$138,"ภูวเนตร")+COUNTIF($E$141,"ภูวเนตร")+COUNTIF($J$99,"ภูวเนตร")+COUNTIF($J$102,"ภูวเนตร")+COUNTIF($J$111,"ภูวเนตร")+COUNTIF($J$114,"ภูวเนตร")+COUNTIF($J$117,"ภูวเนตร")+COUNTIF($J$120,"ภูวเนตร")+COUNTIF($J$123,"ภูวเนตร")+COUNTIF($J$132,"ภูวเนตร")+COUNTIF($J$135,"ภูวเนตร")+COUNTIF($J$138,"ภูวเนตร")+COUNTIF($J$141,"ภูวเนตร")+COUNTIF($J$144,"ภูวเนตร")</f>
        <v/>
      </c>
      <c r="P117" s="16">
        <f>SUM(M117:O117)</f>
        <v/>
      </c>
      <c r="R117" s="16" t="inlineStr">
        <is>
          <t>ภูวเนตร</t>
        </is>
      </c>
      <c r="S117" s="16">
        <f>COUNTIF($E$100,"ภูวเนตร")+COUNTIF($E$103,"ภูวเนตร")+COUNTIF($E$106,"ภูวเนตร")+COUNTIF($E$109,"ภูวเนตร")+COUNTIF($E$127,"ภูวเนตร")+COUNTIF($E$130,"ภูวเนตร")+COUNTIF($J$103,"ภูวเนตร")+COUNTIF($J$106,"ภูวเนตร")+COUNTIF($J$124,"ภูวเนตร")+COUNTIF($J$127,"ภูวเนตร")</f>
        <v/>
      </c>
      <c r="T117" s="16">
        <f>COUNTIF($E$101,"ภูวเนตร")+COUNTIF($E$104,"ภูวเนตร")+COUNTIF($E$107,"ภูวเนตร")+COUNTIF($E$110,"ภูวเนตร")+COUNTIF($E$128,"ภูวเนตร")+COUNTIF($E$131,"ภูวเนตร")+COUNTIF($J$104,"ภูวเนตร")+COUNTIF($J$107,"ภูวเนตร")+COUNTIF($J$125,"ภูวเนตร")+COUNTIF($J$128,"ภูวเนตร")</f>
        <v/>
      </c>
      <c r="U117" s="16">
        <f>COUNTIF($E$102,"ภูวเนตร")+COUNTIF($E$105,"ภูวเนตร")+COUNTIF($E$108,"ภูวเนตร")+COUNTIF($E$111,"ภูวเนตร")+COUNTIF($E$129,"ภูวเนตร")+COUNTIF($E$132,"ภูวเนตร")+COUNTIF($J$105,"ภูวเนตร")+COUNTIF($J$108,"ภูวเนตร")+COUNTIF($J$126,"ภูวเนตร")+COUNTIF($J$129,"ภูวเนตร")</f>
        <v/>
      </c>
      <c r="V117" s="16">
        <f>SUM(S117:U117)</f>
        <v/>
      </c>
      <c r="X117" s="16" t="inlineStr">
        <is>
          <t>ภูวเนตร</t>
        </is>
      </c>
      <c r="Y117" s="16">
        <f>SUM(M117,S117)</f>
        <v/>
      </c>
      <c r="Z117" s="16">
        <f>SUM(N117,T117)</f>
        <v/>
      </c>
      <c r="AA117" s="16">
        <f>SUM(O117,U117)</f>
        <v/>
      </c>
      <c r="AB117" s="16">
        <f>SUM(P117,V117)</f>
        <v/>
      </c>
    </row>
    <row r="118">
      <c r="A118" s="1" t="inlineStr">
        <is>
          <t>8</t>
        </is>
      </c>
      <c r="F118" s="1" t="inlineStr">
        <is>
          <t>23</t>
        </is>
      </c>
      <c r="L118" s="8" t="inlineStr">
        <is>
          <t>ราเชนทร์</t>
        </is>
      </c>
      <c r="M118" s="8" t="inlineStr"/>
      <c r="N118" s="8">
        <f>COUNTIF($E$98,"ราเชนทร์")+COUNTIF($E$113,"ราเชนทร์")+COUNTIF($E$116,"ราเชนทร์")+COUNTIF($E$119,"ราเชนทร์")+COUNTIF($E$122,"ราเชนทร์")+COUNTIF($E$125,"ราเชนทร์")+COUNTIF($E$134,"ราเชนทร์")+COUNTIF($E$137,"ราเชนทร์")+COUNTIF($E$140,"ราเชนทร์")+COUNTIF($J$98,"ราเชนทร์")+COUNTIF($J$101,"ราเชนทร์")+COUNTIF($J$110,"ราเชนทร์")+COUNTIF($J$113,"ราเชนทร์")+COUNTIF($J$116,"ราเชนทร์")+COUNTIF($J$119,"ราเชนทร์")+COUNTIF($J$122,"ราเชนทร์")+COUNTIF($J$131,"ราเชนทร์")+COUNTIF($J$134,"ราเชนทร์")+COUNTIF($J$137,"ราเชนทร์")+COUNTIF($J$140,"ราเชนทร์")+COUNTIF($J$143,"ราเชนทร์")</f>
        <v/>
      </c>
      <c r="O118" s="8">
        <f>COUNTIF($E$99,"ราเชนทร์")+COUNTIF($E$114,"ราเชนทร์")+COUNTIF($E$117,"ราเชนทร์")+COUNTIF($E$120,"ราเชนทร์")+COUNTIF($E$123,"ราเชนทร์")+COUNTIF($E$126,"ราเชนทร์")+COUNTIF($E$135,"ราเชนทร์")+COUNTIF($E$138,"ราเชนทร์")+COUNTIF($E$141,"ราเชนทร์")+COUNTIF($J$99,"ราเชนทร์")+COUNTIF($J$102,"ราเชนทร์")+COUNTIF($J$111,"ราเชนทร์")+COUNTIF($J$114,"ราเชนทร์")+COUNTIF($J$117,"ราเชนทร์")+COUNTIF($J$120,"ราเชนทร์")+COUNTIF($J$123,"ราเชนทร์")+COUNTIF($J$132,"ราเชนทร์")+COUNTIF($J$135,"ราเชนทร์")+COUNTIF($J$138,"ราเชนทร์")+COUNTIF($J$141,"ราเชนทร์")+COUNTIF($J$144,"ราเชนทร์")</f>
        <v/>
      </c>
      <c r="P118" s="8">
        <f>SUM(M118:O118)</f>
        <v/>
      </c>
      <c r="R118" s="8" t="inlineStr">
        <is>
          <t>ราเชนทร์</t>
        </is>
      </c>
      <c r="S118" s="8">
        <f>COUNTIF($E$100,"ราเชนทร์")+COUNTIF($E$103,"ราเชนทร์")+COUNTIF($E$106,"ราเชนทร์")+COUNTIF($E$109,"ราเชนทร์")+COUNTIF($E$127,"ราเชนทร์")+COUNTIF($E$130,"ราเชนทร์")+COUNTIF($J$103,"ราเชนทร์")+COUNTIF($J$106,"ราเชนทร์")+COUNTIF($J$124,"ราเชนทร์")+COUNTIF($J$127,"ราเชนทร์")</f>
        <v/>
      </c>
      <c r="T118" s="8">
        <f>COUNTIF($E$101,"ราเชนทร์")+COUNTIF($E$104,"ราเชนทร์")+COUNTIF($E$107,"ราเชนทร์")+COUNTIF($E$110,"ราเชนทร์")+COUNTIF($E$128,"ราเชนทร์")+COUNTIF($E$131,"ราเชนทร์")+COUNTIF($J$104,"ราเชนทร์")+COUNTIF($J$107,"ราเชนทร์")+COUNTIF($J$125,"ราเชนทร์")+COUNTIF($J$128,"ราเชนทร์")</f>
        <v/>
      </c>
      <c r="U118" s="8">
        <f>COUNTIF($E$102,"ราเชนทร์")+COUNTIF($E$105,"ราเชนทร์")+COUNTIF($E$108,"ราเชนทร์")+COUNTIF($E$111,"ราเชนทร์")+COUNTIF($E$129,"ราเชนทร์")+COUNTIF($E$132,"ราเชนทร์")+COUNTIF($J$105,"ราเชนทร์")+COUNTIF($J$108,"ราเชนทร์")+COUNTIF($J$126,"ราเชนทร์")+COUNTIF($J$129,"ราเชนทร์")</f>
        <v/>
      </c>
      <c r="V118" s="8">
        <f>SUM(S118:U118)</f>
        <v/>
      </c>
      <c r="X118" s="8" t="inlineStr">
        <is>
          <t>ราเชนทร์</t>
        </is>
      </c>
      <c r="Y118" s="8">
        <f>SUM(M118,S118)</f>
        <v/>
      </c>
      <c r="Z118" s="8">
        <f>SUM(N118,T118)</f>
        <v/>
      </c>
      <c r="AA118" s="8">
        <f>SUM(O118,U118)</f>
        <v/>
      </c>
      <c r="AB118" s="8">
        <f>SUM(P118,V118)</f>
        <v/>
      </c>
    </row>
    <row r="119">
      <c r="B119" s="1" t="inlineStr">
        <is>
          <t>16:00-24:00</t>
        </is>
      </c>
      <c r="C119" s="16" t="inlineStr">
        <is>
          <t>ภูวเนตร</t>
        </is>
      </c>
      <c r="D119" s="10" t="inlineStr">
        <is>
          <t>สุเมธร์</t>
        </is>
      </c>
      <c r="E119" s="19" t="inlineStr">
        <is>
          <t>นที</t>
        </is>
      </c>
      <c r="G119" s="1" t="inlineStr">
        <is>
          <t>16:00-24:00</t>
        </is>
      </c>
      <c r="H119" s="12" t="inlineStr">
        <is>
          <t>วินัย</t>
        </is>
      </c>
      <c r="I119" s="7" t="inlineStr">
        <is>
          <t>จีรวัฒน์</t>
        </is>
      </c>
      <c r="J119" s="13" t="inlineStr">
        <is>
          <t>วัฒพงษ์</t>
        </is>
      </c>
      <c r="L119" s="11" t="inlineStr">
        <is>
          <t>พลกฤต</t>
        </is>
      </c>
      <c r="M119" s="11" t="inlineStr"/>
      <c r="N119" s="11">
        <f>COUNTIF($E$98,"พลกฤต")+COUNTIF($E$113,"พลกฤต")+COUNTIF($E$116,"พลกฤต")+COUNTIF($E$119,"พลกฤต")+COUNTIF($E$122,"พลกฤต")+COUNTIF($E$125,"พลกฤต")+COUNTIF($E$134,"พลกฤต")+COUNTIF($E$137,"พลกฤต")+COUNTIF($E$140,"พลกฤต")+COUNTIF($J$98,"พลกฤต")+COUNTIF($J$101,"พลกฤต")+COUNTIF($J$110,"พลกฤต")+COUNTIF($J$113,"พลกฤต")+COUNTIF($J$116,"พลกฤต")+COUNTIF($J$119,"พลกฤต")+COUNTIF($J$122,"พลกฤต")+COUNTIF($J$131,"พลกฤต")+COUNTIF($J$134,"พลกฤต")+COUNTIF($J$137,"พลกฤต")+COUNTIF($J$140,"พลกฤต")+COUNTIF($J$143,"พลกฤต")</f>
        <v/>
      </c>
      <c r="O119" s="11">
        <f>COUNTIF($E$99,"พลกฤต")+COUNTIF($E$114,"พลกฤต")+COUNTIF($E$117,"พลกฤต")+COUNTIF($E$120,"พลกฤต")+COUNTIF($E$123,"พลกฤต")+COUNTIF($E$126,"พลกฤต")+COUNTIF($E$135,"พลกฤต")+COUNTIF($E$138,"พลกฤต")+COUNTIF($E$141,"พลกฤต")+COUNTIF($J$99,"พลกฤต")+COUNTIF($J$102,"พลกฤต")+COUNTIF($J$111,"พลกฤต")+COUNTIF($J$114,"พลกฤต")+COUNTIF($J$117,"พลกฤต")+COUNTIF($J$120,"พลกฤต")+COUNTIF($J$123,"พลกฤต")+COUNTIF($J$132,"พลกฤต")+COUNTIF($J$135,"พลกฤต")+COUNTIF($J$138,"พลกฤต")+COUNTIF($J$141,"พลกฤต")+COUNTIF($J$144,"พลกฤต")</f>
        <v/>
      </c>
      <c r="P119" s="11">
        <f>SUM(M119:O119)</f>
        <v/>
      </c>
      <c r="R119" s="11" t="inlineStr">
        <is>
          <t>พลกฤต</t>
        </is>
      </c>
      <c r="S119" s="11">
        <f>COUNTIF($E$100,"พลกฤต")+COUNTIF($E$103,"พลกฤต")+COUNTIF($E$106,"พลกฤต")+COUNTIF($E$109,"พลกฤต")+COUNTIF($E$127,"พลกฤต")+COUNTIF($E$130,"พลกฤต")+COUNTIF($J$103,"พลกฤต")+COUNTIF($J$106,"พลกฤต")+COUNTIF($J$124,"พลกฤต")+COUNTIF($J$127,"พลกฤต")</f>
        <v/>
      </c>
      <c r="T119" s="11">
        <f>COUNTIF($E$101,"พลกฤต")+COUNTIF($E$104,"พลกฤต")+COUNTIF($E$107,"พลกฤต")+COUNTIF($E$110,"พลกฤต")+COUNTIF($E$128,"พลกฤต")+COUNTIF($E$131,"พลกฤต")+COUNTIF($J$104,"พลกฤต")+COUNTIF($J$107,"พลกฤต")+COUNTIF($J$125,"พลกฤต")+COUNTIF($J$128,"พลกฤต")</f>
        <v/>
      </c>
      <c r="U119" s="11">
        <f>COUNTIF($E$102,"พลกฤต")+COUNTIF($E$105,"พลกฤต")+COUNTIF($E$108,"พลกฤต")+COUNTIF($E$111,"พลกฤต")+COUNTIF($E$129,"พลกฤต")+COUNTIF($E$132,"พลกฤต")+COUNTIF($J$105,"พลกฤต")+COUNTIF($J$108,"พลกฤต")+COUNTIF($J$126,"พลกฤต")+COUNTIF($J$129,"พลกฤต")</f>
        <v/>
      </c>
      <c r="V119" s="11">
        <f>SUM(S119:U119)</f>
        <v/>
      </c>
      <c r="X119" s="11" t="inlineStr">
        <is>
          <t>พลกฤต</t>
        </is>
      </c>
      <c r="Y119" s="11">
        <f>SUM(M119,S119)</f>
        <v/>
      </c>
      <c r="Z119" s="11">
        <f>SUM(N119,T119)</f>
        <v/>
      </c>
      <c r="AA119" s="11">
        <f>SUM(O119,U119)</f>
        <v/>
      </c>
      <c r="AB119" s="11">
        <f>SUM(P119,V119)</f>
        <v/>
      </c>
    </row>
    <row r="120">
      <c r="B120" s="1" t="inlineStr">
        <is>
          <t>24:00-08:00</t>
        </is>
      </c>
      <c r="C120" s="15" t="inlineStr">
        <is>
          <t>สัญญา</t>
        </is>
      </c>
      <c r="D120" s="10" t="inlineStr">
        <is>
          <t>สุเมธร์</t>
        </is>
      </c>
      <c r="E120" s="13" t="inlineStr">
        <is>
          <t>วัฒพงษ์</t>
        </is>
      </c>
      <c r="G120" s="1" t="inlineStr">
        <is>
          <t>24:00-08:00</t>
        </is>
      </c>
      <c r="H120" s="18" t="inlineStr">
        <is>
          <t>ปรมะ</t>
        </is>
      </c>
      <c r="I120" s="17" t="inlineStr">
        <is>
          <t>นฤชิต</t>
        </is>
      </c>
      <c r="J120" s="13" t="inlineStr">
        <is>
          <t>วัฒพงษ์</t>
        </is>
      </c>
      <c r="L120" s="9" t="inlineStr">
        <is>
          <t>ชานนท์</t>
        </is>
      </c>
      <c r="M120" s="9" t="inlineStr"/>
      <c r="N120" s="9">
        <f>COUNTIF($E$98,"ชานนท์")+COUNTIF($E$113,"ชานนท์")+COUNTIF($E$116,"ชานนท์")+COUNTIF($E$119,"ชานนท์")+COUNTIF($E$122,"ชานนท์")+COUNTIF($E$125,"ชานนท์")+COUNTIF($E$134,"ชานนท์")+COUNTIF($E$137,"ชานนท์")+COUNTIF($E$140,"ชานนท์")+COUNTIF($J$98,"ชานนท์")+COUNTIF($J$101,"ชานนท์")+COUNTIF($J$110,"ชานนท์")+COUNTIF($J$113,"ชานนท์")+COUNTIF($J$116,"ชานนท์")+COUNTIF($J$119,"ชานนท์")+COUNTIF($J$122,"ชานนท์")+COUNTIF($J$131,"ชานนท์")+COUNTIF($J$134,"ชานนท์")+COUNTIF($J$137,"ชานนท์")+COUNTIF($J$140,"ชานนท์")+COUNTIF($J$143,"ชานนท์")</f>
        <v/>
      </c>
      <c r="O120" s="9">
        <f>COUNTIF($E$99,"ชานนท์")+COUNTIF($E$114,"ชานนท์")+COUNTIF($E$117,"ชานนท์")+COUNTIF($E$120,"ชานนท์")+COUNTIF($E$123,"ชานนท์")+COUNTIF($E$126,"ชานนท์")+COUNTIF($E$135,"ชานนท์")+COUNTIF($E$138,"ชานนท์")+COUNTIF($E$141,"ชานนท์")+COUNTIF($J$99,"ชานนท์")+COUNTIF($J$102,"ชานนท์")+COUNTIF($J$111,"ชานนท์")+COUNTIF($J$114,"ชานนท์")+COUNTIF($J$117,"ชานนท์")+COUNTIF($J$120,"ชานนท์")+COUNTIF($J$123,"ชานนท์")+COUNTIF($J$132,"ชานนท์")+COUNTIF($J$135,"ชานนท์")+COUNTIF($J$138,"ชานนท์")+COUNTIF($J$141,"ชานนท์")+COUNTIF($J$144,"ชานนท์")</f>
        <v/>
      </c>
      <c r="P120" s="9">
        <f>SUM(M120:O120)</f>
        <v/>
      </c>
      <c r="R120" s="9" t="inlineStr">
        <is>
          <t>ชานนท์</t>
        </is>
      </c>
      <c r="S120" s="9">
        <f>COUNTIF($E$100,"ชานนท์")+COUNTIF($E$103,"ชานนท์")+COUNTIF($E$106,"ชานนท์")+COUNTIF($E$109,"ชานนท์")+COUNTIF($E$127,"ชานนท์")+COUNTIF($E$130,"ชานนท์")+COUNTIF($J$103,"ชานนท์")+COUNTIF($J$106,"ชานนท์")+COUNTIF($J$124,"ชานนท์")+COUNTIF($J$127,"ชานนท์")</f>
        <v/>
      </c>
      <c r="T120" s="9">
        <f>COUNTIF($E$101,"ชานนท์")+COUNTIF($E$104,"ชานนท์")+COUNTIF($E$107,"ชานนท์")+COUNTIF($E$110,"ชานนท์")+COUNTIF($E$128,"ชานนท์")+COUNTIF($E$131,"ชานนท์")+COUNTIF($J$104,"ชานนท์")+COUNTIF($J$107,"ชานนท์")+COUNTIF($J$125,"ชานนท์")+COUNTIF($J$128,"ชานนท์")</f>
        <v/>
      </c>
      <c r="U120" s="9">
        <f>COUNTIF($E$102,"ชานนท์")+COUNTIF($E$105,"ชานนท์")+COUNTIF($E$108,"ชานนท์")+COUNTIF($E$111,"ชานนท์")+COUNTIF($E$129,"ชานนท์")+COUNTIF($E$132,"ชานนท์")+COUNTIF($J$105,"ชานนท์")+COUNTIF($J$108,"ชานนท์")+COUNTIF($J$126,"ชานนท์")+COUNTIF($J$129,"ชานนท์")</f>
        <v/>
      </c>
      <c r="V120" s="9">
        <f>SUM(S120:U120)</f>
        <v/>
      </c>
      <c r="X120" s="9" t="inlineStr">
        <is>
          <t>ชานนท์</t>
        </is>
      </c>
      <c r="Y120" s="9">
        <f>SUM(M120,S120)</f>
        <v/>
      </c>
      <c r="Z120" s="9">
        <f>SUM(N120,T120)</f>
        <v/>
      </c>
      <c r="AA120" s="9">
        <f>SUM(O120,U120)</f>
        <v/>
      </c>
      <c r="AB120" s="9">
        <f>SUM(P120,V120)</f>
        <v/>
      </c>
    </row>
    <row r="121">
      <c r="A121" s="1" t="inlineStr">
        <is>
          <t>9</t>
        </is>
      </c>
      <c r="F121" s="1" t="inlineStr">
        <is>
          <t>24</t>
        </is>
      </c>
      <c r="L121" s="18" t="inlineStr">
        <is>
          <t>ปรมะ</t>
        </is>
      </c>
      <c r="M121" s="18" t="inlineStr"/>
      <c r="N121" s="18">
        <f>COUNTIF($E$98,"ปรมะ")+COUNTIF($E$113,"ปรมะ")+COUNTIF($E$116,"ปรมะ")+COUNTIF($E$119,"ปรมะ")+COUNTIF($E$122,"ปรมะ")+COUNTIF($E$125,"ปรมะ")+COUNTIF($E$134,"ปรมะ")+COUNTIF($E$137,"ปรมะ")+COUNTIF($E$140,"ปรมะ")+COUNTIF($J$98,"ปรมะ")+COUNTIF($J$101,"ปรมะ")+COUNTIF($J$110,"ปรมะ")+COUNTIF($J$113,"ปรมะ")+COUNTIF($J$116,"ปรมะ")+COUNTIF($J$119,"ปรมะ")+COUNTIF($J$122,"ปรมะ")+COUNTIF($J$131,"ปรมะ")+COUNTIF($J$134,"ปรมะ")+COUNTIF($J$137,"ปรมะ")+COUNTIF($J$140,"ปรมะ")+COUNTIF($J$143,"ปรมะ")</f>
        <v/>
      </c>
      <c r="O121" s="18">
        <f>COUNTIF($E$99,"ปรมะ")+COUNTIF($E$114,"ปรมะ")+COUNTIF($E$117,"ปรมะ")+COUNTIF($E$120,"ปรมะ")+COUNTIF($E$123,"ปรมะ")+COUNTIF($E$126,"ปรมะ")+COUNTIF($E$135,"ปรมะ")+COUNTIF($E$138,"ปรมะ")+COUNTIF($E$141,"ปรมะ")+COUNTIF($J$99,"ปรมะ")+COUNTIF($J$102,"ปรมะ")+COUNTIF($J$111,"ปรมะ")+COUNTIF($J$114,"ปรมะ")+COUNTIF($J$117,"ปรมะ")+COUNTIF($J$120,"ปรมะ")+COUNTIF($J$123,"ปรมะ")+COUNTIF($J$132,"ปรมะ")+COUNTIF($J$135,"ปรมะ")+COUNTIF($J$138,"ปรมะ")+COUNTIF($J$141,"ปรมะ")+COUNTIF($J$144,"ปรมะ")</f>
        <v/>
      </c>
      <c r="P121" s="18">
        <f>SUM(M121:O121)</f>
        <v/>
      </c>
      <c r="R121" s="18" t="inlineStr">
        <is>
          <t>ปรมะ</t>
        </is>
      </c>
      <c r="S121" s="18">
        <f>COUNTIF($E$100,"ปรมะ")+COUNTIF($E$103,"ปรมะ")+COUNTIF($E$106,"ปรมะ")+COUNTIF($E$109,"ปรมะ")+COUNTIF($E$127,"ปรมะ")+COUNTIF($E$130,"ปรมะ")+COUNTIF($J$103,"ปรมะ")+COUNTIF($J$106,"ปรมะ")+COUNTIF($J$124,"ปรมะ")+COUNTIF($J$127,"ปรมะ")</f>
        <v/>
      </c>
      <c r="T121" s="18">
        <f>COUNTIF($E$101,"ปรมะ")+COUNTIF($E$104,"ปรมะ")+COUNTIF($E$107,"ปรมะ")+COUNTIF($E$110,"ปรมะ")+COUNTIF($E$128,"ปรมะ")+COUNTIF($E$131,"ปรมะ")+COUNTIF($J$104,"ปรมะ")+COUNTIF($J$107,"ปรมะ")+COUNTIF($J$125,"ปรมะ")+COUNTIF($J$128,"ปรมะ")</f>
        <v/>
      </c>
      <c r="U121" s="18">
        <f>COUNTIF($E$102,"ปรมะ")+COUNTIF($E$105,"ปรมะ")+COUNTIF($E$108,"ปรมะ")+COUNTIF($E$111,"ปรมะ")+COUNTIF($E$129,"ปรมะ")+COUNTIF($E$132,"ปรมะ")+COUNTIF($J$105,"ปรมะ")+COUNTIF($J$108,"ปรมะ")+COUNTIF($J$126,"ปรมะ")+COUNTIF($J$129,"ปรมะ")</f>
        <v/>
      </c>
      <c r="V121" s="18">
        <f>SUM(S121:U121)</f>
        <v/>
      </c>
      <c r="X121" s="18" t="inlineStr">
        <is>
          <t>ปรมะ</t>
        </is>
      </c>
      <c r="Y121" s="18">
        <f>SUM(M121,S121)</f>
        <v/>
      </c>
      <c r="Z121" s="18">
        <f>SUM(N121,T121)</f>
        <v/>
      </c>
      <c r="AA121" s="18">
        <f>SUM(O121,U121)</f>
        <v/>
      </c>
      <c r="AB121" s="18">
        <f>SUM(P121,V121)</f>
        <v/>
      </c>
    </row>
    <row r="122">
      <c r="B122" s="1" t="inlineStr">
        <is>
          <t>16:00-24:00</t>
        </is>
      </c>
      <c r="C122" s="11" t="inlineStr">
        <is>
          <t>พลกฤต</t>
        </is>
      </c>
      <c r="D122" s="14" t="inlineStr">
        <is>
          <t>ราเชน</t>
        </is>
      </c>
      <c r="E122" s="15" t="inlineStr">
        <is>
          <t>สัญญา</t>
        </is>
      </c>
      <c r="G122" s="1" t="inlineStr">
        <is>
          <t>16:00-24:00</t>
        </is>
      </c>
      <c r="H122" s="18" t="inlineStr">
        <is>
          <t>ปรมะ</t>
        </is>
      </c>
      <c r="I122" s="17" t="inlineStr">
        <is>
          <t>นฤชิต</t>
        </is>
      </c>
      <c r="J122" s="14" t="inlineStr">
        <is>
          <t>ราเชน</t>
        </is>
      </c>
      <c r="L122" s="15" t="inlineStr">
        <is>
          <t>สัญญา</t>
        </is>
      </c>
      <c r="M122" s="15" t="inlineStr"/>
      <c r="N122" s="15">
        <f>COUNTIF($E$98,"สัญญา")+COUNTIF($E$113,"สัญญา")+COUNTIF($E$116,"สัญญา")+COUNTIF($E$119,"สัญญา")+COUNTIF($E$122,"สัญญา")+COUNTIF($E$125,"สัญญา")+COUNTIF($E$134,"สัญญา")+COUNTIF($E$137,"สัญญา")+COUNTIF($E$140,"สัญญา")+COUNTIF($J$98,"สัญญา")+COUNTIF($J$101,"สัญญา")+COUNTIF($J$110,"สัญญา")+COUNTIF($J$113,"สัญญา")+COUNTIF($J$116,"สัญญา")+COUNTIF($J$119,"สัญญา")+COUNTIF($J$122,"สัญญา")+COUNTIF($J$131,"สัญญา")+COUNTIF($J$134,"สัญญา")+COUNTIF($J$137,"สัญญา")+COUNTIF($J$140,"สัญญา")+COUNTIF($J$143,"สัญญา")</f>
        <v/>
      </c>
      <c r="O122" s="15">
        <f>COUNTIF($E$99,"สัญญา")+COUNTIF($E$114,"สัญญา")+COUNTIF($E$117,"สัญญา")+COUNTIF($E$120,"สัญญา")+COUNTIF($E$123,"สัญญา")+COUNTIF($E$126,"สัญญา")+COUNTIF($E$135,"สัญญา")+COUNTIF($E$138,"สัญญา")+COUNTIF($E$141,"สัญญา")+COUNTIF($J$99,"สัญญา")+COUNTIF($J$102,"สัญญา")+COUNTIF($J$111,"สัญญา")+COUNTIF($J$114,"สัญญา")+COUNTIF($J$117,"สัญญา")+COUNTIF($J$120,"สัญญา")+COUNTIF($J$123,"สัญญา")+COUNTIF($J$132,"สัญญา")+COUNTIF($J$135,"สัญญา")+COUNTIF($J$138,"สัญญา")+COUNTIF($J$141,"สัญญา")+COUNTIF($J$144,"สัญญา")</f>
        <v/>
      </c>
      <c r="P122" s="15">
        <f>SUM(M122:O122)</f>
        <v/>
      </c>
      <c r="R122" s="15" t="inlineStr">
        <is>
          <t>สัญญา</t>
        </is>
      </c>
      <c r="S122" s="15">
        <f>COUNTIF($E$100,"สัญญา")+COUNTIF($E$103,"สัญญา")+COUNTIF($E$106,"สัญญา")+COUNTIF($E$109,"สัญญา")+COUNTIF($E$127,"สัญญา")+COUNTIF($E$130,"สัญญา")+COUNTIF($J$103,"สัญญา")+COUNTIF($J$106,"สัญญา")+COUNTIF($J$124,"สัญญา")+COUNTIF($J$127,"สัญญา")</f>
        <v/>
      </c>
      <c r="T122" s="15">
        <f>COUNTIF($E$101,"สัญญา")+COUNTIF($E$104,"สัญญา")+COUNTIF($E$107,"สัญญา")+COUNTIF($E$110,"สัญญา")+COUNTIF($E$128,"สัญญา")+COUNTIF($E$131,"สัญญา")+COUNTIF($J$104,"สัญญา")+COUNTIF($J$107,"สัญญา")+COUNTIF($J$125,"สัญญา")+COUNTIF($J$128,"สัญญา")</f>
        <v/>
      </c>
      <c r="U122" s="15">
        <f>COUNTIF($E$102,"สัญญา")+COUNTIF($E$105,"สัญญา")+COUNTIF($E$108,"สัญญา")+COUNTIF($E$111,"สัญญา")+COUNTIF($E$129,"สัญญา")+COUNTIF($E$132,"สัญญา")+COUNTIF($J$105,"สัญญา")+COUNTIF($J$108,"สัญญา")+COUNTIF($J$126,"สัญญา")+COUNTIF($J$129,"สัญญา")</f>
        <v/>
      </c>
      <c r="V122" s="15">
        <f>SUM(S122:U122)</f>
        <v/>
      </c>
      <c r="X122" s="15" t="inlineStr">
        <is>
          <t>สัญญา</t>
        </is>
      </c>
      <c r="Y122" s="15">
        <f>SUM(M122,S122)</f>
        <v/>
      </c>
      <c r="Z122" s="15">
        <f>SUM(N122,T122)</f>
        <v/>
      </c>
      <c r="AA122" s="15">
        <f>SUM(O122,U122)</f>
        <v/>
      </c>
      <c r="AB122" s="15">
        <f>SUM(P122,V122)</f>
        <v/>
      </c>
    </row>
    <row r="123">
      <c r="B123" s="1" t="inlineStr">
        <is>
          <t>24:00-08:00</t>
        </is>
      </c>
      <c r="C123" s="11" t="inlineStr">
        <is>
          <t>พลกฤต</t>
        </is>
      </c>
      <c r="D123" s="17" t="inlineStr">
        <is>
          <t>นฤชิต</t>
        </is>
      </c>
      <c r="E123" s="16" t="inlineStr">
        <is>
          <t>ภูวเนตร</t>
        </is>
      </c>
      <c r="G123" s="1" t="inlineStr">
        <is>
          <t>24:00-08:00</t>
        </is>
      </c>
      <c r="H123" s="11" t="inlineStr">
        <is>
          <t>พลกฤต</t>
        </is>
      </c>
      <c r="I123" s="7" t="inlineStr">
        <is>
          <t>จีรวัฒน์</t>
        </is>
      </c>
      <c r="J123" s="19" t="inlineStr">
        <is>
          <t>นที</t>
        </is>
      </c>
      <c r="L123" s="12" t="inlineStr">
        <is>
          <t>วินัย</t>
        </is>
      </c>
      <c r="M123" s="12" t="inlineStr"/>
      <c r="N123" s="12">
        <f>COUNTIF($E$98,"วินัย")+COUNTIF($E$113,"วินัย")+COUNTIF($E$116,"วินัย")+COUNTIF($E$119,"วินัย")+COUNTIF($E$122,"วินัย")+COUNTIF($E$125,"วินัย")+COUNTIF($E$134,"วินัย")+COUNTIF($E$137,"วินัย")+COUNTIF($E$140,"วินัย")+COUNTIF($J$98,"วินัย")+COUNTIF($J$101,"วินัย")+COUNTIF($J$110,"วินัย")+COUNTIF($J$113,"วินัย")+COUNTIF($J$116,"วินัย")+COUNTIF($J$119,"วินัย")+COUNTIF($J$122,"วินัย")+COUNTIF($J$131,"วินัย")+COUNTIF($J$134,"วินัย")+COUNTIF($J$137,"วินัย")+COUNTIF($J$140,"วินัย")+COUNTIF($J$143,"วินัย")</f>
        <v/>
      </c>
      <c r="O123" s="12">
        <f>COUNTIF($E$99,"วินัย")+COUNTIF($E$114,"วินัย")+COUNTIF($E$117,"วินัย")+COUNTIF($E$120,"วินัย")+COUNTIF($E$123,"วินัย")+COUNTIF($E$126,"วินัย")+COUNTIF($E$135,"วินัย")+COUNTIF($E$138,"วินัย")+COUNTIF($E$141,"วินัย")+COUNTIF($J$99,"วินัย")+COUNTIF($J$102,"วินัย")+COUNTIF($J$111,"วินัย")+COUNTIF($J$114,"วินัย")+COUNTIF($J$117,"วินัย")+COUNTIF($J$120,"วินัย")+COUNTIF($J$123,"วินัย")+COUNTIF($J$132,"วินัย")+COUNTIF($J$135,"วินัย")+COUNTIF($J$138,"วินัย")+COUNTIF($J$141,"วินัย")+COUNTIF($J$144,"วินัย")</f>
        <v/>
      </c>
      <c r="P123" s="12">
        <f>SUM(M123:O123)</f>
        <v/>
      </c>
      <c r="R123" s="12" t="inlineStr">
        <is>
          <t>วินัย</t>
        </is>
      </c>
      <c r="S123" s="12">
        <f>COUNTIF($E$100,"วินัย")+COUNTIF($E$103,"วินัย")+COUNTIF($E$106,"วินัย")+COUNTIF($E$109,"วินัย")+COUNTIF($E$127,"วินัย")+COUNTIF($E$130,"วินัย")+COUNTIF($J$103,"วินัย")+COUNTIF($J$106,"วินัย")+COUNTIF($J$124,"วินัย")+COUNTIF($J$127,"วินัย")</f>
        <v/>
      </c>
      <c r="T123" s="12">
        <f>COUNTIF($E$101,"วินัย")+COUNTIF($E$104,"วินัย")+COUNTIF($E$107,"วินัย")+COUNTIF($E$110,"วินัย")+COUNTIF($E$128,"วินัย")+COUNTIF($E$131,"วินัย")+COUNTIF($J$104,"วินัย")+COUNTIF($J$107,"วินัย")+COUNTIF($J$125,"วินัย")+COUNTIF($J$128,"วินัย")</f>
        <v/>
      </c>
      <c r="U123" s="12">
        <f>COUNTIF($E$102,"วินัย")+COUNTIF($E$105,"วินัย")+COUNTIF($E$108,"วินัย")+COUNTIF($E$111,"วินัย")+COUNTIF($E$129,"วินัย")+COUNTIF($E$132,"วินัย")+COUNTIF($J$105,"วินัย")+COUNTIF($J$108,"วินัย")+COUNTIF($J$126,"วินัย")+COUNTIF($J$129,"วินัย")</f>
        <v/>
      </c>
      <c r="V123" s="12">
        <f>SUM(S123:U123)</f>
        <v/>
      </c>
      <c r="X123" s="12" t="inlineStr">
        <is>
          <t>วินัย</t>
        </is>
      </c>
      <c r="Y123" s="12">
        <f>SUM(M123,S123)</f>
        <v/>
      </c>
      <c r="Z123" s="12">
        <f>SUM(N123,T123)</f>
        <v/>
      </c>
      <c r="AA123" s="12">
        <f>SUM(O123,U123)</f>
        <v/>
      </c>
      <c r="AB123" s="12">
        <f>SUM(P123,V123)</f>
        <v/>
      </c>
    </row>
    <row r="124">
      <c r="A124" s="1" t="inlineStr">
        <is>
          <t>10</t>
        </is>
      </c>
      <c r="F124" s="4" t="inlineStr">
        <is>
          <t>25*</t>
        </is>
      </c>
      <c r="G124" s="4" t="inlineStr">
        <is>
          <t>08:00-16:00</t>
        </is>
      </c>
      <c r="H124" s="8" t="inlineStr">
        <is>
          <t>ราเชนทร์</t>
        </is>
      </c>
      <c r="I124" s="13" t="inlineStr">
        <is>
          <t>วัฒพงษ์</t>
        </is>
      </c>
      <c r="J124" s="6" t="inlineStr">
        <is>
          <t>รณยุทธ</t>
        </is>
      </c>
      <c r="L124" s="6" t="inlineStr">
        <is>
          <t>รณยุทธ</t>
        </is>
      </c>
      <c r="M124" s="6" t="inlineStr"/>
      <c r="N124" s="6">
        <f>COUNTIF($E$98,"รณยุทธ")+COUNTIF($E$113,"รณยุทธ")+COUNTIF($E$116,"รณยุทธ")+COUNTIF($E$119,"รณยุทธ")+COUNTIF($E$122,"รณยุทธ")+COUNTIF($E$125,"รณยุทธ")+COUNTIF($E$134,"รณยุทธ")+COUNTIF($E$137,"รณยุทธ")+COUNTIF($E$140,"รณยุทธ")+COUNTIF($J$98,"รณยุทธ")+COUNTIF($J$101,"รณยุทธ")+COUNTIF($J$110,"รณยุทธ")+COUNTIF($J$113,"รณยุทธ")+COUNTIF($J$116,"รณยุทธ")+COUNTIF($J$119,"รณยุทธ")+COUNTIF($J$122,"รณยุทธ")+COUNTIF($J$131,"รณยุทธ")+COUNTIF($J$134,"รณยุทธ")+COUNTIF($J$137,"รณยุทธ")+COUNTIF($J$140,"รณยุทธ")+COUNTIF($J$143,"รณยุทธ")</f>
        <v/>
      </c>
      <c r="O124" s="6">
        <f>COUNTIF($E$99,"รณยุทธ")+COUNTIF($E$114,"รณยุทธ")+COUNTIF($E$117,"รณยุทธ")+COUNTIF($E$120,"รณยุทธ")+COUNTIF($E$123,"รณยุทธ")+COUNTIF($E$126,"รณยุทธ")+COUNTIF($E$135,"รณยุทธ")+COUNTIF($E$138,"รณยุทธ")+COUNTIF($E$141,"รณยุทธ")+COUNTIF($J$99,"รณยุทธ")+COUNTIF($J$102,"รณยุทธ")+COUNTIF($J$111,"รณยุทธ")+COUNTIF($J$114,"รณยุทธ")+COUNTIF($J$117,"รณยุทธ")+COUNTIF($J$120,"รณยุทธ")+COUNTIF($J$123,"รณยุทธ")+COUNTIF($J$132,"รณยุทธ")+COUNTIF($J$135,"รณยุทธ")+COUNTIF($J$138,"รณยุทธ")+COUNTIF($J$141,"รณยุทธ")+COUNTIF($J$144,"รณยุทธ")</f>
        <v/>
      </c>
      <c r="P124" s="6">
        <f>SUM(M124:O124)</f>
        <v/>
      </c>
      <c r="R124" s="6" t="inlineStr">
        <is>
          <t>รณยุทธ</t>
        </is>
      </c>
      <c r="S124" s="6">
        <f>COUNTIF($E$100,"รณยุทธ")+COUNTIF($E$103,"รณยุทธ")+COUNTIF($E$106,"รณยุทธ")+COUNTIF($E$109,"รณยุทธ")+COUNTIF($E$127,"รณยุทธ")+COUNTIF($E$130,"รณยุทธ")+COUNTIF($J$103,"รณยุทธ")+COUNTIF($J$106,"รณยุทธ")+COUNTIF($J$124,"รณยุทธ")+COUNTIF($J$127,"รณยุทธ")</f>
        <v/>
      </c>
      <c r="T124" s="6">
        <f>COUNTIF($E$101,"รณยุทธ")+COUNTIF($E$104,"รณยุทธ")+COUNTIF($E$107,"รณยุทธ")+COUNTIF($E$110,"รณยุทธ")+COUNTIF($E$128,"รณยุทธ")+COUNTIF($E$131,"รณยุทธ")+COUNTIF($J$104,"รณยุทธ")+COUNTIF($J$107,"รณยุทธ")+COUNTIF($J$125,"รณยุทธ")+COUNTIF($J$128,"รณยุทธ")</f>
        <v/>
      </c>
      <c r="U124" s="6">
        <f>COUNTIF($E$102,"รณยุทธ")+COUNTIF($E$105,"รณยุทธ")+COUNTIF($E$108,"รณยุทธ")+COUNTIF($E$111,"รณยุทธ")+COUNTIF($E$129,"รณยุทธ")+COUNTIF($E$132,"รณยุทธ")+COUNTIF($J$105,"รณยุทธ")+COUNTIF($J$108,"รณยุทธ")+COUNTIF($J$126,"รณยุทธ")+COUNTIF($J$129,"รณยุทธ")</f>
        <v/>
      </c>
      <c r="V124" s="6">
        <f>SUM(S124:U124)</f>
        <v/>
      </c>
      <c r="X124" s="6" t="inlineStr">
        <is>
          <t>รณยุทธ</t>
        </is>
      </c>
      <c r="Y124" s="6">
        <f>SUM(M124,S124)</f>
        <v/>
      </c>
      <c r="Z124" s="6">
        <f>SUM(N124,T124)</f>
        <v/>
      </c>
      <c r="AA124" s="6">
        <f>SUM(O124,U124)</f>
        <v/>
      </c>
      <c r="AB124" s="6">
        <f>SUM(P124,V124)</f>
        <v/>
      </c>
    </row>
    <row r="125">
      <c r="B125" s="1" t="inlineStr">
        <is>
          <t>16:00-24:00</t>
        </is>
      </c>
      <c r="C125" s="6" t="inlineStr">
        <is>
          <t>รณยุทธ</t>
        </is>
      </c>
      <c r="D125" s="17" t="inlineStr">
        <is>
          <t>นฤชิต</t>
        </is>
      </c>
      <c r="E125" s="12" t="inlineStr">
        <is>
          <t>วินัย</t>
        </is>
      </c>
      <c r="F125" s="5" t="n"/>
      <c r="G125" s="4" t="inlineStr">
        <is>
          <t>16:00-24:00</t>
        </is>
      </c>
      <c r="H125" s="16" t="inlineStr">
        <is>
          <t>ภูวเนตร</t>
        </is>
      </c>
      <c r="I125" s="14" t="inlineStr">
        <is>
          <t>ราเชน</t>
        </is>
      </c>
      <c r="J125" s="12" t="inlineStr">
        <is>
          <t>วินัย</t>
        </is>
      </c>
      <c r="L125" s="13" t="inlineStr">
        <is>
          <t>วัฒพงษ์</t>
        </is>
      </c>
      <c r="M125" s="13" t="inlineStr"/>
      <c r="N125" s="13">
        <f>COUNTIF($E$98,"วัฒพงษ์")+COUNTIF($E$113,"วัฒพงษ์")+COUNTIF($E$116,"วัฒพงษ์")+COUNTIF($E$119,"วัฒพงษ์")+COUNTIF($E$122,"วัฒพงษ์")+COUNTIF($E$125,"วัฒพงษ์")+COUNTIF($E$134,"วัฒพงษ์")+COUNTIF($E$137,"วัฒพงษ์")+COUNTIF($E$140,"วัฒพงษ์")+COUNTIF($J$98,"วัฒพงษ์")+COUNTIF($J$101,"วัฒพงษ์")+COUNTIF($J$110,"วัฒพงษ์")+COUNTIF($J$113,"วัฒพงษ์")+COUNTIF($J$116,"วัฒพงษ์")+COUNTIF($J$119,"วัฒพงษ์")+COUNTIF($J$122,"วัฒพงษ์")+COUNTIF($J$131,"วัฒพงษ์")+COUNTIF($J$134,"วัฒพงษ์")+COUNTIF($J$137,"วัฒพงษ์")+COUNTIF($J$140,"วัฒพงษ์")+COUNTIF($J$143,"วัฒพงษ์")</f>
        <v/>
      </c>
      <c r="O125" s="13">
        <f>COUNTIF($E$99,"วัฒพงษ์")+COUNTIF($E$114,"วัฒพงษ์")+COUNTIF($E$117,"วัฒพงษ์")+COUNTIF($E$120,"วัฒพงษ์")+COUNTIF($E$123,"วัฒพงษ์")+COUNTIF($E$126,"วัฒพงษ์")+COUNTIF($E$135,"วัฒพงษ์")+COUNTIF($E$138,"วัฒพงษ์")+COUNTIF($E$141,"วัฒพงษ์")+COUNTIF($J$99,"วัฒพงษ์")+COUNTIF($J$102,"วัฒพงษ์")+COUNTIF($J$111,"วัฒพงษ์")+COUNTIF($J$114,"วัฒพงษ์")+COUNTIF($J$117,"วัฒพงษ์")+COUNTIF($J$120,"วัฒพงษ์")+COUNTIF($J$123,"วัฒพงษ์")+COUNTIF($J$132,"วัฒพงษ์")+COUNTIF($J$135,"วัฒพงษ์")+COUNTIF($J$138,"วัฒพงษ์")+COUNTIF($J$141,"วัฒพงษ์")+COUNTIF($J$144,"วัฒพงษ์")</f>
        <v/>
      </c>
      <c r="P125" s="13">
        <f>SUM(M125:O125)</f>
        <v/>
      </c>
      <c r="R125" s="13" t="inlineStr">
        <is>
          <t>วัฒพงษ์</t>
        </is>
      </c>
      <c r="S125" s="13">
        <f>COUNTIF($E$100,"วัฒพงษ์")+COUNTIF($E$103,"วัฒพงษ์")+COUNTIF($E$106,"วัฒพงษ์")+COUNTIF($E$109,"วัฒพงษ์")+COUNTIF($E$127,"วัฒพงษ์")+COUNTIF($E$130,"วัฒพงษ์")+COUNTIF($J$103,"วัฒพงษ์")+COUNTIF($J$106,"วัฒพงษ์")+COUNTIF($J$124,"วัฒพงษ์")+COUNTIF($J$127,"วัฒพงษ์")</f>
        <v/>
      </c>
      <c r="T125" s="13">
        <f>COUNTIF($E$101,"วัฒพงษ์")+COUNTIF($E$104,"วัฒพงษ์")+COUNTIF($E$107,"วัฒพงษ์")+COUNTIF($E$110,"วัฒพงษ์")+COUNTIF($E$128,"วัฒพงษ์")+COUNTIF($E$131,"วัฒพงษ์")+COUNTIF($J$104,"วัฒพงษ์")+COUNTIF($J$107,"วัฒพงษ์")+COUNTIF($J$125,"วัฒพงษ์")+COUNTIF($J$128,"วัฒพงษ์")</f>
        <v/>
      </c>
      <c r="U125" s="13">
        <f>COUNTIF($E$102,"วัฒพงษ์")+COUNTIF($E$105,"วัฒพงษ์")+COUNTIF($E$108,"วัฒพงษ์")+COUNTIF($E$111,"วัฒพงษ์")+COUNTIF($E$129,"วัฒพงษ์")+COUNTIF($E$132,"วัฒพงษ์")+COUNTIF($J$105,"วัฒพงษ์")+COUNTIF($J$108,"วัฒพงษ์")+COUNTIF($J$126,"วัฒพงษ์")+COUNTIF($J$129,"วัฒพงษ์")</f>
        <v/>
      </c>
      <c r="V125" s="13">
        <f>SUM(S125:U125)</f>
        <v/>
      </c>
      <c r="X125" s="13" t="inlineStr">
        <is>
          <t>วัฒพงษ์</t>
        </is>
      </c>
      <c r="Y125" s="13">
        <f>SUM(M125,S125)</f>
        <v/>
      </c>
      <c r="Z125" s="13">
        <f>SUM(N125,T125)</f>
        <v/>
      </c>
      <c r="AA125" s="13">
        <f>SUM(O125,U125)</f>
        <v/>
      </c>
      <c r="AB125" s="13">
        <f>SUM(P125,V125)</f>
        <v/>
      </c>
    </row>
    <row r="126">
      <c r="B126" s="1" t="inlineStr">
        <is>
          <t>24:00-08:00</t>
        </is>
      </c>
      <c r="C126" s="15" t="inlineStr">
        <is>
          <t>สัญญา</t>
        </is>
      </c>
      <c r="D126" s="19" t="inlineStr">
        <is>
          <t>นที</t>
        </is>
      </c>
      <c r="E126" s="14" t="inlineStr">
        <is>
          <t>ราเชน</t>
        </is>
      </c>
      <c r="F126" s="5" t="n"/>
      <c r="G126" s="4" t="inlineStr">
        <is>
          <t>24:00-08:00</t>
        </is>
      </c>
      <c r="H126" s="16" t="inlineStr">
        <is>
          <t>ภูวเนตร</t>
        </is>
      </c>
      <c r="I126" s="19" t="inlineStr">
        <is>
          <t>นที</t>
        </is>
      </c>
      <c r="J126" s="18" t="inlineStr">
        <is>
          <t>ปรมะ</t>
        </is>
      </c>
      <c r="L126" s="14" t="inlineStr">
        <is>
          <t>ราเชน</t>
        </is>
      </c>
      <c r="M126" s="14" t="inlineStr"/>
      <c r="N126" s="14">
        <f>COUNTIF($E$98,"ราเชน")+COUNTIF($E$113,"ราเชน")+COUNTIF($E$116,"ราเชน")+COUNTIF($E$119,"ราเชน")+COUNTIF($E$122,"ราเชน")+COUNTIF($E$125,"ราเชน")+COUNTIF($E$134,"ราเชน")+COUNTIF($E$137,"ราเชน")+COUNTIF($E$140,"ราเชน")+COUNTIF($J$98,"ราเชน")+COUNTIF($J$101,"ราเชน")+COUNTIF($J$110,"ราเชน")+COUNTIF($J$113,"ราเชน")+COUNTIF($J$116,"ราเชน")+COUNTIF($J$119,"ราเชน")+COUNTIF($J$122,"ราเชน")+COUNTIF($J$131,"ราเชน")+COUNTIF($J$134,"ราเชน")+COUNTIF($J$137,"ราเชน")+COUNTIF($J$140,"ราเชน")+COUNTIF($J$143,"ราเชน")</f>
        <v/>
      </c>
      <c r="O126" s="14">
        <f>COUNTIF($E$99,"ราเชน")+COUNTIF($E$114,"ราเชน")+COUNTIF($E$117,"ราเชน")+COUNTIF($E$120,"ราเชน")+COUNTIF($E$123,"ราเชน")+COUNTIF($E$126,"ราเชน")+COUNTIF($E$135,"ราเชน")+COUNTIF($E$138,"ราเชน")+COUNTIF($E$141,"ราเชน")+COUNTIF($J$99,"ราเชน")+COUNTIF($J$102,"ราเชน")+COUNTIF($J$111,"ราเชน")+COUNTIF($J$114,"ราเชน")+COUNTIF($J$117,"ราเชน")+COUNTIF($J$120,"ราเชน")+COUNTIF($J$123,"ราเชน")+COUNTIF($J$132,"ราเชน")+COUNTIF($J$135,"ราเชน")+COUNTIF($J$138,"ราเชน")+COUNTIF($J$141,"ราเชน")+COUNTIF($J$144,"ราเชน")</f>
        <v/>
      </c>
      <c r="P126" s="14">
        <f>SUM(M126:O126)</f>
        <v/>
      </c>
      <c r="R126" s="14" t="inlineStr">
        <is>
          <t>ราเชน</t>
        </is>
      </c>
      <c r="S126" s="14">
        <f>COUNTIF($E$100,"ราเชน")+COUNTIF($E$103,"ราเชน")+COUNTIF($E$106,"ราเชน")+COUNTIF($E$109,"ราเชน")+COUNTIF($E$127,"ราเชน")+COUNTIF($E$130,"ราเชน")+COUNTIF($J$103,"ราเชน")+COUNTIF($J$106,"ราเชน")+COUNTIF($J$124,"ราเชน")+COUNTIF($J$127,"ราเชน")</f>
        <v/>
      </c>
      <c r="T126" s="14">
        <f>COUNTIF($E$101,"ราเชน")+COUNTIF($E$104,"ราเชน")+COUNTIF($E$107,"ราเชน")+COUNTIF($E$110,"ราเชน")+COUNTIF($E$128,"ราเชน")+COUNTIF($E$131,"ราเชน")+COUNTIF($J$104,"ราเชน")+COUNTIF($J$107,"ราเชน")+COUNTIF($J$125,"ราเชน")+COUNTIF($J$128,"ราเชน")</f>
        <v/>
      </c>
      <c r="U126" s="14">
        <f>COUNTIF($E$102,"ราเชน")+COUNTIF($E$105,"ราเชน")+COUNTIF($E$108,"ราเชน")+COUNTIF($E$111,"ราเชน")+COUNTIF($E$129,"ราเชน")+COUNTIF($E$132,"ราเชน")+COUNTIF($J$105,"ราเชน")+COUNTIF($J$108,"ราเชน")+COUNTIF($J$126,"ราเชน")+COUNTIF($J$129,"ราเชน")</f>
        <v/>
      </c>
      <c r="V126" s="14">
        <f>SUM(S126:U126)</f>
        <v/>
      </c>
      <c r="X126" s="14" t="inlineStr">
        <is>
          <t>ราเชน</t>
        </is>
      </c>
      <c r="Y126" s="14">
        <f>SUM(M126,S126)</f>
        <v/>
      </c>
      <c r="Z126" s="14">
        <f>SUM(N126,T126)</f>
        <v/>
      </c>
      <c r="AA126" s="14">
        <f>SUM(O126,U126)</f>
        <v/>
      </c>
      <c r="AB126" s="14">
        <f>SUM(P126,V126)</f>
        <v/>
      </c>
    </row>
    <row r="127">
      <c r="A127" s="4" t="inlineStr">
        <is>
          <t>11*</t>
        </is>
      </c>
      <c r="B127" s="4" t="inlineStr">
        <is>
          <t>08:00-16:00</t>
        </is>
      </c>
      <c r="C127" s="6" t="inlineStr">
        <is>
          <t>รณยุทธ</t>
        </is>
      </c>
      <c r="D127" s="19" t="inlineStr">
        <is>
          <t>นที</t>
        </is>
      </c>
      <c r="E127" s="10" t="inlineStr">
        <is>
          <t>สุเมธร์</t>
        </is>
      </c>
      <c r="F127" s="4" t="inlineStr">
        <is>
          <t>26*</t>
        </is>
      </c>
      <c r="G127" s="4" t="inlineStr">
        <is>
          <t>08:00-16:00</t>
        </is>
      </c>
      <c r="H127" s="15" t="inlineStr">
        <is>
          <t>สัญญา</t>
        </is>
      </c>
      <c r="I127" s="17" t="inlineStr">
        <is>
          <t>นฤชิต</t>
        </is>
      </c>
      <c r="J127" s="11" t="inlineStr">
        <is>
          <t>พลกฤต</t>
        </is>
      </c>
      <c r="L127" s="17" t="inlineStr">
        <is>
          <t>นฤชิต</t>
        </is>
      </c>
      <c r="M127" s="17" t="inlineStr"/>
      <c r="N127" s="17">
        <f>COUNTIF($E$98,"นฤชิต")+COUNTIF($E$113,"นฤชิต")+COUNTIF($E$116,"นฤชิต")+COUNTIF($E$119,"นฤชิต")+COUNTIF($E$122,"นฤชิต")+COUNTIF($E$125,"นฤชิต")+COUNTIF($E$134,"นฤชิต")+COUNTIF($E$137,"นฤชิต")+COUNTIF($E$140,"นฤชิต")+COUNTIF($J$98,"นฤชิต")+COUNTIF($J$101,"นฤชิต")+COUNTIF($J$110,"นฤชิต")+COUNTIF($J$113,"นฤชิต")+COUNTIF($J$116,"นฤชิต")+COUNTIF($J$119,"นฤชิต")+COUNTIF($J$122,"นฤชิต")+COUNTIF($J$131,"นฤชิต")+COUNTIF($J$134,"นฤชิต")+COUNTIF($J$137,"นฤชิต")+COUNTIF($J$140,"นฤชิต")+COUNTIF($J$143,"นฤชิต")</f>
        <v/>
      </c>
      <c r="O127" s="17">
        <f>COUNTIF($E$99,"นฤชิต")+COUNTIF($E$114,"นฤชิต")+COUNTIF($E$117,"นฤชิต")+COUNTIF($E$120,"นฤชิต")+COUNTIF($E$123,"นฤชิต")+COUNTIF($E$126,"นฤชิต")+COUNTIF($E$135,"นฤชิต")+COUNTIF($E$138,"นฤชิต")+COUNTIF($E$141,"นฤชิต")+COUNTIF($J$99,"นฤชิต")+COUNTIF($J$102,"นฤชิต")+COUNTIF($J$111,"นฤชิต")+COUNTIF($J$114,"นฤชิต")+COUNTIF($J$117,"นฤชิต")+COUNTIF($J$120,"นฤชิต")+COUNTIF($J$123,"นฤชิต")+COUNTIF($J$132,"นฤชิต")+COUNTIF($J$135,"นฤชิต")+COUNTIF($J$138,"นฤชิต")+COUNTIF($J$141,"นฤชิต")+COUNTIF($J$144,"นฤชิต")</f>
        <v/>
      </c>
      <c r="P127" s="17">
        <f>SUM(M127:O127)</f>
        <v/>
      </c>
      <c r="R127" s="17" t="inlineStr">
        <is>
          <t>นฤชิต</t>
        </is>
      </c>
      <c r="S127" s="17">
        <f>COUNTIF($E$100,"นฤชิต")+COUNTIF($E$103,"นฤชิต")+COUNTIF($E$106,"นฤชิต")+COUNTIF($E$109,"นฤชิต")+COUNTIF($E$127,"นฤชิต")+COUNTIF($E$130,"นฤชิต")+COUNTIF($J$103,"นฤชิต")+COUNTIF($J$106,"นฤชิต")+COUNTIF($J$124,"นฤชิต")+COUNTIF($J$127,"นฤชิต")</f>
        <v/>
      </c>
      <c r="T127" s="17">
        <f>COUNTIF($E$101,"นฤชิต")+COUNTIF($E$104,"นฤชิต")+COUNTIF($E$107,"นฤชิต")+COUNTIF($E$110,"นฤชิต")+COUNTIF($E$128,"นฤชิต")+COUNTIF($E$131,"นฤชิต")+COUNTIF($J$104,"นฤชิต")+COUNTIF($J$107,"นฤชิต")+COUNTIF($J$125,"นฤชิต")+COUNTIF($J$128,"นฤชิต")</f>
        <v/>
      </c>
      <c r="U127" s="17">
        <f>COUNTIF($E$102,"นฤชิต")+COUNTIF($E$105,"นฤชิต")+COUNTIF($E$108,"นฤชิต")+COUNTIF($E$111,"นฤชิต")+COUNTIF($E$129,"นฤชิต")+COUNTIF($E$132,"นฤชิต")+COUNTIF($J$105,"นฤชิต")+COUNTIF($J$108,"นฤชิต")+COUNTIF($J$126,"นฤชิต")+COUNTIF($J$129,"นฤชิต")</f>
        <v/>
      </c>
      <c r="V127" s="17">
        <f>SUM(S127:U127)</f>
        <v/>
      </c>
      <c r="X127" s="17" t="inlineStr">
        <is>
          <t>นฤชิต</t>
        </is>
      </c>
      <c r="Y127" s="17">
        <f>SUM(M127,S127)</f>
        <v/>
      </c>
      <c r="Z127" s="17">
        <f>SUM(N127,T127)</f>
        <v/>
      </c>
      <c r="AA127" s="17">
        <f>SUM(O127,U127)</f>
        <v/>
      </c>
      <c r="AB127" s="17">
        <f>SUM(P127,V127)</f>
        <v/>
      </c>
    </row>
    <row r="128">
      <c r="A128" s="5" t="n"/>
      <c r="B128" s="4" t="inlineStr">
        <is>
          <t>16:00-24:00</t>
        </is>
      </c>
      <c r="C128" s="12" t="inlineStr">
        <is>
          <t>วินัย</t>
        </is>
      </c>
      <c r="D128" s="10" t="inlineStr">
        <is>
          <t>สุเมธร์</t>
        </is>
      </c>
      <c r="E128" s="8" t="inlineStr">
        <is>
          <t>ราเชนทร์</t>
        </is>
      </c>
      <c r="F128" s="5" t="n"/>
      <c r="G128" s="4" t="inlineStr">
        <is>
          <t>16:00-24:00</t>
        </is>
      </c>
      <c r="H128" s="6" t="inlineStr">
        <is>
          <t>รณยุทธ</t>
        </is>
      </c>
      <c r="I128" s="13" t="inlineStr">
        <is>
          <t>วัฒพงษ์</t>
        </is>
      </c>
      <c r="J128" s="17" t="inlineStr">
        <is>
          <t>นฤชิต</t>
        </is>
      </c>
      <c r="L128" s="7" t="inlineStr">
        <is>
          <t>จีรวัฒน์</t>
        </is>
      </c>
      <c r="M128" s="7" t="inlineStr"/>
      <c r="N128" s="7">
        <f>COUNTIF($E$98,"จีรวัฒน์")+COUNTIF($E$113,"จีรวัฒน์")+COUNTIF($E$116,"จีรวัฒน์")+COUNTIF($E$119,"จีรวัฒน์")+COUNTIF($E$122,"จีรวัฒน์")+COUNTIF($E$125,"จีรวัฒน์")+COUNTIF($E$134,"จีรวัฒน์")+COUNTIF($E$137,"จีรวัฒน์")+COUNTIF($E$140,"จีรวัฒน์")+COUNTIF($J$98,"จีรวัฒน์")+COUNTIF($J$101,"จีรวัฒน์")+COUNTIF($J$110,"จีรวัฒน์")+COUNTIF($J$113,"จีรวัฒน์")+COUNTIF($J$116,"จีรวัฒน์")+COUNTIF($J$119,"จีรวัฒน์")+COUNTIF($J$122,"จีรวัฒน์")+COUNTIF($J$131,"จีรวัฒน์")+COUNTIF($J$134,"จีรวัฒน์")+COUNTIF($J$137,"จีรวัฒน์")+COUNTIF($J$140,"จีรวัฒน์")+COUNTIF($J$143,"จีรวัฒน์")</f>
        <v/>
      </c>
      <c r="O128" s="7">
        <f>COUNTIF($E$99,"จีรวัฒน์")+COUNTIF($E$114,"จีรวัฒน์")+COUNTIF($E$117,"จีรวัฒน์")+COUNTIF($E$120,"จีรวัฒน์")+COUNTIF($E$123,"จีรวัฒน์")+COUNTIF($E$126,"จีรวัฒน์")+COUNTIF($E$135,"จีรวัฒน์")+COUNTIF($E$138,"จีรวัฒน์")+COUNTIF($E$141,"จีรวัฒน์")+COUNTIF($J$99,"จีรวัฒน์")+COUNTIF($J$102,"จีรวัฒน์")+COUNTIF($J$111,"จีรวัฒน์")+COUNTIF($J$114,"จีรวัฒน์")+COUNTIF($J$117,"จีรวัฒน์")+COUNTIF($J$120,"จีรวัฒน์")+COUNTIF($J$123,"จีรวัฒน์")+COUNTIF($J$132,"จีรวัฒน์")+COUNTIF($J$135,"จีรวัฒน์")+COUNTIF($J$138,"จีรวัฒน์")+COUNTIF($J$141,"จีรวัฒน์")+COUNTIF($J$144,"จีรวัฒน์")</f>
        <v/>
      </c>
      <c r="P128" s="7">
        <f>SUM(M128:O128)</f>
        <v/>
      </c>
      <c r="R128" s="7" t="inlineStr">
        <is>
          <t>จีรวัฒน์</t>
        </is>
      </c>
      <c r="S128" s="7">
        <f>COUNTIF($E$100,"จีรวัฒน์")+COUNTIF($E$103,"จีรวัฒน์")+COUNTIF($E$106,"จีรวัฒน์")+COUNTIF($E$109,"จีรวัฒน์")+COUNTIF($E$127,"จีรวัฒน์")+COUNTIF($E$130,"จีรวัฒน์")+COUNTIF($J$103,"จีรวัฒน์")+COUNTIF($J$106,"จีรวัฒน์")+COUNTIF($J$124,"จีรวัฒน์")+COUNTIF($J$127,"จีรวัฒน์")</f>
        <v/>
      </c>
      <c r="T128" s="7">
        <f>COUNTIF($E$101,"จีรวัฒน์")+COUNTIF($E$104,"จีรวัฒน์")+COUNTIF($E$107,"จีรวัฒน์")+COUNTIF($E$110,"จีรวัฒน์")+COUNTIF($E$128,"จีรวัฒน์")+COUNTIF($E$131,"จีรวัฒน์")+COUNTIF($J$104,"จีรวัฒน์")+COUNTIF($J$107,"จีรวัฒน์")+COUNTIF($J$125,"จีรวัฒน์")+COUNTIF($J$128,"จีรวัฒน์")</f>
        <v/>
      </c>
      <c r="U128" s="7">
        <f>COUNTIF($E$102,"จีรวัฒน์")+COUNTIF($E$105,"จีรวัฒน์")+COUNTIF($E$108,"จีรวัฒน์")+COUNTIF($E$111,"จีรวัฒน์")+COUNTIF($E$129,"จีรวัฒน์")+COUNTIF($E$132,"จีรวัฒน์")+COUNTIF($J$105,"จีรวัฒน์")+COUNTIF($J$108,"จีรวัฒน์")+COUNTIF($J$126,"จีรวัฒน์")+COUNTIF($J$129,"จีรวัฒน์")</f>
        <v/>
      </c>
      <c r="V128" s="7">
        <f>SUM(S128:U128)</f>
        <v/>
      </c>
      <c r="X128" s="7" t="inlineStr">
        <is>
          <t>จีรวัฒน์</t>
        </is>
      </c>
      <c r="Y128" s="7">
        <f>SUM(M128,S128)</f>
        <v/>
      </c>
      <c r="Z128" s="7">
        <f>SUM(N128,T128)</f>
        <v/>
      </c>
      <c r="AA128" s="7">
        <f>SUM(O128,U128)</f>
        <v/>
      </c>
      <c r="AB128" s="7">
        <f>SUM(P128,V128)</f>
        <v/>
      </c>
    </row>
    <row r="129">
      <c r="A129" s="5" t="n"/>
      <c r="B129" s="4" t="inlineStr">
        <is>
          <t>24:00-08:00</t>
        </is>
      </c>
      <c r="C129" s="15" t="inlineStr">
        <is>
          <t>สัญญา</t>
        </is>
      </c>
      <c r="D129" s="14" t="inlineStr">
        <is>
          <t>ราเชน</t>
        </is>
      </c>
      <c r="E129" s="8" t="inlineStr">
        <is>
          <t>ราเชนทร์</t>
        </is>
      </c>
      <c r="F129" s="5" t="n"/>
      <c r="G129" s="4" t="inlineStr">
        <is>
          <t>24:00-08:00</t>
        </is>
      </c>
      <c r="H129" s="9" t="inlineStr">
        <is>
          <t>ชานนท์</t>
        </is>
      </c>
      <c r="I129" s="7" t="inlineStr">
        <is>
          <t>จีรวัฒน์</t>
        </is>
      </c>
      <c r="J129" s="14" t="inlineStr">
        <is>
          <t>ราเชน</t>
        </is>
      </c>
      <c r="L129" s="10" t="inlineStr">
        <is>
          <t>สุเมธร์</t>
        </is>
      </c>
      <c r="M129" s="10" t="inlineStr"/>
      <c r="N129" s="10">
        <f>COUNTIF($E$98,"สุเมธร์")+COUNTIF($E$113,"สุเมธร์")+COUNTIF($E$116,"สุเมธร์")+COUNTIF($E$119,"สุเมธร์")+COUNTIF($E$122,"สุเมธร์")+COUNTIF($E$125,"สุเมธร์")+COUNTIF($E$134,"สุเมธร์")+COUNTIF($E$137,"สุเมธร์")+COUNTIF($E$140,"สุเมธร์")+COUNTIF($J$98,"สุเมธร์")+COUNTIF($J$101,"สุเมธร์")+COUNTIF($J$110,"สุเมธร์")+COUNTIF($J$113,"สุเมธร์")+COUNTIF($J$116,"สุเมธร์")+COUNTIF($J$119,"สุเมธร์")+COUNTIF($J$122,"สุเมธร์")+COUNTIF($J$131,"สุเมธร์")+COUNTIF($J$134,"สุเมธร์")+COUNTIF($J$137,"สุเมธร์")+COUNTIF($J$140,"สุเมธร์")+COUNTIF($J$143,"สุเมธร์")</f>
        <v/>
      </c>
      <c r="O129" s="10">
        <f>COUNTIF($E$99,"สุเมธร์")+COUNTIF($E$114,"สุเมธร์")+COUNTIF($E$117,"สุเมธร์")+COUNTIF($E$120,"สุเมธร์")+COUNTIF($E$123,"สุเมธร์")+COUNTIF($E$126,"สุเมธร์")+COUNTIF($E$135,"สุเมธร์")+COUNTIF($E$138,"สุเมธร์")+COUNTIF($E$141,"สุเมธร์")+COUNTIF($J$99,"สุเมธร์")+COUNTIF($J$102,"สุเมธร์")+COUNTIF($J$111,"สุเมธร์")+COUNTIF($J$114,"สุเมธร์")+COUNTIF($J$117,"สุเมธร์")+COUNTIF($J$120,"สุเมธร์")+COUNTIF($J$123,"สุเมธร์")+COUNTIF($J$132,"สุเมธร์")+COUNTIF($J$135,"สุเมธร์")+COUNTIF($J$138,"สุเมธร์")+COUNTIF($J$141,"สุเมธร์")+COUNTIF($J$144,"สุเมธร์")</f>
        <v/>
      </c>
      <c r="P129" s="10">
        <f>SUM(M129:O129)</f>
        <v/>
      </c>
      <c r="R129" s="10" t="inlineStr">
        <is>
          <t>สุเมธร์</t>
        </is>
      </c>
      <c r="S129" s="10">
        <f>COUNTIF($E$100,"สุเมธร์")+COUNTIF($E$103,"สุเมธร์")+COUNTIF($E$106,"สุเมธร์")+COUNTIF($E$109,"สุเมธร์")+COUNTIF($E$127,"สุเมธร์")+COUNTIF($E$130,"สุเมธร์")+COUNTIF($J$103,"สุเมธร์")+COUNTIF($J$106,"สุเมธร์")+COUNTIF($J$124,"สุเมธร์")+COUNTIF($J$127,"สุเมธร์")</f>
        <v/>
      </c>
      <c r="T129" s="10">
        <f>COUNTIF($E$101,"สุเมธร์")+COUNTIF($E$104,"สุเมธร์")+COUNTIF($E$107,"สุเมธร์")+COUNTIF($E$110,"สุเมธร์")+COUNTIF($E$128,"สุเมธร์")+COUNTIF($E$131,"สุเมธร์")+COUNTIF($J$104,"สุเมธร์")+COUNTIF($J$107,"สุเมธร์")+COUNTIF($J$125,"สุเมธร์")+COUNTIF($J$128,"สุเมธร์")</f>
        <v/>
      </c>
      <c r="U129" s="10">
        <f>COUNTIF($E$102,"สุเมธร์")+COUNTIF($E$105,"สุเมธร์")+COUNTIF($E$108,"สุเมธร์")+COUNTIF($E$111,"สุเมธร์")+COUNTIF($E$129,"สุเมธร์")+COUNTIF($E$132,"สุเมธร์")+COUNTIF($J$105,"สุเมธร์")+COUNTIF($J$108,"สุเมธร์")+COUNTIF($J$126,"สุเมธร์")+COUNTIF($J$129,"สุเมธร์")</f>
        <v/>
      </c>
      <c r="V129" s="10">
        <f>SUM(S129:U129)</f>
        <v/>
      </c>
      <c r="X129" s="10" t="inlineStr">
        <is>
          <t>สุเมธร์</t>
        </is>
      </c>
      <c r="Y129" s="10">
        <f>SUM(M129,S129)</f>
        <v/>
      </c>
      <c r="Z129" s="10">
        <f>SUM(N129,T129)</f>
        <v/>
      </c>
      <c r="AA129" s="10">
        <f>SUM(O129,U129)</f>
        <v/>
      </c>
      <c r="AB129" s="10">
        <f>SUM(P129,V129)</f>
        <v/>
      </c>
    </row>
    <row r="130">
      <c r="A130" s="4" t="inlineStr">
        <is>
          <t>12*</t>
        </is>
      </c>
      <c r="B130" s="4" t="inlineStr">
        <is>
          <t>08:00-16:00</t>
        </is>
      </c>
      <c r="C130" s="12" t="inlineStr">
        <is>
          <t>วินัย</t>
        </is>
      </c>
      <c r="D130" s="17" t="inlineStr">
        <is>
          <t>นฤชิต</t>
        </is>
      </c>
      <c r="E130" s="7" t="inlineStr">
        <is>
          <t>จีรวัฒน์</t>
        </is>
      </c>
      <c r="F130" s="1" t="inlineStr">
        <is>
          <t>27</t>
        </is>
      </c>
      <c r="L130" s="19" t="inlineStr">
        <is>
          <t>นที</t>
        </is>
      </c>
      <c r="M130" s="19" t="inlineStr"/>
      <c r="N130" s="19">
        <f>COUNTIF($E$98,"นที")+COUNTIF($E$113,"นที")+COUNTIF($E$116,"นที")+COUNTIF($E$119,"นที")+COUNTIF($E$122,"นที")+COUNTIF($E$125,"นที")+COUNTIF($E$134,"นที")+COUNTIF($E$137,"นที")+COUNTIF($E$140,"นที")+COUNTIF($J$98,"นที")+COUNTIF($J$101,"นที")+COUNTIF($J$110,"นที")+COUNTIF($J$113,"นที")+COUNTIF($J$116,"นที")+COUNTIF($J$119,"นที")+COUNTIF($J$122,"นที")+COUNTIF($J$131,"นที")+COUNTIF($J$134,"นที")+COUNTIF($J$137,"นที")+COUNTIF($J$140,"นที")+COUNTIF($J$143,"นที")</f>
        <v/>
      </c>
      <c r="O130" s="19">
        <f>COUNTIF($E$99,"นที")+COUNTIF($E$114,"นที")+COUNTIF($E$117,"นที")+COUNTIF($E$120,"นที")+COUNTIF($E$123,"นที")+COUNTIF($E$126,"นที")+COUNTIF($E$135,"นที")+COUNTIF($E$138,"นที")+COUNTIF($E$141,"นที")+COUNTIF($J$99,"นที")+COUNTIF($J$102,"นที")+COUNTIF($J$111,"นที")+COUNTIF($J$114,"นที")+COUNTIF($J$117,"นที")+COUNTIF($J$120,"นที")+COUNTIF($J$123,"นที")+COUNTIF($J$132,"นที")+COUNTIF($J$135,"นที")+COUNTIF($J$138,"นที")+COUNTIF($J$141,"นที")+COUNTIF($J$144,"นที")</f>
        <v/>
      </c>
      <c r="P130" s="19">
        <f>SUM(M130:O130)</f>
        <v/>
      </c>
      <c r="R130" s="19" t="inlineStr">
        <is>
          <t>นที</t>
        </is>
      </c>
      <c r="S130" s="19">
        <f>COUNTIF($E$100,"นที")+COUNTIF($E$103,"นที")+COUNTIF($E$106,"นที")+COUNTIF($E$109,"นที")+COUNTIF($E$127,"นที")+COUNTIF($E$130,"นที")+COUNTIF($J$103,"นที")+COUNTIF($J$106,"นที")+COUNTIF($J$124,"นที")+COUNTIF($J$127,"นที")</f>
        <v/>
      </c>
      <c r="T130" s="19">
        <f>COUNTIF($E$101,"นที")+COUNTIF($E$104,"นที")+COUNTIF($E$107,"นที")+COUNTIF($E$110,"นที")+COUNTIF($E$128,"นที")+COUNTIF($E$131,"นที")+COUNTIF($J$104,"นที")+COUNTIF($J$107,"นที")+COUNTIF($J$125,"นที")+COUNTIF($J$128,"นที")</f>
        <v/>
      </c>
      <c r="U130" s="19">
        <f>COUNTIF($E$102,"นที")+COUNTIF($E$105,"นที")+COUNTIF($E$108,"นที")+COUNTIF($E$111,"นที")+COUNTIF($E$129,"นที")+COUNTIF($E$132,"นที")+COUNTIF($J$105,"นที")+COUNTIF($J$108,"นที")+COUNTIF($J$126,"นที")+COUNTIF($J$129,"นที")</f>
        <v/>
      </c>
      <c r="V130" s="19">
        <f>SUM(S130:U130)</f>
        <v/>
      </c>
      <c r="X130" s="19" t="inlineStr">
        <is>
          <t>นที</t>
        </is>
      </c>
      <c r="Y130" s="19">
        <f>SUM(M130,S130)</f>
        <v/>
      </c>
      <c r="Z130" s="19">
        <f>SUM(N130,T130)</f>
        <v/>
      </c>
      <c r="AA130" s="19">
        <f>SUM(O130,U130)</f>
        <v/>
      </c>
      <c r="AB130" s="19">
        <f>SUM(P130,V130)</f>
        <v/>
      </c>
    </row>
    <row r="131">
      <c r="A131" s="5" t="n"/>
      <c r="B131" s="4" t="inlineStr">
        <is>
          <t>16:00-24:00</t>
        </is>
      </c>
      <c r="C131" s="15" t="inlineStr">
        <is>
          <t>สัญญา</t>
        </is>
      </c>
      <c r="D131" s="7" t="inlineStr">
        <is>
          <t>จีรวัฒน์</t>
        </is>
      </c>
      <c r="E131" s="16" t="inlineStr">
        <is>
          <t>ภูวเนตร</t>
        </is>
      </c>
      <c r="G131" s="1" t="inlineStr">
        <is>
          <t>16:00-24:00</t>
        </is>
      </c>
      <c r="H131" s="18" t="inlineStr">
        <is>
          <t>ปรมะ</t>
        </is>
      </c>
      <c r="I131" s="19" t="inlineStr">
        <is>
          <t>นที</t>
        </is>
      </c>
      <c r="J131" s="12" t="inlineStr">
        <is>
          <t>วินัย</t>
        </is>
      </c>
    </row>
    <row r="132">
      <c r="A132" s="5" t="n"/>
      <c r="B132" s="4" t="inlineStr">
        <is>
          <t>24:00-08:00</t>
        </is>
      </c>
      <c r="C132" s="9" t="inlineStr">
        <is>
          <t>ชานนท์</t>
        </is>
      </c>
      <c r="D132" s="13" t="inlineStr">
        <is>
          <t>วัฒพงษ์</t>
        </is>
      </c>
      <c r="E132" s="19" t="inlineStr">
        <is>
          <t>นที</t>
        </is>
      </c>
      <c r="G132" s="1" t="inlineStr">
        <is>
          <t>24:00-08:00</t>
        </is>
      </c>
      <c r="H132" s="16" t="inlineStr">
        <is>
          <t>ภูวเนตร</t>
        </is>
      </c>
      <c r="I132" s="19" t="inlineStr">
        <is>
          <t>นที</t>
        </is>
      </c>
      <c r="J132" s="11" t="inlineStr">
        <is>
          <t>พลกฤต</t>
        </is>
      </c>
    </row>
    <row r="133">
      <c r="A133" s="1" t="inlineStr">
        <is>
          <t>13</t>
        </is>
      </c>
      <c r="F133" s="1" t="inlineStr">
        <is>
          <t>28</t>
        </is>
      </c>
      <c r="O133" s="1" t="inlineStr">
        <is>
          <t>สรุป</t>
        </is>
      </c>
    </row>
    <row r="134">
      <c r="B134" s="1" t="inlineStr">
        <is>
          <t>16:00-24:00</t>
        </is>
      </c>
      <c r="C134" s="18" t="inlineStr">
        <is>
          <t>ปรมะ</t>
        </is>
      </c>
      <c r="D134" s="17" t="inlineStr">
        <is>
          <t>นฤชิต</t>
        </is>
      </c>
      <c r="E134" s="10" t="inlineStr">
        <is>
          <t>สุเมธร์</t>
        </is>
      </c>
      <c r="G134" s="1" t="inlineStr">
        <is>
          <t>16:00-24:00</t>
        </is>
      </c>
      <c r="H134" s="15" t="inlineStr">
        <is>
          <t>สัญญา</t>
        </is>
      </c>
      <c r="I134" s="7" t="inlineStr">
        <is>
          <t>จีรวัฒน์</t>
        </is>
      </c>
      <c r="J134" s="8" t="inlineStr">
        <is>
          <t>ราเชนทร์</t>
        </is>
      </c>
      <c r="M134" s="1" t="inlineStr">
        <is>
          <t>วันหยุดเช้า</t>
        </is>
      </c>
      <c r="N134" s="1" t="inlineStr">
        <is>
          <t>วันหยุด</t>
        </is>
      </c>
      <c r="O134" s="1" t="inlineStr">
        <is>
          <t>วันทำการ</t>
        </is>
      </c>
      <c r="P134" s="1" t="inlineStr">
        <is>
          <t>รวม</t>
        </is>
      </c>
    </row>
    <row r="135">
      <c r="B135" s="1" t="inlineStr">
        <is>
          <t>24:00-08:00</t>
        </is>
      </c>
      <c r="C135" s="18" t="inlineStr">
        <is>
          <t>ปรมะ</t>
        </is>
      </c>
      <c r="D135" s="14" t="inlineStr">
        <is>
          <t>ราเชน</t>
        </is>
      </c>
      <c r="E135" s="9" t="inlineStr">
        <is>
          <t>ชานนท์</t>
        </is>
      </c>
      <c r="G135" s="1" t="inlineStr">
        <is>
          <t>24:00-08:00</t>
        </is>
      </c>
      <c r="H135" s="12" t="inlineStr">
        <is>
          <t>วินัย</t>
        </is>
      </c>
      <c r="I135" s="10" t="inlineStr">
        <is>
          <t>สุเมธร์</t>
        </is>
      </c>
      <c r="J135" s="14" t="inlineStr">
        <is>
          <t>ราเชน</t>
        </is>
      </c>
      <c r="L135" s="16" t="inlineStr">
        <is>
          <t>ภูวเนตร</t>
        </is>
      </c>
      <c r="M135" s="16">
        <f>SUM(S100,S117)</f>
        <v/>
      </c>
      <c r="N135" s="16">
        <f>SUM(V100,V117)</f>
        <v/>
      </c>
      <c r="O135" s="16">
        <f>SUM(P100,P117)</f>
        <v/>
      </c>
      <c r="P135" s="16">
        <f>SUM(O135,N135)</f>
        <v/>
      </c>
    </row>
    <row r="136">
      <c r="A136" s="1" t="inlineStr">
        <is>
          <t>14</t>
        </is>
      </c>
      <c r="F136" s="1" t="inlineStr">
        <is>
          <t>29</t>
        </is>
      </c>
      <c r="L136" s="8" t="inlineStr">
        <is>
          <t>ราเชนทร์</t>
        </is>
      </c>
      <c r="M136" s="8">
        <f>SUM(S101,S118)</f>
        <v/>
      </c>
      <c r="N136" s="8">
        <f>SUM(V101,V118)</f>
        <v/>
      </c>
      <c r="O136" s="8">
        <f>SUM(P101,P118)</f>
        <v/>
      </c>
      <c r="P136" s="8">
        <f>SUM(O136,N136)</f>
        <v/>
      </c>
    </row>
    <row r="137">
      <c r="B137" s="1" t="inlineStr">
        <is>
          <t>16:00-24:00</t>
        </is>
      </c>
      <c r="C137" s="12" t="inlineStr">
        <is>
          <t>วินัย</t>
        </is>
      </c>
      <c r="D137" s="14" t="inlineStr">
        <is>
          <t>ราเชน</t>
        </is>
      </c>
      <c r="E137" s="7" t="inlineStr">
        <is>
          <t>จีรวัฒน์</t>
        </is>
      </c>
      <c r="G137" s="1" t="inlineStr">
        <is>
          <t>16:00-24:00</t>
        </is>
      </c>
      <c r="H137" s="8" t="inlineStr">
        <is>
          <t>ราเชนทร์</t>
        </is>
      </c>
      <c r="I137" s="11" t="inlineStr">
        <is>
          <t>พลกฤต</t>
        </is>
      </c>
      <c r="J137" s="7" t="inlineStr">
        <is>
          <t>จีรวัฒน์</t>
        </is>
      </c>
      <c r="L137" s="11" t="inlineStr">
        <is>
          <t>พลกฤต</t>
        </is>
      </c>
      <c r="M137" s="11">
        <f>SUM(S102,S119)</f>
        <v/>
      </c>
      <c r="N137" s="11">
        <f>SUM(V102,V119)</f>
        <v/>
      </c>
      <c r="O137" s="11">
        <f>SUM(P102,P119)</f>
        <v/>
      </c>
      <c r="P137" s="11">
        <f>SUM(O137,N137)</f>
        <v/>
      </c>
    </row>
    <row r="138">
      <c r="B138" s="1" t="inlineStr">
        <is>
          <t>24:00-08:00</t>
        </is>
      </c>
      <c r="C138" s="12" t="inlineStr">
        <is>
          <t>วินัย</t>
        </is>
      </c>
      <c r="D138" s="7" t="inlineStr">
        <is>
          <t>จีรวัฒน์</t>
        </is>
      </c>
      <c r="E138" s="6" t="inlineStr">
        <is>
          <t>รณยุทธ</t>
        </is>
      </c>
      <c r="G138" s="1" t="inlineStr">
        <is>
          <t>24:00-08:00</t>
        </is>
      </c>
      <c r="H138" s="15" t="inlineStr">
        <is>
          <t>สัญญา</t>
        </is>
      </c>
      <c r="I138" s="16" t="inlineStr">
        <is>
          <t>ภูวเนตร</t>
        </is>
      </c>
      <c r="J138" s="19" t="inlineStr">
        <is>
          <t>นที</t>
        </is>
      </c>
      <c r="L138" s="9" t="inlineStr">
        <is>
          <t>ชานนท์</t>
        </is>
      </c>
      <c r="M138" s="9">
        <f>SUM(S103,S120)</f>
        <v/>
      </c>
      <c r="N138" s="9">
        <f>SUM(V103,V120)</f>
        <v/>
      </c>
      <c r="O138" s="9">
        <f>SUM(P103,P120)</f>
        <v/>
      </c>
      <c r="P138" s="9">
        <f>SUM(O138,N138)</f>
        <v/>
      </c>
    </row>
    <row r="139">
      <c r="A139" s="1" t="inlineStr">
        <is>
          <t>15</t>
        </is>
      </c>
      <c r="F139" s="1" t="inlineStr">
        <is>
          <t>30</t>
        </is>
      </c>
      <c r="L139" s="18" t="inlineStr">
        <is>
          <t>ปรมะ</t>
        </is>
      </c>
      <c r="M139" s="18">
        <f>SUM(S104,S121)</f>
        <v/>
      </c>
      <c r="N139" s="18">
        <f>SUM(V104,V121)</f>
        <v/>
      </c>
      <c r="O139" s="18">
        <f>SUM(P104,P121)</f>
        <v/>
      </c>
      <c r="P139" s="18">
        <f>SUM(O139,N139)</f>
        <v/>
      </c>
    </row>
    <row r="140">
      <c r="B140" s="1" t="inlineStr">
        <is>
          <t>16:00-24:00</t>
        </is>
      </c>
      <c r="C140" s="8" t="inlineStr">
        <is>
          <t>ราเชนทร์</t>
        </is>
      </c>
      <c r="D140" s="10" t="inlineStr">
        <is>
          <t>สุเมธร์</t>
        </is>
      </c>
      <c r="E140" s="6" t="inlineStr">
        <is>
          <t>รณยุทธ</t>
        </is>
      </c>
      <c r="G140" s="1" t="inlineStr">
        <is>
          <t>16:00-24:00</t>
        </is>
      </c>
      <c r="H140" s="6" t="inlineStr">
        <is>
          <t>รณยุทธ</t>
        </is>
      </c>
      <c r="I140" s="11" t="inlineStr">
        <is>
          <t>พลกฤต</t>
        </is>
      </c>
      <c r="J140" s="17" t="inlineStr">
        <is>
          <t>นฤชิต</t>
        </is>
      </c>
      <c r="L140" s="15" t="inlineStr">
        <is>
          <t>สัญญา</t>
        </is>
      </c>
      <c r="M140" s="15">
        <f>SUM(S105,S122)</f>
        <v/>
      </c>
      <c r="N140" s="15">
        <f>SUM(V105,V122)</f>
        <v/>
      </c>
      <c r="O140" s="15">
        <f>SUM(P105,P122)</f>
        <v/>
      </c>
      <c r="P140" s="15">
        <f>SUM(O140,N140)</f>
        <v/>
      </c>
    </row>
    <row r="141">
      <c r="B141" s="1" t="inlineStr">
        <is>
          <t>24:00-08:00</t>
        </is>
      </c>
      <c r="C141" s="8" t="inlineStr">
        <is>
          <t>ราเชนทร์</t>
        </is>
      </c>
      <c r="D141" s="14" t="inlineStr">
        <is>
          <t>ราเชน</t>
        </is>
      </c>
      <c r="E141" s="15" t="inlineStr">
        <is>
          <t>สัญญา</t>
        </is>
      </c>
      <c r="G141" s="1" t="inlineStr">
        <is>
          <t>24:00-08:00</t>
        </is>
      </c>
      <c r="H141" s="9" t="inlineStr">
        <is>
          <t>ชานนท์</t>
        </is>
      </c>
      <c r="I141" s="8" t="inlineStr">
        <is>
          <t>ราเชนทร์</t>
        </is>
      </c>
      <c r="J141" s="17" t="inlineStr">
        <is>
          <t>นฤชิต</t>
        </is>
      </c>
      <c r="L141" s="12" t="inlineStr">
        <is>
          <t>วินัย</t>
        </is>
      </c>
      <c r="M141" s="12">
        <f>SUM(S106,S123)</f>
        <v/>
      </c>
      <c r="N141" s="12">
        <f>SUM(V106,V123)</f>
        <v/>
      </c>
      <c r="O141" s="12">
        <f>SUM(P106,P123)</f>
        <v/>
      </c>
      <c r="P141" s="12">
        <f>SUM(O141,N141)</f>
        <v/>
      </c>
    </row>
    <row r="142">
      <c r="F142" s="1" t="inlineStr">
        <is>
          <t>31</t>
        </is>
      </c>
      <c r="L142" s="6" t="inlineStr">
        <is>
          <t>รณยุทธ</t>
        </is>
      </c>
      <c r="M142" s="6">
        <f>SUM(S107,S124)</f>
        <v/>
      </c>
      <c r="N142" s="6">
        <f>SUM(V107,V124)</f>
        <v/>
      </c>
      <c r="O142" s="6">
        <f>SUM(P107,P124)</f>
        <v/>
      </c>
      <c r="P142" s="6">
        <f>SUM(O142,N142)</f>
        <v/>
      </c>
    </row>
    <row r="143">
      <c r="G143" s="1" t="inlineStr">
        <is>
          <t>16:00-24:00</t>
        </is>
      </c>
      <c r="H143" s="16" t="inlineStr">
        <is>
          <t>ภูวเนตร</t>
        </is>
      </c>
      <c r="I143" s="12" t="inlineStr">
        <is>
          <t>วินัย</t>
        </is>
      </c>
      <c r="J143" s="9" t="inlineStr">
        <is>
          <t>ชานนท์</t>
        </is>
      </c>
      <c r="L143" s="13" t="inlineStr">
        <is>
          <t>วัฒพงษ์</t>
        </is>
      </c>
      <c r="M143" s="13">
        <f>SUM(S108,S125)</f>
        <v/>
      </c>
      <c r="N143" s="13">
        <f>SUM(V108,V125)</f>
        <v/>
      </c>
      <c r="O143" s="13">
        <f>SUM(P108,P125)</f>
        <v/>
      </c>
      <c r="P143" s="13">
        <f>SUM(O143,N143)</f>
        <v/>
      </c>
    </row>
    <row r="144">
      <c r="G144" s="1" t="inlineStr">
        <is>
          <t>24:00-08:00</t>
        </is>
      </c>
      <c r="H144" s="11" t="inlineStr">
        <is>
          <t>พลกฤต</t>
        </is>
      </c>
      <c r="I144" s="9" t="inlineStr">
        <is>
          <t>ชานนท์</t>
        </is>
      </c>
      <c r="J144" s="12" t="inlineStr">
        <is>
          <t>วินัย</t>
        </is>
      </c>
      <c r="L144" s="14" t="inlineStr">
        <is>
          <t>ราเชน</t>
        </is>
      </c>
      <c r="M144" s="14">
        <f>SUM(S109,S126)</f>
        <v/>
      </c>
      <c r="N144" s="14">
        <f>SUM(V109,V126)</f>
        <v/>
      </c>
      <c r="O144" s="14">
        <f>SUM(P109,P126)</f>
        <v/>
      </c>
      <c r="P144" s="14">
        <f>SUM(O144,N144)</f>
        <v/>
      </c>
    </row>
    <row r="145">
      <c r="L145" s="17" t="inlineStr">
        <is>
          <t>นฤชิต</t>
        </is>
      </c>
      <c r="M145" s="17">
        <f>SUM(S110,S127)</f>
        <v/>
      </c>
      <c r="N145" s="17">
        <f>SUM(V110,V127)</f>
        <v/>
      </c>
      <c r="O145" s="17">
        <f>SUM(P110,P127)</f>
        <v/>
      </c>
      <c r="P145" s="17">
        <f>SUM(O145,N145)</f>
        <v/>
      </c>
    </row>
    <row r="146">
      <c r="L146" s="7" t="inlineStr">
        <is>
          <t>จีรวัฒน์</t>
        </is>
      </c>
      <c r="M146" s="7">
        <f>SUM(S111,S128)</f>
        <v/>
      </c>
      <c r="N146" s="7">
        <f>SUM(V111,V128)</f>
        <v/>
      </c>
      <c r="O146" s="7">
        <f>SUM(P111,P128)</f>
        <v/>
      </c>
      <c r="P146" s="7">
        <f>SUM(O146,N146)</f>
        <v/>
      </c>
    </row>
    <row r="147">
      <c r="L147" s="10" t="inlineStr">
        <is>
          <t>สุเมธร์</t>
        </is>
      </c>
      <c r="M147" s="10">
        <f>SUM(S112,S129)</f>
        <v/>
      </c>
      <c r="N147" s="10">
        <f>SUM(V112,V129)</f>
        <v/>
      </c>
      <c r="O147" s="10">
        <f>SUM(P112,P129)</f>
        <v/>
      </c>
      <c r="P147" s="10">
        <f>SUM(O147,N147)</f>
        <v/>
      </c>
    </row>
    <row r="148">
      <c r="L148" s="19" t="inlineStr">
        <is>
          <t>นที</t>
        </is>
      </c>
      <c r="M148" s="19">
        <f>SUM(S113,S130)</f>
        <v/>
      </c>
      <c r="N148" s="19">
        <f>SUM(V113,V130)</f>
        <v/>
      </c>
      <c r="O148" s="19">
        <f>SUM(P113,P130)</f>
        <v/>
      </c>
      <c r="P148" s="19">
        <f>SUM(O148,N148)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2023-02-24T08:28:18Z</dcterms:created>
  <dcterms:modified xsi:type="dcterms:W3CDTF">2023-02-24T08:28:18Z</dcterms:modified>
</cp:coreProperties>
</file>