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you\Desktop\DURF_climate_data\econ_data\"/>
    </mc:Choice>
  </mc:AlternateContent>
  <xr:revisionPtr revIDLastSave="0" documentId="13_ncr:1_{4957EC5F-7B93-4852-9AC5-C7704D88B898}" xr6:coauthVersionLast="45" xr6:coauthVersionMax="45" xr10:uidLastSave="{00000000-0000-0000-0000-000000000000}"/>
  <bookViews>
    <workbookView xWindow="-98" yWindow="-98" windowWidth="20715" windowHeight="13276" activeTab="4" xr2:uid="{00000000-000D-0000-FFFF-FFFF00000000}"/>
  </bookViews>
  <sheets>
    <sheet name="上海" sheetId="1" r:id="rId1"/>
    <sheet name="南京" sheetId="2" r:id="rId2"/>
    <sheet name="苏州" sheetId="3" r:id="rId3"/>
    <sheet name="无锡" sheetId="5" state="hidden" r:id="rId4"/>
    <sheet name="杭州" sheetId="4" r:id="rId5"/>
    <sheet name="宁波" sheetId="6" r:id="rId6"/>
    <sheet name="国内游客增长率" sheetId="8" r:id="rId7"/>
    <sheet name="国际游客增长率" sheetId="9" r:id="rId8"/>
    <sheet name="国内收入增长率" sheetId="10" r:id="rId9"/>
    <sheet name="外汇收入增长率" sheetId="11" r:id="rId10"/>
    <sheet name="合肥" sheetId="7" state="hidden" r:id="rId11"/>
  </sheets>
  <definedNames>
    <definedName name="_xlnm._FilterDatabase" localSheetId="4" hidden="1">杭州!$A$1:$S$1</definedName>
    <definedName name="_xlnm._FilterDatabase" localSheetId="1" hidden="1">南京!$A$1:$O$1</definedName>
    <definedName name="_xlnm._FilterDatabase" localSheetId="0" hidden="1">上海!$A$1:$U$1</definedName>
    <definedName name="_xlnm._FilterDatabase" localSheetId="2" hidden="1">苏州!$A$1:$N$1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9" l="1"/>
  <c r="D13" i="9"/>
  <c r="C13" i="9"/>
  <c r="J22" i="1" l="1"/>
  <c r="L3" i="6" l="1"/>
  <c r="L4" i="6"/>
  <c r="M3" i="6" s="1"/>
  <c r="L5" i="6"/>
  <c r="L6" i="6"/>
  <c r="L7" i="6"/>
  <c r="L8" i="6"/>
  <c r="M7" i="6" s="1"/>
  <c r="L9" i="6"/>
  <c r="L10" i="6"/>
  <c r="L11" i="6"/>
  <c r="M10" i="6" s="1"/>
  <c r="L12" i="6"/>
  <c r="L13" i="6"/>
  <c r="M12" i="6" s="1"/>
  <c r="L14" i="6"/>
  <c r="L15" i="6"/>
  <c r="M14" i="6" s="1"/>
  <c r="L16" i="6"/>
  <c r="L17" i="6"/>
  <c r="M16" i="6" s="1"/>
  <c r="L18" i="6"/>
  <c r="L19" i="6"/>
  <c r="M18" i="6" s="1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N24" i="4"/>
  <c r="O25" i="4" s="1"/>
  <c r="N23" i="4"/>
  <c r="N22" i="4"/>
  <c r="O22" i="4" s="1"/>
  <c r="N21" i="4"/>
  <c r="N20" i="4"/>
  <c r="N19" i="4"/>
  <c r="O19" i="4" s="1"/>
  <c r="N18" i="4"/>
  <c r="O18" i="4" s="1"/>
  <c r="N17" i="4"/>
  <c r="O17" i="4" s="1"/>
  <c r="N16" i="4"/>
  <c r="O16" i="4" s="1"/>
  <c r="N15" i="4"/>
  <c r="N14" i="4"/>
  <c r="O14" i="4" s="1"/>
  <c r="N13" i="4"/>
  <c r="N12" i="4"/>
  <c r="N11" i="4"/>
  <c r="O11" i="4" s="1"/>
  <c r="N10" i="4"/>
  <c r="O10" i="4" s="1"/>
  <c r="N9" i="4"/>
  <c r="O9" i="4" s="1"/>
  <c r="N8" i="4"/>
  <c r="N25" i="4"/>
  <c r="L22" i="4"/>
  <c r="K8" i="4"/>
  <c r="K9" i="4"/>
  <c r="K10" i="4"/>
  <c r="L10" i="4" s="1"/>
  <c r="K11" i="4"/>
  <c r="K12" i="4"/>
  <c r="L12" i="4" s="1"/>
  <c r="K13" i="4"/>
  <c r="L13" i="4" s="1"/>
  <c r="K14" i="4"/>
  <c r="L14" i="4" s="1"/>
  <c r="K15" i="4"/>
  <c r="K16" i="4"/>
  <c r="K17" i="4"/>
  <c r="K18" i="4"/>
  <c r="L18" i="4" s="1"/>
  <c r="K19" i="4"/>
  <c r="K20" i="4"/>
  <c r="L20" i="4" s="1"/>
  <c r="K21" i="4"/>
  <c r="L21" i="4" s="1"/>
  <c r="K22" i="4"/>
  <c r="K23" i="4"/>
  <c r="K24" i="4"/>
  <c r="K25" i="4"/>
  <c r="L25" i="4" s="1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5" i="4"/>
  <c r="F24" i="4"/>
  <c r="G24" i="4" s="1"/>
  <c r="F23" i="4"/>
  <c r="F22" i="4"/>
  <c r="F21" i="4"/>
  <c r="G21" i="4" s="1"/>
  <c r="F20" i="4"/>
  <c r="G20" i="4" s="1"/>
  <c r="F19" i="4"/>
  <c r="F18" i="4"/>
  <c r="F17" i="4"/>
  <c r="F16" i="4"/>
  <c r="G16" i="4" s="1"/>
  <c r="F15" i="4"/>
  <c r="F14" i="4"/>
  <c r="F13" i="4"/>
  <c r="G13" i="4" s="1"/>
  <c r="F12" i="4"/>
  <c r="F11" i="4"/>
  <c r="F10" i="4"/>
  <c r="F9" i="4"/>
  <c r="F8" i="4"/>
  <c r="G8" i="4" s="1"/>
  <c r="F7" i="4"/>
  <c r="F6" i="4"/>
  <c r="F5" i="4"/>
  <c r="G5" i="4" s="1"/>
  <c r="F4" i="4"/>
  <c r="G4" i="4" s="1"/>
  <c r="F3" i="4"/>
  <c r="F2" i="4"/>
  <c r="M12" i="3"/>
  <c r="L19" i="3"/>
  <c r="L18" i="3"/>
  <c r="M18" i="3" s="1"/>
  <c r="L17" i="3"/>
  <c r="M17" i="3" s="1"/>
  <c r="L16" i="3"/>
  <c r="M16" i="3" s="1"/>
  <c r="L15" i="3"/>
  <c r="M15" i="3" s="1"/>
  <c r="L14" i="3"/>
  <c r="M14" i="3" s="1"/>
  <c r="L13" i="3"/>
  <c r="L12" i="3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L4" i="3"/>
  <c r="M4" i="3" s="1"/>
  <c r="L3" i="3"/>
  <c r="L20" i="3"/>
  <c r="M20" i="3" s="1"/>
  <c r="J21" i="3"/>
  <c r="J22" i="3"/>
  <c r="J23" i="3"/>
  <c r="J24" i="3"/>
  <c r="J25" i="3"/>
  <c r="J26" i="3"/>
  <c r="J27" i="3"/>
  <c r="J28" i="3"/>
  <c r="J29" i="3"/>
  <c r="J30" i="3"/>
  <c r="J31" i="3"/>
  <c r="J3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1" i="3"/>
  <c r="E22" i="3"/>
  <c r="E23" i="3"/>
  <c r="E24" i="3"/>
  <c r="E25" i="3"/>
  <c r="E26" i="3"/>
  <c r="E27" i="3"/>
  <c r="E28" i="3"/>
  <c r="E29" i="3"/>
  <c r="E30" i="3"/>
  <c r="E31" i="3"/>
  <c r="E32" i="3"/>
  <c r="E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0" i="3"/>
  <c r="N21" i="2"/>
  <c r="H13" i="2"/>
  <c r="I13" i="2" s="1"/>
  <c r="H14" i="2"/>
  <c r="I14" i="2" s="1"/>
  <c r="L29" i="2"/>
  <c r="N29" i="2" s="1"/>
  <c r="L28" i="2"/>
  <c r="L27" i="2"/>
  <c r="N27" i="2" s="1"/>
  <c r="L26" i="2"/>
  <c r="L25" i="2"/>
  <c r="L24" i="2"/>
  <c r="N24" i="2" s="1"/>
  <c r="L23" i="2"/>
  <c r="L22" i="2"/>
  <c r="N22" i="2" s="1"/>
  <c r="L21" i="2"/>
  <c r="L20" i="2"/>
  <c r="L19" i="2"/>
  <c r="N19" i="2" s="1"/>
  <c r="L18" i="2"/>
  <c r="N18" i="2" s="1"/>
  <c r="L17" i="2"/>
  <c r="N17" i="2" s="1"/>
  <c r="L16" i="2"/>
  <c r="N16" i="2" s="1"/>
  <c r="L15" i="2"/>
  <c r="L14" i="2"/>
  <c r="N14" i="2" s="1"/>
  <c r="L13" i="2"/>
  <c r="L30" i="2"/>
  <c r="N30" i="2" s="1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30" i="2"/>
  <c r="M22" i="1"/>
  <c r="N22" i="1" s="1"/>
  <c r="M21" i="1"/>
  <c r="N21" i="1" s="1"/>
  <c r="J20" i="1"/>
  <c r="J19" i="1"/>
  <c r="J18" i="1"/>
  <c r="J17" i="1"/>
  <c r="K17" i="1" s="1"/>
  <c r="J16" i="1"/>
  <c r="J15" i="1"/>
  <c r="J14" i="1"/>
  <c r="J13" i="1"/>
  <c r="K13" i="1" s="1"/>
  <c r="J12" i="1"/>
  <c r="J11" i="1"/>
  <c r="J10" i="1"/>
  <c r="J9" i="1"/>
  <c r="K9" i="1" s="1"/>
  <c r="J8" i="1"/>
  <c r="J7" i="1"/>
  <c r="K7" i="1" s="1"/>
  <c r="J6" i="1"/>
  <c r="K6" i="1" s="1"/>
  <c r="J5" i="1"/>
  <c r="J21" i="1"/>
  <c r="K22" i="1" s="1"/>
  <c r="G22" i="1"/>
  <c r="D22" i="1"/>
  <c r="C22" i="1"/>
  <c r="M20" i="1"/>
  <c r="M19" i="1"/>
  <c r="M18" i="1"/>
  <c r="M17" i="1"/>
  <c r="N17" i="1" s="1"/>
  <c r="M16" i="1"/>
  <c r="M15" i="1"/>
  <c r="M14" i="1"/>
  <c r="M13" i="1"/>
  <c r="M12" i="1"/>
  <c r="M11" i="1"/>
  <c r="M10" i="1"/>
  <c r="M9" i="1"/>
  <c r="M8" i="1"/>
  <c r="M7" i="1"/>
  <c r="M6" i="1"/>
  <c r="M5" i="1"/>
  <c r="K18" i="1"/>
  <c r="K14" i="1"/>
  <c r="K11" i="1"/>
  <c r="K1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1" i="1"/>
  <c r="D2" i="1"/>
  <c r="D3" i="1"/>
  <c r="D4" i="1"/>
  <c r="D5" i="1"/>
  <c r="D6" i="1"/>
  <c r="G9" i="4" l="1"/>
  <c r="G17" i="4"/>
  <c r="L19" i="4"/>
  <c r="L11" i="4"/>
  <c r="O15" i="4"/>
  <c r="O23" i="4"/>
  <c r="L17" i="4"/>
  <c r="L9" i="4"/>
  <c r="L24" i="4"/>
  <c r="L16" i="4"/>
  <c r="L23" i="4"/>
  <c r="L15" i="4"/>
  <c r="O12" i="4"/>
  <c r="O20" i="4"/>
  <c r="G7" i="4"/>
  <c r="G15" i="4"/>
  <c r="G23" i="4"/>
  <c r="O13" i="4"/>
  <c r="O21" i="4"/>
  <c r="M19" i="3"/>
  <c r="M5" i="3"/>
  <c r="M13" i="3"/>
  <c r="N20" i="2"/>
  <c r="N28" i="2"/>
  <c r="J14" i="2"/>
  <c r="N15" i="2"/>
  <c r="N23" i="2"/>
  <c r="N26" i="2"/>
  <c r="N25" i="2" s="1"/>
  <c r="K21" i="1"/>
  <c r="K16" i="1"/>
  <c r="K12" i="1"/>
  <c r="K20" i="1"/>
  <c r="C14" i="1"/>
  <c r="K19" i="1"/>
  <c r="G10" i="4"/>
  <c r="G18" i="4"/>
  <c r="G3" i="4"/>
  <c r="G11" i="4"/>
  <c r="G19" i="4"/>
  <c r="N10" i="1"/>
  <c r="N18" i="1"/>
  <c r="G12" i="4"/>
  <c r="M6" i="6"/>
  <c r="G6" i="4"/>
  <c r="G14" i="4"/>
  <c r="G22" i="4"/>
  <c r="M11" i="6"/>
  <c r="M4" i="6"/>
  <c r="O24" i="4"/>
  <c r="N6" i="1"/>
  <c r="N14" i="1"/>
  <c r="G25" i="4"/>
  <c r="M15" i="6"/>
  <c r="M8" i="6"/>
  <c r="M2" i="6"/>
  <c r="M17" i="6"/>
  <c r="M13" i="6"/>
  <c r="M9" i="6"/>
  <c r="M5" i="6"/>
  <c r="K15" i="1"/>
  <c r="K8" i="1"/>
  <c r="N15" i="1"/>
  <c r="N8" i="1"/>
  <c r="N16" i="1"/>
  <c r="N7" i="1"/>
  <c r="N9" i="1"/>
  <c r="N19" i="1"/>
  <c r="N12" i="1"/>
  <c r="N11" i="1"/>
  <c r="N13" i="1"/>
  <c r="N20" i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5" i="4"/>
  <c r="I3" i="6"/>
  <c r="I4" i="6"/>
  <c r="J4" i="6" s="1"/>
  <c r="I5" i="6"/>
  <c r="I6" i="6"/>
  <c r="J6" i="6" s="1"/>
  <c r="I7" i="6"/>
  <c r="J7" i="6" s="1"/>
  <c r="I8" i="6"/>
  <c r="I9" i="6"/>
  <c r="J9" i="6" s="1"/>
  <c r="I10" i="6"/>
  <c r="I11" i="6"/>
  <c r="I12" i="6"/>
  <c r="J12" i="6" s="1"/>
  <c r="I13" i="6"/>
  <c r="I14" i="6"/>
  <c r="J14" i="6" s="1"/>
  <c r="I15" i="6"/>
  <c r="J15" i="6" s="1"/>
  <c r="I16" i="6"/>
  <c r="I17" i="6"/>
  <c r="J17" i="6" s="1"/>
  <c r="I18" i="6"/>
  <c r="I19" i="6"/>
  <c r="I2" i="6"/>
  <c r="J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5" i="4"/>
  <c r="I19" i="3"/>
  <c r="J19" i="3" s="1"/>
  <c r="I18" i="3"/>
  <c r="I17" i="3"/>
  <c r="I16" i="3"/>
  <c r="J16" i="3" s="1"/>
  <c r="I15" i="3"/>
  <c r="I14" i="3"/>
  <c r="I13" i="3"/>
  <c r="J13" i="3" s="1"/>
  <c r="I12" i="3"/>
  <c r="I11" i="3"/>
  <c r="J11" i="3" s="1"/>
  <c r="I10" i="3"/>
  <c r="I9" i="3"/>
  <c r="I8" i="3"/>
  <c r="J8" i="3" s="1"/>
  <c r="I7" i="3"/>
  <c r="I6" i="3"/>
  <c r="I5" i="3"/>
  <c r="J5" i="3" s="1"/>
  <c r="I4" i="3"/>
  <c r="I3" i="3"/>
  <c r="I20" i="3"/>
  <c r="J20" i="3" s="1"/>
  <c r="G19" i="3"/>
  <c r="G18" i="3"/>
  <c r="G17" i="3"/>
  <c r="G16" i="3"/>
  <c r="G15" i="3"/>
  <c r="G14" i="3"/>
  <c r="G13" i="3"/>
  <c r="G12" i="3"/>
  <c r="G20" i="3"/>
  <c r="I29" i="2"/>
  <c r="J29" i="2" s="1"/>
  <c r="I28" i="2"/>
  <c r="I27" i="2"/>
  <c r="J27" i="2" s="1"/>
  <c r="I26" i="2"/>
  <c r="I25" i="2"/>
  <c r="I24" i="2"/>
  <c r="J24" i="2" s="1"/>
  <c r="I23" i="2"/>
  <c r="I22" i="2"/>
  <c r="I21" i="2"/>
  <c r="J21" i="2" s="1"/>
  <c r="I20" i="2"/>
  <c r="I19" i="2"/>
  <c r="I18" i="2"/>
  <c r="I17" i="2"/>
  <c r="I16" i="2"/>
  <c r="J16" i="2" s="1"/>
  <c r="I15" i="2"/>
  <c r="I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0" i="2"/>
  <c r="J6" i="3" l="1"/>
  <c r="J14" i="3"/>
  <c r="J19" i="2"/>
  <c r="J15" i="2"/>
  <c r="J18" i="2"/>
  <c r="J26" i="2"/>
  <c r="J20" i="2"/>
  <c r="J28" i="2"/>
  <c r="J7" i="3"/>
  <c r="J15" i="3"/>
  <c r="J13" i="6"/>
  <c r="J5" i="6"/>
  <c r="J30" i="2"/>
  <c r="J22" i="2"/>
  <c r="J9" i="3"/>
  <c r="J17" i="3"/>
  <c r="J11" i="6"/>
  <c r="J3" i="6"/>
  <c r="J23" i="2"/>
  <c r="J10" i="3"/>
  <c r="J18" i="3"/>
  <c r="J18" i="6"/>
  <c r="J10" i="6"/>
  <c r="J17" i="2"/>
  <c r="J25" i="2"/>
  <c r="J4" i="3"/>
  <c r="J12" i="3"/>
  <c r="J16" i="6"/>
  <c r="J8" i="6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21" i="1"/>
</calcChain>
</file>

<file path=xl/sharedStrings.xml><?xml version="1.0" encoding="utf-8"?>
<sst xmlns="http://schemas.openxmlformats.org/spreadsheetml/2006/main" count="95" uniqueCount="29">
  <si>
    <t>国内游客</t>
    <phoneticPr fontId="1" type="noConversion"/>
  </si>
  <si>
    <t>国内人均消费</t>
    <phoneticPr fontId="1" type="noConversion"/>
  </si>
  <si>
    <t>外省市来沪</t>
    <phoneticPr fontId="1" type="noConversion"/>
  </si>
  <si>
    <t>境外游客</t>
    <phoneticPr fontId="1" type="noConversion"/>
  </si>
  <si>
    <t>本地游客</t>
    <phoneticPr fontId="1" type="noConversion"/>
  </si>
  <si>
    <t>国际外汇收入（亿美元）</t>
    <phoneticPr fontId="1" type="noConversion"/>
  </si>
  <si>
    <t>外汇收入（人民币亿元）</t>
    <phoneticPr fontId="1" type="noConversion"/>
  </si>
  <si>
    <t>入境游客</t>
    <phoneticPr fontId="1" type="noConversion"/>
  </si>
  <si>
    <t>旅游总收入（亿元）</t>
    <phoneticPr fontId="1" type="noConversion"/>
  </si>
  <si>
    <t>国内旅游收入（亿元）</t>
    <phoneticPr fontId="1" type="noConversion"/>
  </si>
  <si>
    <t>外汇收入（亿美元）</t>
    <phoneticPr fontId="1" type="noConversion"/>
  </si>
  <si>
    <t>外汇收入（外汇券万元）</t>
    <phoneticPr fontId="1" type="noConversion"/>
  </si>
  <si>
    <t>旅游外汇收入（万美元）</t>
    <phoneticPr fontId="1" type="noConversion"/>
  </si>
  <si>
    <t>旅游总人数（万人）</t>
    <phoneticPr fontId="1" type="noConversion"/>
  </si>
  <si>
    <t>国内游客人数（万人）</t>
    <phoneticPr fontId="1" type="noConversion"/>
  </si>
  <si>
    <t>旅游外汇收入（亿美元）</t>
    <phoneticPr fontId="1" type="noConversion"/>
  </si>
  <si>
    <t>境外游客（人次）</t>
    <phoneticPr fontId="1" type="noConversion"/>
  </si>
  <si>
    <t>注:从1995年起为全市数。</t>
  </si>
  <si>
    <t>入境过夜游客（人数）</t>
    <phoneticPr fontId="1" type="noConversion"/>
  </si>
  <si>
    <t>CPI</t>
    <phoneticPr fontId="1" type="noConversion"/>
  </si>
  <si>
    <t>扣除价格因素</t>
    <phoneticPr fontId="1" type="noConversion"/>
  </si>
  <si>
    <t>增长率</t>
    <phoneticPr fontId="1" type="noConversion"/>
  </si>
  <si>
    <t>扣除价格因素</t>
  </si>
  <si>
    <t>国内旅游消费（亿元）</t>
    <phoneticPr fontId="1" type="noConversion"/>
  </si>
  <si>
    <t>上海</t>
    <phoneticPr fontId="4" type="noConversion"/>
  </si>
  <si>
    <t>南京</t>
    <phoneticPr fontId="4" type="noConversion"/>
  </si>
  <si>
    <t>苏州</t>
    <phoneticPr fontId="4" type="noConversion"/>
  </si>
  <si>
    <t>杭州</t>
    <phoneticPr fontId="4" type="noConversion"/>
  </si>
  <si>
    <t>宁波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</si>
</sst>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2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/>
    <xf numFmtId="0" fontId="0" fillId="0" borderId="0" xfId="0" applyFont="1"/>
    <xf numFmtId="0" fontId="0" fillId="0" borderId="0" xfId="0" applyNumberFormat="1" applyFont="1" applyAlignment="1">
      <alignment horizontal="right" vertical="center"/>
    </xf>
    <xf numFmtId="0" fontId="0" fillId="0" borderId="0" xfId="0" applyNumberFormat="1" applyFont="1"/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Border="1" applyAlignment="1">
      <alignment horizontal="right" vertical="center"/>
    </xf>
    <xf numFmtId="0" fontId="0" fillId="0" borderId="0" xfId="1" applyNumberFormat="1" applyFont="1" applyFill="1" applyBorder="1" applyAlignment="1">
      <alignment horizontal="right" vertical="center"/>
    </xf>
    <xf numFmtId="0" fontId="7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0" xfId="1" applyNumberFormat="1" applyFont="1" applyFill="1" applyBorder="1" applyAlignment="1">
      <alignment horizontal="right" vertical="center"/>
    </xf>
    <xf numFmtId="0" fontId="8" fillId="0" borderId="0" xfId="0" applyNumberFormat="1" applyFont="1" applyBorder="1" applyAlignment="1">
      <alignment horizontal="right" vertical="center"/>
    </xf>
    <xf numFmtId="0" fontId="8" fillId="0" borderId="0" xfId="0" applyFont="1"/>
  </cellXfs>
  <cellStyles count="3">
    <cellStyle name="常规" xfId="0" builtinId="0"/>
    <cellStyle name="常规 2" xfId="1" xr:uid="{ECE8A106-90D2-4EF4-A813-41E9BBE92B0E}"/>
    <cellStyle name="超链接 2" xfId="2" xr:uid="{B4CC6442-D137-47B9-9DC9-90568EDEC1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U42"/>
  <sheetViews>
    <sheetView workbookViewId="0">
      <selection activeCell="B1" sqref="B1"/>
    </sheetView>
  </sheetViews>
  <sheetFormatPr defaultRowHeight="12.75" x14ac:dyDescent="0.35"/>
  <cols>
    <col min="2" max="3" width="9.06640625" style="7"/>
    <col min="4" max="5" width="9.06640625" style="7" hidden="1" customWidth="1"/>
    <col min="6" max="7" width="9.06640625" style="7"/>
    <col min="8" max="8" width="0" style="7" hidden="1" customWidth="1"/>
    <col min="9" max="9" width="19.1328125" style="7" customWidth="1"/>
    <col min="10" max="14" width="9.06640625" style="7"/>
    <col min="15" max="15" width="0" hidden="1" customWidth="1"/>
  </cols>
  <sheetData>
    <row r="1" spans="1:21" ht="13.15" x14ac:dyDescent="0.35">
      <c r="A1" s="4"/>
      <c r="B1" s="5" t="s">
        <v>0</v>
      </c>
      <c r="C1" s="5" t="s">
        <v>21</v>
      </c>
      <c r="D1" s="5" t="s">
        <v>4</v>
      </c>
      <c r="E1" s="5" t="s">
        <v>2</v>
      </c>
      <c r="F1" s="5" t="s">
        <v>3</v>
      </c>
      <c r="G1" s="5" t="s">
        <v>21</v>
      </c>
      <c r="H1" s="5" t="s">
        <v>1</v>
      </c>
      <c r="I1" s="5" t="s">
        <v>23</v>
      </c>
      <c r="J1" s="5" t="s">
        <v>20</v>
      </c>
      <c r="K1" s="5" t="s">
        <v>21</v>
      </c>
      <c r="L1" s="5" t="s">
        <v>5</v>
      </c>
      <c r="M1" s="5" t="s">
        <v>22</v>
      </c>
      <c r="N1" s="5" t="s">
        <v>21</v>
      </c>
      <c r="O1" s="6" t="s">
        <v>6</v>
      </c>
      <c r="P1" s="6" t="s">
        <v>19</v>
      </c>
    </row>
    <row r="2" spans="1:21" s="7" customFormat="1" ht="13.15" x14ac:dyDescent="0.35">
      <c r="A2" s="3">
        <v>1998</v>
      </c>
      <c r="B2" s="10">
        <v>7098</v>
      </c>
      <c r="C2" s="11"/>
      <c r="D2" s="10">
        <f>B2-E2</f>
        <v>1263.6000000000004</v>
      </c>
      <c r="E2" s="10">
        <v>5834.4</v>
      </c>
      <c r="F2" s="9">
        <v>152.71</v>
      </c>
      <c r="G2" s="12">
        <f>(F2-F3)/F3</f>
        <v>-7.8283437952679849E-2</v>
      </c>
      <c r="H2" s="8">
        <v>1030</v>
      </c>
      <c r="I2" s="8"/>
      <c r="J2" s="11"/>
      <c r="K2" s="11"/>
      <c r="M2" s="12"/>
      <c r="O2" s="2"/>
      <c r="P2" s="3"/>
      <c r="Q2" s="3"/>
      <c r="R2" s="3"/>
      <c r="S2" s="3"/>
      <c r="T2" s="3"/>
      <c r="U2" s="3"/>
    </row>
    <row r="3" spans="1:21" ht="13.15" x14ac:dyDescent="0.35">
      <c r="A3" s="4">
        <v>1999</v>
      </c>
      <c r="B3" s="10">
        <v>7497.6</v>
      </c>
      <c r="C3" s="11">
        <f>(B3-B4)/B4</f>
        <v>-4.4660491074272751E-2</v>
      </c>
      <c r="D3" s="10">
        <f>B3-E3</f>
        <v>1278.6000000000004</v>
      </c>
      <c r="E3" s="10">
        <v>6219</v>
      </c>
      <c r="F3" s="9">
        <v>165.68</v>
      </c>
      <c r="G3" s="12">
        <f>(F3-F4)/F4</f>
        <v>-8.6659316427783892E-2</v>
      </c>
      <c r="H3" s="8">
        <v>1279</v>
      </c>
      <c r="I3" s="8"/>
      <c r="J3" s="11"/>
      <c r="K3" s="11"/>
      <c r="M3" s="12"/>
      <c r="O3" s="2"/>
      <c r="P3" s="3"/>
    </row>
    <row r="4" spans="1:21" ht="13.15" x14ac:dyDescent="0.35">
      <c r="A4">
        <v>2000</v>
      </c>
      <c r="B4" s="10">
        <v>7848.1</v>
      </c>
      <c r="C4" s="11">
        <f>(B4-B5)/B5</f>
        <v>-4.923375128717665E-2</v>
      </c>
      <c r="D4" s="10">
        <f>B4-E4</f>
        <v>1414.9000000000005</v>
      </c>
      <c r="E4" s="10">
        <v>6433.2</v>
      </c>
      <c r="F4" s="9">
        <v>181.4</v>
      </c>
      <c r="G4" s="12">
        <f>(F4-F5)/F5</f>
        <v>-0.11191618525408786</v>
      </c>
      <c r="H4" s="7">
        <v>1248</v>
      </c>
      <c r="J4" s="11"/>
      <c r="K4" s="11"/>
      <c r="L4" s="9">
        <v>16.13</v>
      </c>
      <c r="M4" s="12"/>
      <c r="N4" s="9"/>
      <c r="O4" s="2"/>
      <c r="P4" s="3"/>
      <c r="U4" s="1"/>
    </row>
    <row r="5" spans="1:21" ht="13.15" x14ac:dyDescent="0.35">
      <c r="A5" s="4">
        <v>2001</v>
      </c>
      <c r="B5" s="10">
        <v>8254.5</v>
      </c>
      <c r="C5" s="11">
        <f>(B5-B6)/B6</f>
        <v>-5.7802280587610826E-2</v>
      </c>
      <c r="D5" s="10">
        <f>B5-E5</f>
        <v>1785</v>
      </c>
      <c r="E5" s="10">
        <v>6469.5</v>
      </c>
      <c r="F5" s="9">
        <v>204.26</v>
      </c>
      <c r="G5" s="12">
        <f>(F5-F6)/F6</f>
        <v>-0.25050453161119873</v>
      </c>
      <c r="H5" s="8">
        <v>1223</v>
      </c>
      <c r="I5" s="8">
        <v>805.78</v>
      </c>
      <c r="J5" s="11">
        <f>I5/(P5/100)</f>
        <v>803.36989032901306</v>
      </c>
      <c r="K5" s="11"/>
      <c r="L5" s="9">
        <v>18.079999999999998</v>
      </c>
      <c r="M5" s="12">
        <f>L5/(P5/100)</f>
        <v>18.025922233300101</v>
      </c>
      <c r="N5" s="12"/>
      <c r="O5" s="2"/>
      <c r="P5" s="19">
        <v>100.3</v>
      </c>
      <c r="U5" s="1"/>
    </row>
    <row r="6" spans="1:21" ht="13.15" x14ac:dyDescent="0.35">
      <c r="A6" s="3">
        <v>2002</v>
      </c>
      <c r="B6" s="10">
        <v>8760.9</v>
      </c>
      <c r="C6" s="11">
        <f>(B6-B7)/B7</f>
        <v>0.15229514665263708</v>
      </c>
      <c r="D6" s="10">
        <f>B6-E6</f>
        <v>1963.7999999999993</v>
      </c>
      <c r="E6" s="10">
        <v>6797.1</v>
      </c>
      <c r="F6" s="9">
        <v>272.52999999999997</v>
      </c>
      <c r="G6" s="12">
        <f>(F6-F7)/F7</f>
        <v>-0.14799762403476421</v>
      </c>
      <c r="H6" s="8">
        <v>1134</v>
      </c>
      <c r="I6" s="8">
        <v>993.8</v>
      </c>
      <c r="J6" s="11">
        <f>I6/(P6/100)</f>
        <v>1036.2877997914493</v>
      </c>
      <c r="K6" s="11">
        <f>(J6-J7)/J7</f>
        <v>-8.4442895905683629E-2</v>
      </c>
      <c r="L6" s="9">
        <v>22.75</v>
      </c>
      <c r="M6" s="12">
        <f>L6/(P6/100)</f>
        <v>23.722627737226276</v>
      </c>
      <c r="N6" s="12">
        <f>(M6-M7)/M7</f>
        <v>0.10235688559736326</v>
      </c>
      <c r="O6" s="2"/>
      <c r="P6" s="19">
        <v>95.9</v>
      </c>
      <c r="U6" s="1"/>
    </row>
    <row r="7" spans="1:21" ht="13.15" x14ac:dyDescent="0.35">
      <c r="A7" s="4">
        <v>2003</v>
      </c>
      <c r="B7" s="10">
        <v>7603</v>
      </c>
      <c r="C7" s="11">
        <f>(B7-B8)/B8</f>
        <v>-0.10605526161081717</v>
      </c>
      <c r="D7" s="11">
        <f>B7-E7</f>
        <v>1973</v>
      </c>
      <c r="E7" s="10">
        <v>5630</v>
      </c>
      <c r="F7" s="9">
        <v>319.87</v>
      </c>
      <c r="G7" s="12">
        <f>(F7-F8)/F8</f>
        <v>-0.34975199219385267</v>
      </c>
      <c r="H7" s="8">
        <v>1465</v>
      </c>
      <c r="I7" s="8">
        <v>1079.8</v>
      </c>
      <c r="J7" s="11">
        <f>I7/(P7/100)</f>
        <v>1131.865828092243</v>
      </c>
      <c r="K7" s="11">
        <f>(J7-J8)/J8</f>
        <v>-6.3866169770955078E-2</v>
      </c>
      <c r="L7" s="9">
        <v>20.53</v>
      </c>
      <c r="M7" s="12">
        <f>L7/(P7/100)</f>
        <v>21.519916142557651</v>
      </c>
      <c r="N7" s="12">
        <f>(M7-M8)/M8</f>
        <v>-0.29915714990569775</v>
      </c>
      <c r="O7" s="2"/>
      <c r="P7" s="19">
        <v>95.4</v>
      </c>
      <c r="U7" s="3"/>
    </row>
    <row r="8" spans="1:21" ht="13.15" x14ac:dyDescent="0.35">
      <c r="A8" s="3">
        <v>2004</v>
      </c>
      <c r="B8" s="10">
        <v>8505</v>
      </c>
      <c r="C8" s="11">
        <f>(B8-B9)/B9</f>
        <v>-5.6258322237017308E-2</v>
      </c>
      <c r="D8" s="11">
        <f>B8-E8</f>
        <v>2159</v>
      </c>
      <c r="E8" s="10">
        <v>6346</v>
      </c>
      <c r="F8" s="9">
        <v>491.92</v>
      </c>
      <c r="G8" s="12">
        <f>(F8-F9)/F9</f>
        <v>-0.13902161547212744</v>
      </c>
      <c r="H8" s="8">
        <v>1430</v>
      </c>
      <c r="I8" s="8">
        <v>1216.3399999999999</v>
      </c>
      <c r="J8" s="11">
        <f>I8/(P8/100)</f>
        <v>1209.0854870775347</v>
      </c>
      <c r="K8" s="11">
        <f>(J8-J9)/J9</f>
        <v>-7.9608727287910894E-2</v>
      </c>
      <c r="L8" s="9">
        <v>30.89</v>
      </c>
      <c r="M8" s="12">
        <f>L8/(P8/100)</f>
        <v>30.705765407554672</v>
      </c>
      <c r="N8" s="12">
        <f>(M8-M9)/M9</f>
        <v>-0.15235747378258158</v>
      </c>
      <c r="O8" s="2"/>
      <c r="P8" s="19">
        <v>100.6</v>
      </c>
      <c r="U8" s="3"/>
    </row>
    <row r="9" spans="1:21" ht="13.15" x14ac:dyDescent="0.35">
      <c r="A9" s="4">
        <v>2005</v>
      </c>
      <c r="B9" s="9">
        <v>9012</v>
      </c>
      <c r="C9" s="11">
        <f>(B9-B10)/B10</f>
        <v>-6.9392812887236685E-2</v>
      </c>
      <c r="D9" s="11">
        <f>B9-E9</f>
        <v>2207</v>
      </c>
      <c r="E9" s="9">
        <v>6805</v>
      </c>
      <c r="F9" s="9">
        <v>571.35</v>
      </c>
      <c r="G9" s="12">
        <f>(F9-F10)/F10</f>
        <v>-5.66645202833225E-2</v>
      </c>
      <c r="H9" s="8">
        <v>1452</v>
      </c>
      <c r="I9" s="8">
        <v>1308.4100000000001</v>
      </c>
      <c r="J9" s="11">
        <f>I9/(P9/100)</f>
        <v>1313.6646586345382</v>
      </c>
      <c r="K9" s="11">
        <f>(J9-J10)/J10</f>
        <v>-4.6165145673613774E-2</v>
      </c>
      <c r="L9" s="9">
        <v>36.08</v>
      </c>
      <c r="M9" s="12">
        <f>L9/(P9/100)</f>
        <v>36.22489959839357</v>
      </c>
      <c r="N9" s="12">
        <f>(M9-M10)/M10</f>
        <v>-5.7110035699475668E-2</v>
      </c>
      <c r="O9" s="2"/>
      <c r="P9" s="19">
        <v>99.6</v>
      </c>
      <c r="U9" s="3"/>
    </row>
    <row r="10" spans="1:21" ht="13.15" x14ac:dyDescent="0.35">
      <c r="A10" s="3">
        <v>2006</v>
      </c>
      <c r="B10" s="10">
        <v>9684</v>
      </c>
      <c r="C10" s="11">
        <f>(B10-B11)/B11</f>
        <v>-5.1518119490695395E-2</v>
      </c>
      <c r="D10" s="11">
        <f>B10-E10</f>
        <v>2357</v>
      </c>
      <c r="E10" s="10">
        <v>7327</v>
      </c>
      <c r="F10" s="9">
        <v>605.66999999999996</v>
      </c>
      <c r="G10" s="12">
        <f>(F10-F11)/F11</f>
        <v>-9.0025391006475566E-2</v>
      </c>
      <c r="H10" s="8">
        <v>1466</v>
      </c>
      <c r="I10" s="8">
        <v>1419.94</v>
      </c>
      <c r="J10" s="11">
        <f>I10/(P10/100)</f>
        <v>1377.2453928225025</v>
      </c>
      <c r="K10" s="11">
        <f>(J10-J11)/J11</f>
        <v>-0.12561003595969769</v>
      </c>
      <c r="L10" s="9">
        <v>39.61</v>
      </c>
      <c r="M10" s="12">
        <f>L10/(P10/100)</f>
        <v>38.419010669253154</v>
      </c>
      <c r="N10" s="12">
        <f>(M10-M11)/M11</f>
        <v>-0.17030508941004904</v>
      </c>
      <c r="O10" s="2"/>
      <c r="P10" s="19">
        <v>103.1</v>
      </c>
      <c r="U10" s="1"/>
    </row>
    <row r="11" spans="1:21" ht="13.15" x14ac:dyDescent="0.35">
      <c r="A11" s="4">
        <v>2007</v>
      </c>
      <c r="B11" s="10">
        <v>10210</v>
      </c>
      <c r="C11" s="11">
        <f>(B11-B12)/B12</f>
        <v>-7.2324186807196073E-2</v>
      </c>
      <c r="D11" s="11">
        <f>B11-E11</f>
        <v>2444</v>
      </c>
      <c r="E11" s="10">
        <v>7766</v>
      </c>
      <c r="F11" s="9">
        <v>665.59</v>
      </c>
      <c r="G11" s="12">
        <f>(F11-F12)/F12</f>
        <v>3.9383481424801331E-2</v>
      </c>
      <c r="H11" s="8">
        <v>1578</v>
      </c>
      <c r="I11" s="8">
        <v>1611.32</v>
      </c>
      <c r="J11" s="11">
        <f>I11/(P11/100)</f>
        <v>1575.0928641251223</v>
      </c>
      <c r="K11" s="11">
        <f>(J11-J12)/J12</f>
        <v>-1.2398282303819487E-2</v>
      </c>
      <c r="L11" s="9">
        <v>47.37</v>
      </c>
      <c r="M11" s="12">
        <f>L11/(P11/100)</f>
        <v>46.304985337243401</v>
      </c>
      <c r="N11" s="12">
        <f>(M11-M12)/M12</f>
        <v>-6.8741989736362183E-2</v>
      </c>
      <c r="O11" s="2"/>
      <c r="P11" s="19">
        <v>102.3</v>
      </c>
      <c r="U11" s="1"/>
    </row>
    <row r="12" spans="1:21" ht="13.15" x14ac:dyDescent="0.35">
      <c r="A12" s="3">
        <v>2008</v>
      </c>
      <c r="B12" s="10">
        <v>11006</v>
      </c>
      <c r="C12" s="11">
        <f>(B12-B13)/B13</f>
        <v>-0.10961896286708195</v>
      </c>
      <c r="D12" s="11">
        <f>B12-E12</f>
        <v>3164</v>
      </c>
      <c r="E12" s="10">
        <v>7842</v>
      </c>
      <c r="F12" s="9">
        <v>640.37</v>
      </c>
      <c r="G12" s="12">
        <f>(F12-F13)/F13</f>
        <v>1.820581313998608E-2</v>
      </c>
      <c r="H12" s="8">
        <v>1465</v>
      </c>
      <c r="I12" s="8">
        <v>1612.41</v>
      </c>
      <c r="J12" s="11">
        <f>I12/(P12/100)</f>
        <v>1594.8664688427302</v>
      </c>
      <c r="K12" s="11">
        <f>(J12-J13)/J13</f>
        <v>-0.18748311886212668</v>
      </c>
      <c r="L12" s="9">
        <v>50.27</v>
      </c>
      <c r="M12" s="12">
        <f>L12/(P12/100)</f>
        <v>49.72304648862513</v>
      </c>
      <c r="N12" s="12">
        <f>(M12-M13)/M13</f>
        <v>1.0841749925135502E-2</v>
      </c>
      <c r="O12" s="2"/>
      <c r="P12" s="19">
        <v>101.1</v>
      </c>
      <c r="U12" s="1"/>
    </row>
    <row r="13" spans="1:21" ht="13.15" x14ac:dyDescent="0.35">
      <c r="A13" s="4">
        <v>2009</v>
      </c>
      <c r="B13" s="10">
        <v>12361</v>
      </c>
      <c r="C13" s="11">
        <f>(B13-B14)/B14</f>
        <v>-0.44895684736091296</v>
      </c>
      <c r="D13" s="11">
        <f>B13-E13</f>
        <v>3877</v>
      </c>
      <c r="E13" s="10">
        <v>8484</v>
      </c>
      <c r="F13" s="9">
        <v>628.91999999999996</v>
      </c>
      <c r="G13" s="12">
        <f>(F13-F14)/F14</f>
        <v>-0.26106776952721128</v>
      </c>
      <c r="H13" s="8">
        <v>1548</v>
      </c>
      <c r="I13" s="8">
        <v>1913.8</v>
      </c>
      <c r="J13" s="11">
        <f>I13/(P13/100)</f>
        <v>1962.8717948717949</v>
      </c>
      <c r="K13" s="11">
        <f>(J13-J14)/J14</f>
        <v>-0.18386782372132782</v>
      </c>
      <c r="L13" s="9">
        <v>47.96</v>
      </c>
      <c r="M13" s="12">
        <f>L13/(P13/100)</f>
        <v>49.189743589743593</v>
      </c>
      <c r="N13" s="12">
        <f>(M13-M14)/M14</f>
        <v>-0.19437875057547166</v>
      </c>
      <c r="O13" s="2"/>
      <c r="P13" s="19">
        <v>97.5</v>
      </c>
      <c r="U13" s="1"/>
    </row>
    <row r="14" spans="1:21" ht="13.15" x14ac:dyDescent="0.35">
      <c r="A14" s="3">
        <v>2010</v>
      </c>
      <c r="B14" s="10">
        <v>22432</v>
      </c>
      <c r="C14" s="21">
        <f>(C13+C15)/2</f>
        <v>-0.26462746329151887</v>
      </c>
      <c r="D14" s="11">
        <f>B14-E14</f>
        <v>11177</v>
      </c>
      <c r="E14" s="10">
        <v>11255</v>
      </c>
      <c r="F14" s="9">
        <v>851.12</v>
      </c>
      <c r="G14" s="12">
        <f>(F14-F15)/F15</f>
        <v>4.1036241545066417E-2</v>
      </c>
      <c r="H14" s="8">
        <v>1175</v>
      </c>
      <c r="I14" s="8">
        <v>2522.94</v>
      </c>
      <c r="J14" s="11">
        <f>I14/(P14/100)</f>
        <v>2405.090562440419</v>
      </c>
      <c r="K14" s="11">
        <f>(J14-J15)/J15</f>
        <v>-0.1040918114173293</v>
      </c>
      <c r="L14" s="9">
        <v>64.05</v>
      </c>
      <c r="M14" s="12">
        <f>L14/(P14/100)</f>
        <v>61.058150619637736</v>
      </c>
      <c r="N14" s="12">
        <f>(M14-M15)/M15</f>
        <v>8.6175841357051725E-2</v>
      </c>
      <c r="O14" s="2"/>
      <c r="P14" s="19">
        <v>104.9</v>
      </c>
      <c r="U14" s="3"/>
    </row>
    <row r="15" spans="1:21" ht="13.15" x14ac:dyDescent="0.35">
      <c r="A15" s="4">
        <v>2011</v>
      </c>
      <c r="B15" s="10">
        <v>23079</v>
      </c>
      <c r="C15" s="11">
        <f>(B15-B16)/B16</f>
        <v>-8.0298079222124813E-2</v>
      </c>
      <c r="D15" s="11">
        <f>B15-E15</f>
        <v>12202</v>
      </c>
      <c r="E15" s="10">
        <v>10877</v>
      </c>
      <c r="F15" s="9">
        <v>817.57</v>
      </c>
      <c r="G15" s="12">
        <f>(F15-F16)/F16</f>
        <v>2.145177411294362E-2</v>
      </c>
      <c r="H15" s="8">
        <v>1207</v>
      </c>
      <c r="I15" s="8">
        <v>2786.54</v>
      </c>
      <c r="J15" s="11">
        <f>I15/(P15/100)</f>
        <v>2684.527938342967</v>
      </c>
      <c r="K15" s="11">
        <f>(J15-J16)/J16</f>
        <v>-0.15327708084481165</v>
      </c>
      <c r="L15" s="9">
        <v>58.35</v>
      </c>
      <c r="M15" s="12">
        <f>L15/(P15/100)</f>
        <v>56.213872832369944</v>
      </c>
      <c r="N15" s="12">
        <f>(M15-M16)/M16</f>
        <v>2.4176077938377658E-2</v>
      </c>
      <c r="O15" s="2"/>
      <c r="P15" s="19">
        <v>103.8</v>
      </c>
      <c r="U15" s="1"/>
    </row>
    <row r="16" spans="1:21" ht="13.15" x14ac:dyDescent="0.35">
      <c r="A16" s="3">
        <v>2012</v>
      </c>
      <c r="B16" s="10">
        <v>25094</v>
      </c>
      <c r="C16" s="11">
        <f>(B16-B17)/B17</f>
        <v>-3.45119464429995E-2</v>
      </c>
      <c r="D16" s="11">
        <f>B16-E16</f>
        <v>13598</v>
      </c>
      <c r="E16" s="10">
        <v>11496</v>
      </c>
      <c r="F16" s="9">
        <v>800.4</v>
      </c>
      <c r="G16" s="12">
        <f>(F16-F17)/F17</f>
        <v>5.6773171375759178E-2</v>
      </c>
      <c r="H16" s="8">
        <v>1285</v>
      </c>
      <c r="I16" s="8">
        <v>3224.39</v>
      </c>
      <c r="J16" s="11">
        <f>I16/(P16/100)</f>
        <v>3170.491642084562</v>
      </c>
      <c r="K16" s="11">
        <f>(J16-J17)/J17</f>
        <v>0.11095394466574952</v>
      </c>
      <c r="L16" s="9">
        <v>55.82</v>
      </c>
      <c r="M16" s="12">
        <f>L16/(P16/100)</f>
        <v>54.886922320550632</v>
      </c>
      <c r="N16" s="12">
        <f>(M16-M17)/M17</f>
        <v>6.9559662982437015E-2</v>
      </c>
      <c r="O16" s="2"/>
      <c r="P16" s="19">
        <v>101.7</v>
      </c>
      <c r="U16" s="1"/>
    </row>
    <row r="17" spans="1:21" ht="13.15" x14ac:dyDescent="0.35">
      <c r="A17" s="4">
        <v>2013</v>
      </c>
      <c r="B17" s="10">
        <v>25991</v>
      </c>
      <c r="C17" s="11">
        <f>(B17-B18)/B18</f>
        <v>-3.0837497203370871E-2</v>
      </c>
      <c r="D17" s="11">
        <f>B17-E17</f>
        <v>14622</v>
      </c>
      <c r="E17" s="10">
        <v>11369</v>
      </c>
      <c r="F17" s="9">
        <v>757.4</v>
      </c>
      <c r="G17" s="12">
        <f>(F17-F18)/F18</f>
        <v>-4.2840894730190801E-2</v>
      </c>
      <c r="H17" s="8">
        <v>1164</v>
      </c>
      <c r="I17" s="8">
        <v>2968</v>
      </c>
      <c r="J17" s="11">
        <f>I17/(P17/100)</f>
        <v>2853.8461538461538</v>
      </c>
      <c r="K17" s="11">
        <f>(J17-J18)/J18</f>
        <v>1.5730988647436338E-2</v>
      </c>
      <c r="L17" s="9">
        <v>53.37</v>
      </c>
      <c r="M17" s="12">
        <f>L17/(P17/100)</f>
        <v>51.317307692307686</v>
      </c>
      <c r="N17" s="12">
        <f>(M17-M18)/M18</f>
        <v>-5.5509674374705074E-2</v>
      </c>
      <c r="O17" s="2"/>
      <c r="P17" s="19">
        <v>104</v>
      </c>
      <c r="U17" s="1"/>
    </row>
    <row r="18" spans="1:21" ht="13.15" x14ac:dyDescent="0.35">
      <c r="A18" s="3">
        <v>2014</v>
      </c>
      <c r="B18" s="10">
        <v>26818</v>
      </c>
      <c r="C18" s="11">
        <f>(B18-B19)/B19</f>
        <v>-2.724074141245602E-2</v>
      </c>
      <c r="D18" s="11">
        <f>B18-E18</f>
        <v>13777</v>
      </c>
      <c r="E18" s="10">
        <v>13041</v>
      </c>
      <c r="F18" s="9">
        <v>791.3</v>
      </c>
      <c r="G18" s="12">
        <f>(F18-F19)/F19</f>
        <v>-1.1072785442911435E-2</v>
      </c>
      <c r="H18" s="8">
        <v>1199</v>
      </c>
      <c r="I18" s="8">
        <v>2950.13</v>
      </c>
      <c r="J18" s="11">
        <f>I18/(P18/100)</f>
        <v>2809.6476190476192</v>
      </c>
      <c r="K18" s="11">
        <f>(J18-J19)/J19</f>
        <v>-6.9600469608789781E-2</v>
      </c>
      <c r="L18" s="9">
        <v>57.05</v>
      </c>
      <c r="M18" s="12">
        <f>L18/(P18/100)</f>
        <v>54.333333333333329</v>
      </c>
      <c r="N18" s="12">
        <f>(M18-M19)/M19</f>
        <v>-9.2925055928411743E-2</v>
      </c>
      <c r="O18" s="2"/>
      <c r="P18" s="19">
        <v>105</v>
      </c>
      <c r="U18" s="1"/>
    </row>
    <row r="19" spans="1:21" ht="13.15" x14ac:dyDescent="0.35">
      <c r="A19" s="4">
        <v>2015</v>
      </c>
      <c r="B19" s="11">
        <v>27569</v>
      </c>
      <c r="C19" s="11">
        <f>(B19-B20)/B20</f>
        <v>-6.9275176395125079E-2</v>
      </c>
      <c r="D19" s="11">
        <f>B19-E19</f>
        <v>13645</v>
      </c>
      <c r="E19" s="11">
        <v>13924</v>
      </c>
      <c r="F19" s="9">
        <v>800.16</v>
      </c>
      <c r="G19" s="12">
        <f>(F19-F20)/F20</f>
        <v>-6.3450261596263963E-2</v>
      </c>
      <c r="H19" s="8">
        <v>1087</v>
      </c>
      <c r="I19" s="8">
        <v>3004.73</v>
      </c>
      <c r="J19" s="11">
        <f>I19/(P19/100)</f>
        <v>3019.8291457286432</v>
      </c>
      <c r="K19" s="11">
        <f>(J19-J20)/J20</f>
        <v>-0.10560733561854731</v>
      </c>
      <c r="L19" s="9">
        <v>59.6</v>
      </c>
      <c r="M19" s="12">
        <f>L19/(P19/100)</f>
        <v>59.899497487437188</v>
      </c>
      <c r="N19" s="12">
        <f>(M19-M20)/M20</f>
        <v>-6.4357007087504831E-2</v>
      </c>
      <c r="O19" s="2"/>
      <c r="P19" s="19">
        <v>99.5</v>
      </c>
      <c r="U19" s="1"/>
    </row>
    <row r="20" spans="1:21" x14ac:dyDescent="0.35">
      <c r="A20" s="3">
        <v>2016</v>
      </c>
      <c r="B20" s="11">
        <v>29621</v>
      </c>
      <c r="C20" s="11">
        <f>(B20-B21)/B21</f>
        <v>-6.9838279164704031E-2</v>
      </c>
      <c r="D20" s="11">
        <f>B20-E20</f>
        <v>14941</v>
      </c>
      <c r="E20" s="11">
        <v>14680</v>
      </c>
      <c r="F20" s="12">
        <v>854.37</v>
      </c>
      <c r="G20" s="12">
        <f>(F20-F21)/F21</f>
        <v>-2.1351416364073707E-2</v>
      </c>
      <c r="H20" s="11">
        <v>1163</v>
      </c>
      <c r="I20" s="11">
        <v>3443.93</v>
      </c>
      <c r="J20" s="11">
        <f>I20/(P20/100)</f>
        <v>3376.4019607843134</v>
      </c>
      <c r="K20" s="11">
        <f>(J20-J21)/J21</f>
        <v>-0.13097156331036544</v>
      </c>
      <c r="L20" s="12">
        <v>65.3</v>
      </c>
      <c r="M20" s="12">
        <f>L20/(P20/100)</f>
        <v>64.019607843137251</v>
      </c>
      <c r="N20" s="12">
        <f>(M20-M21)/M21</f>
        <v>-2.6074688318793022E-2</v>
      </c>
      <c r="O20" s="3"/>
      <c r="P20" s="19">
        <v>102</v>
      </c>
      <c r="U20" s="1"/>
    </row>
    <row r="21" spans="1:21" x14ac:dyDescent="0.35">
      <c r="A21" s="4">
        <v>2017</v>
      </c>
      <c r="B21" s="11">
        <v>31845</v>
      </c>
      <c r="C21" s="11">
        <f>(B21-B22)/B22</f>
        <v>-6.2744743703584308E-2</v>
      </c>
      <c r="D21" s="11">
        <f>B21-E21</f>
        <v>16322</v>
      </c>
      <c r="E21" s="11">
        <v>15523</v>
      </c>
      <c r="F21" s="12">
        <v>873.01</v>
      </c>
      <c r="G21" s="12">
        <f>(F21-F22)/F22</f>
        <v>-2.3161875776258566E-2</v>
      </c>
      <c r="H21" s="11">
        <v>1264</v>
      </c>
      <c r="I21" s="11">
        <v>4025.13</v>
      </c>
      <c r="J21" s="11">
        <f>I21/(P21/100)</f>
        <v>3885.2606177606176</v>
      </c>
      <c r="K21" s="11">
        <f>(J21-J22)/J22</f>
        <v>-0.10356494239712362</v>
      </c>
      <c r="L21" s="12">
        <v>68.099999999999994</v>
      </c>
      <c r="M21" s="12">
        <f>L21/(P21/100)</f>
        <v>65.733590733590731</v>
      </c>
      <c r="N21" s="12">
        <f>(M21-M22)/M22</f>
        <v>-7.8784435927293145E-2</v>
      </c>
      <c r="O21" s="3"/>
      <c r="P21" s="19">
        <v>103.6</v>
      </c>
    </row>
    <row r="22" spans="1:21" x14ac:dyDescent="0.35">
      <c r="A22" s="15">
        <v>2018</v>
      </c>
      <c r="B22" s="15">
        <v>33976.870000000003</v>
      </c>
      <c r="C22" s="11" t="e">
        <f>(B22-B23)/B23</f>
        <v>#DIV/0!</v>
      </c>
      <c r="D22" s="11">
        <f>B22-E22</f>
        <v>17767.75</v>
      </c>
      <c r="E22" s="15">
        <v>16209.12</v>
      </c>
      <c r="F22" s="15">
        <v>893.71</v>
      </c>
      <c r="G22" s="12">
        <f>(F22-F23)/F23</f>
        <v>4.4049591775022678</v>
      </c>
      <c r="H22" s="15"/>
      <c r="I22" s="15">
        <v>4477.1499999999996</v>
      </c>
      <c r="J22" s="11">
        <f>I22/(P22/100)</f>
        <v>4334.1239109390126</v>
      </c>
      <c r="K22" s="11" t="e">
        <f>(J22-J23)/J23</f>
        <v>#DIV/0!</v>
      </c>
      <c r="L22" s="15">
        <v>73.709999999999994</v>
      </c>
      <c r="M22" s="12">
        <f>L22/(P22/100)</f>
        <v>71.355275895450148</v>
      </c>
      <c r="N22" s="12" t="e">
        <f>(M22-M23)/M23</f>
        <v>#DIV/0!</v>
      </c>
      <c r="O22" s="7"/>
      <c r="P22" s="7">
        <v>103.3</v>
      </c>
      <c r="Q22" s="7"/>
      <c r="R22" s="7"/>
      <c r="S22" s="7"/>
      <c r="T22" s="7"/>
      <c r="U22" s="7"/>
    </row>
    <row r="23" spans="1:21" ht="13.15" hidden="1" x14ac:dyDescent="0.35">
      <c r="A23" s="4">
        <v>1997</v>
      </c>
      <c r="B23" s="9"/>
      <c r="C23" s="9"/>
      <c r="D23" s="9"/>
      <c r="E23" s="9"/>
      <c r="F23" s="9">
        <v>165.35</v>
      </c>
      <c r="G23" s="12">
        <f t="shared" ref="G4:G39" si="0">(F23-F24)/F24</f>
        <v>0.15475941057336404</v>
      </c>
      <c r="J23" s="11"/>
      <c r="K23" s="11"/>
      <c r="M23" s="12"/>
      <c r="O23" s="2"/>
    </row>
    <row r="24" spans="1:21" ht="13.15" hidden="1" x14ac:dyDescent="0.35">
      <c r="A24" s="3">
        <v>1996</v>
      </c>
      <c r="B24" s="9"/>
      <c r="C24" s="9"/>
      <c r="D24" s="9"/>
      <c r="E24" s="9"/>
      <c r="F24" s="9">
        <v>143.19</v>
      </c>
      <c r="G24" s="12">
        <f t="shared" si="0"/>
        <v>4.6787045836684013E-2</v>
      </c>
      <c r="J24" s="11"/>
      <c r="K24" s="11"/>
      <c r="M24" s="12"/>
      <c r="O24" s="2"/>
    </row>
    <row r="25" spans="1:21" ht="13.15" hidden="1" x14ac:dyDescent="0.35">
      <c r="A25" s="4">
        <v>1995</v>
      </c>
      <c r="B25" s="9"/>
      <c r="C25" s="9"/>
      <c r="D25" s="9"/>
      <c r="E25" s="9"/>
      <c r="F25" s="9">
        <v>136.79</v>
      </c>
      <c r="G25" s="12">
        <f t="shared" si="0"/>
        <v>3.4876683310636897E-2</v>
      </c>
      <c r="J25" s="11"/>
      <c r="K25" s="11"/>
      <c r="M25" s="12"/>
      <c r="O25" s="2"/>
    </row>
    <row r="26" spans="1:21" ht="13.15" hidden="1" x14ac:dyDescent="0.35">
      <c r="A26" s="3">
        <v>1994</v>
      </c>
      <c r="B26" s="9"/>
      <c r="C26" s="9"/>
      <c r="D26" s="9"/>
      <c r="E26" s="9"/>
      <c r="F26" s="9">
        <v>132.18</v>
      </c>
      <c r="G26" s="12">
        <f t="shared" si="0"/>
        <v>5.879525793015062E-2</v>
      </c>
      <c r="J26" s="11"/>
      <c r="K26" s="11"/>
      <c r="M26" s="12"/>
      <c r="O26" s="2"/>
    </row>
    <row r="27" spans="1:21" hidden="1" x14ac:dyDescent="0.35">
      <c r="A27" s="4">
        <v>1993</v>
      </c>
      <c r="F27" s="9">
        <v>124.84</v>
      </c>
      <c r="G27" s="12">
        <f t="shared" si="0"/>
        <v>-3.7506982682946203E-3</v>
      </c>
      <c r="J27" s="11"/>
      <c r="K27" s="11"/>
      <c r="M27" s="12"/>
      <c r="O27">
        <v>45.41</v>
      </c>
    </row>
    <row r="28" spans="1:21" hidden="1" x14ac:dyDescent="0.35">
      <c r="A28" s="3">
        <v>1992</v>
      </c>
      <c r="F28" s="9">
        <v>125.31</v>
      </c>
      <c r="G28" s="12">
        <f t="shared" si="0"/>
        <v>0.27632919128131994</v>
      </c>
      <c r="J28" s="11"/>
      <c r="K28" s="11"/>
      <c r="M28" s="12"/>
      <c r="O28">
        <v>32.029800000000002</v>
      </c>
    </row>
    <row r="29" spans="1:21" hidden="1" x14ac:dyDescent="0.35">
      <c r="A29" s="4">
        <v>1991</v>
      </c>
      <c r="F29" s="9">
        <v>98.18</v>
      </c>
      <c r="G29" s="12">
        <f t="shared" si="0"/>
        <v>9.94400895856664E-2</v>
      </c>
      <c r="J29" s="11"/>
      <c r="K29" s="11"/>
      <c r="M29" s="12"/>
      <c r="O29">
        <v>15.145300000000001</v>
      </c>
    </row>
    <row r="30" spans="1:21" hidden="1" x14ac:dyDescent="0.35">
      <c r="A30" s="3">
        <v>1990</v>
      </c>
      <c r="F30" s="7">
        <v>89.3</v>
      </c>
      <c r="G30" s="12">
        <f t="shared" si="0"/>
        <v>0.36169563891430312</v>
      </c>
      <c r="J30" s="11"/>
      <c r="K30" s="11"/>
      <c r="L30" s="7">
        <v>2.31</v>
      </c>
      <c r="M30" s="12"/>
      <c r="O30">
        <v>10.979699999999999</v>
      </c>
    </row>
    <row r="31" spans="1:21" hidden="1" x14ac:dyDescent="0.35">
      <c r="A31" s="4">
        <v>1989</v>
      </c>
      <c r="F31" s="7">
        <v>65.58</v>
      </c>
      <c r="G31" s="12">
        <f t="shared" si="0"/>
        <v>-0.28437363596682674</v>
      </c>
      <c r="J31" s="11"/>
      <c r="K31" s="11"/>
      <c r="M31" s="12"/>
      <c r="O31">
        <v>8.2891999999999992</v>
      </c>
    </row>
    <row r="32" spans="1:21" hidden="1" x14ac:dyDescent="0.35">
      <c r="A32" s="3">
        <v>1988</v>
      </c>
      <c r="F32" s="7">
        <v>91.64</v>
      </c>
      <c r="G32" s="12">
        <f t="shared" si="0"/>
        <v>0.19369545395336726</v>
      </c>
      <c r="J32" s="11"/>
      <c r="K32" s="11"/>
      <c r="M32" s="12"/>
      <c r="O32">
        <v>10.5647</v>
      </c>
    </row>
    <row r="33" spans="1:15" hidden="1" x14ac:dyDescent="0.35">
      <c r="A33" s="4">
        <v>1987</v>
      </c>
      <c r="F33" s="7">
        <v>76.77</v>
      </c>
      <c r="G33" s="12">
        <f t="shared" si="0"/>
        <v>0.16441680570301817</v>
      </c>
      <c r="J33" s="11"/>
      <c r="K33" s="11"/>
      <c r="M33" s="12"/>
      <c r="O33">
        <v>8.9019999999999992</v>
      </c>
    </row>
    <row r="34" spans="1:15" hidden="1" x14ac:dyDescent="0.35">
      <c r="A34" s="3">
        <v>1986</v>
      </c>
      <c r="F34" s="7">
        <v>65.930000000000007</v>
      </c>
      <c r="G34" s="12">
        <f t="shared" si="0"/>
        <v>9.4637223974763582E-2</v>
      </c>
      <c r="J34" s="11"/>
      <c r="K34" s="11"/>
      <c r="M34" s="12"/>
      <c r="O34">
        <v>6.4641999999999999</v>
      </c>
    </row>
    <row r="35" spans="1:15" hidden="1" x14ac:dyDescent="0.35">
      <c r="A35" s="4">
        <v>1985</v>
      </c>
      <c r="F35" s="7">
        <v>60.23</v>
      </c>
      <c r="G35" s="12">
        <f t="shared" si="0"/>
        <v>0.13171739947388197</v>
      </c>
      <c r="J35" s="11"/>
      <c r="K35" s="11"/>
      <c r="M35" s="12"/>
      <c r="O35">
        <v>4.2077999999999998</v>
      </c>
    </row>
    <row r="36" spans="1:15" hidden="1" x14ac:dyDescent="0.35">
      <c r="A36" s="3">
        <v>1984</v>
      </c>
      <c r="F36" s="7">
        <v>53.22</v>
      </c>
      <c r="G36" s="12">
        <f t="shared" si="0"/>
        <v>0.20844686648501362</v>
      </c>
      <c r="J36" s="11"/>
      <c r="K36" s="11"/>
      <c r="M36" s="12"/>
      <c r="O36">
        <v>2.9177</v>
      </c>
    </row>
    <row r="37" spans="1:15" hidden="1" x14ac:dyDescent="0.35">
      <c r="A37" s="4">
        <v>1983</v>
      </c>
      <c r="F37" s="7">
        <v>44.04</v>
      </c>
      <c r="G37" s="12">
        <f t="shared" si="0"/>
        <v>0.18642241379310351</v>
      </c>
      <c r="J37" s="11"/>
      <c r="K37" s="11"/>
      <c r="M37" s="12"/>
      <c r="O37">
        <v>2.0893999999999999</v>
      </c>
    </row>
    <row r="38" spans="1:15" hidden="1" x14ac:dyDescent="0.35">
      <c r="A38" s="3">
        <v>1982</v>
      </c>
      <c r="F38" s="7">
        <v>37.119999999999997</v>
      </c>
      <c r="G38" s="12">
        <f t="shared" si="0"/>
        <v>5.689515036575477E-3</v>
      </c>
      <c r="J38" s="11"/>
      <c r="K38" s="11"/>
      <c r="M38" s="12"/>
      <c r="O38">
        <v>1.8371</v>
      </c>
    </row>
    <row r="39" spans="1:15" hidden="1" x14ac:dyDescent="0.35">
      <c r="A39" s="4">
        <v>1981</v>
      </c>
      <c r="F39" s="7">
        <v>36.909999999999997</v>
      </c>
      <c r="G39" s="12">
        <f t="shared" si="0"/>
        <v>0.18377164849262337</v>
      </c>
      <c r="J39" s="11"/>
      <c r="K39" s="11"/>
      <c r="M39" s="12"/>
      <c r="O39">
        <v>1.6486000000000001</v>
      </c>
    </row>
    <row r="40" spans="1:15" hidden="1" x14ac:dyDescent="0.35">
      <c r="A40" s="3">
        <v>1980</v>
      </c>
      <c r="F40" s="7">
        <v>31.18</v>
      </c>
      <c r="G40" s="12"/>
      <c r="J40" s="11"/>
      <c r="K40" s="11"/>
      <c r="M40" s="12"/>
      <c r="O40">
        <v>1.2878000000000001</v>
      </c>
    </row>
    <row r="41" spans="1:15" x14ac:dyDescent="0.35">
      <c r="A41" s="4"/>
      <c r="J41" s="11"/>
      <c r="K41" s="11"/>
    </row>
    <row r="42" spans="1:15" x14ac:dyDescent="0.35">
      <c r="A42" s="3"/>
      <c r="J42" s="11"/>
      <c r="K42" s="11"/>
    </row>
  </sheetData>
  <autoFilter ref="A1:U1" xr:uid="{35906A10-3C17-49D3-AD9B-DAD8001A6759}">
    <sortState xmlns:xlrd2="http://schemas.microsoft.com/office/spreadsheetml/2017/richdata2" ref="A2:U22">
      <sortCondition ref="A1"/>
    </sortState>
  </autoFilter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85C3-CF41-48DB-8FBF-956709BFE62D}">
  <dimension ref="A1:F18"/>
  <sheetViews>
    <sheetView workbookViewId="0">
      <selection activeCell="C26" sqref="C26"/>
    </sheetView>
  </sheetViews>
  <sheetFormatPr defaultRowHeight="12.75" x14ac:dyDescent="0.35"/>
  <cols>
    <col min="1" max="1" width="9.06640625" style="3"/>
  </cols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 s="3">
        <v>2002</v>
      </c>
      <c r="B2">
        <v>0.31602851882953281</v>
      </c>
      <c r="C2">
        <v>0.38450657276192729</v>
      </c>
      <c r="D2">
        <v>0.24373121537571094</v>
      </c>
      <c r="E2">
        <v>0.48037180173462063</v>
      </c>
      <c r="F2">
        <v>0.29689259645464006</v>
      </c>
    </row>
    <row r="3" spans="1:6" x14ac:dyDescent="0.35">
      <c r="A3" s="3">
        <v>2003</v>
      </c>
      <c r="B3">
        <v>-9.2852765682954322E-2</v>
      </c>
      <c r="C3">
        <v>-1.3432118958142685E-2</v>
      </c>
      <c r="D3">
        <v>5.0579455890226478E-2</v>
      </c>
      <c r="E3">
        <v>-0.11066721165214112</v>
      </c>
      <c r="F3">
        <v>0.13506339731793804</v>
      </c>
    </row>
    <row r="4" spans="1:6" x14ac:dyDescent="0.35">
      <c r="A4" s="3">
        <v>2004</v>
      </c>
      <c r="B4">
        <v>0.42685339497355862</v>
      </c>
      <c r="C4">
        <v>0.52567246364086762</v>
      </c>
      <c r="D4">
        <v>0.58381869311891166</v>
      </c>
      <c r="E4">
        <v>0.34156671346329626</v>
      </c>
      <c r="F4">
        <v>0.45573591330923863</v>
      </c>
    </row>
    <row r="5" spans="1:6" x14ac:dyDescent="0.35">
      <c r="A5" s="3">
        <v>2005</v>
      </c>
      <c r="B5">
        <v>0.17974260265406058</v>
      </c>
      <c r="C5">
        <v>0.1486731238680212</v>
      </c>
      <c r="D5">
        <v>0.32790109582503807</v>
      </c>
      <c r="E5">
        <v>0.28242955069860698</v>
      </c>
      <c r="F5">
        <v>0.63569256784221917</v>
      </c>
    </row>
    <row r="6" spans="1:6" x14ac:dyDescent="0.35">
      <c r="A6" s="3">
        <v>2006</v>
      </c>
      <c r="B6">
        <v>6.0569141534815581E-2</v>
      </c>
      <c r="C6">
        <v>0.13261313087394239</v>
      </c>
      <c r="D6">
        <v>0.13067659006143265</v>
      </c>
      <c r="E6">
        <v>0.15849816634207631</v>
      </c>
      <c r="F6">
        <v>0.31266262006820811</v>
      </c>
    </row>
    <row r="7" spans="1:6" x14ac:dyDescent="0.35">
      <c r="A7" s="3">
        <v>2007</v>
      </c>
      <c r="B7">
        <v>0.20526230453668126</v>
      </c>
      <c r="C7" s="3">
        <v>0.19752745673049291</v>
      </c>
      <c r="D7">
        <v>0.19809259025827333</v>
      </c>
      <c r="E7">
        <v>0.24064987143875688</v>
      </c>
      <c r="F7">
        <v>0.2881124486388702</v>
      </c>
    </row>
    <row r="8" spans="1:6" x14ac:dyDescent="0.35">
      <c r="A8" s="3">
        <v>2008</v>
      </c>
      <c r="B8">
        <v>7.3816266790447713E-2</v>
      </c>
      <c r="C8">
        <v>9.3269824015042482E-2</v>
      </c>
      <c r="D8">
        <v>0.13285085660149618</v>
      </c>
      <c r="E8">
        <v>0.17192385104334898</v>
      </c>
      <c r="F8">
        <v>0.10123909803859432</v>
      </c>
    </row>
    <row r="9" spans="1:6" x14ac:dyDescent="0.35">
      <c r="A9" s="3">
        <v>2009</v>
      </c>
      <c r="B9">
        <v>-1.0725467093082038E-2</v>
      </c>
      <c r="C9">
        <v>-5.8366375892150903E-3</v>
      </c>
      <c r="D9">
        <v>3.8777199173795691E-2</v>
      </c>
      <c r="E9">
        <v>0.10413105413105404</v>
      </c>
      <c r="F9">
        <v>7.6210856600838164E-2</v>
      </c>
    </row>
    <row r="10" spans="1:6" x14ac:dyDescent="0.35">
      <c r="A10" s="3">
        <v>2010</v>
      </c>
      <c r="B10">
        <v>0.24127808286377792</v>
      </c>
      <c r="C10">
        <v>8.9363141548017944E-2</v>
      </c>
      <c r="D10">
        <v>0.16557449095594373</v>
      </c>
      <c r="E10">
        <v>0.13824760641604816</v>
      </c>
      <c r="F10">
        <v>0.12845395752035155</v>
      </c>
    </row>
    <row r="11" spans="1:6" x14ac:dyDescent="0.35">
      <c r="A11" s="3">
        <v>2011</v>
      </c>
      <c r="B11">
        <v>-7.9338757202871438E-2</v>
      </c>
      <c r="C11">
        <v>0.23620465138203933</v>
      </c>
      <c r="D11">
        <v>0.18788557619685967</v>
      </c>
      <c r="E11">
        <v>0.17205367627777601</v>
      </c>
      <c r="F11">
        <v>0.1202015811058034</v>
      </c>
    </row>
    <row r="12" spans="1:6" x14ac:dyDescent="0.35">
      <c r="A12" s="3">
        <v>2012</v>
      </c>
      <c r="B12">
        <v>-2.3605392138276712E-2</v>
      </c>
      <c r="C12">
        <v>0.15843657817109119</v>
      </c>
      <c r="D12">
        <v>0.14371868924751285</v>
      </c>
      <c r="E12">
        <v>0.14666787068809808</v>
      </c>
      <c r="F12">
        <v>0.14467577574200444</v>
      </c>
    </row>
    <row r="13" spans="1:6" x14ac:dyDescent="0.35">
      <c r="A13" s="3">
        <v>2013</v>
      </c>
      <c r="B13">
        <v>-6.5035795000413399E-2</v>
      </c>
      <c r="C13" s="22">
        <v>0.26217755758097372</v>
      </c>
      <c r="D13">
        <v>-0.19448874894403137</v>
      </c>
      <c r="E13">
        <v>-4.0767134772584181E-2</v>
      </c>
      <c r="F13">
        <v>6.0826618225703205E-2</v>
      </c>
    </row>
    <row r="14" spans="1:6" x14ac:dyDescent="0.35">
      <c r="A14" s="3">
        <v>2014</v>
      </c>
      <c r="B14">
        <v>5.8772094185247675E-2</v>
      </c>
      <c r="C14">
        <v>0.3659185369908563</v>
      </c>
      <c r="D14">
        <v>0.24433101813101371</v>
      </c>
      <c r="E14">
        <v>6.2927689594356212E-2</v>
      </c>
      <c r="F14">
        <v>-3.2204192312658794E-2</v>
      </c>
    </row>
    <row r="15" spans="1:6" x14ac:dyDescent="0.35">
      <c r="A15" s="3">
        <v>2015</v>
      </c>
      <c r="B15">
        <v>0.10244473903258637</v>
      </c>
      <c r="C15">
        <v>9.725844411933092E-2</v>
      </c>
      <c r="D15">
        <v>0.23926243208085629</v>
      </c>
      <c r="E15">
        <v>0.33434645184507522</v>
      </c>
      <c r="F15">
        <v>8.4928574416950842E-2</v>
      </c>
    </row>
    <row r="16" spans="1:6" x14ac:dyDescent="0.35">
      <c r="A16" s="3">
        <v>2016</v>
      </c>
      <c r="B16">
        <v>6.8783721542308107E-2</v>
      </c>
      <c r="C16">
        <v>0.14683716965046872</v>
      </c>
      <c r="D16">
        <v>5.6016392060088543E-2</v>
      </c>
      <c r="E16">
        <v>4.8044567537011383E-2</v>
      </c>
      <c r="F16">
        <v>0.11843872129388866</v>
      </c>
    </row>
    <row r="17" spans="1:6" x14ac:dyDescent="0.35">
      <c r="A17" s="3">
        <v>2017</v>
      </c>
      <c r="B17">
        <v>2.6772780218415761E-2</v>
      </c>
      <c r="C17">
        <v>0.1068972607434146</v>
      </c>
      <c r="D17">
        <v>4.6980072396762045E-2</v>
      </c>
      <c r="E17">
        <v>0.10774272889230017</v>
      </c>
      <c r="F17">
        <v>6.2197954671658916E-2</v>
      </c>
    </row>
    <row r="18" spans="1:6" x14ac:dyDescent="0.35">
      <c r="A18" s="3">
        <v>2018</v>
      </c>
      <c r="B18">
        <v>8.5522258850019919E-2</v>
      </c>
      <c r="C18">
        <v>0.16521628369083413</v>
      </c>
      <c r="D18">
        <v>9.7568344338287746E-2</v>
      </c>
      <c r="E18">
        <v>8.4427278308618528E-2</v>
      </c>
      <c r="F18">
        <v>-0.57342629574809223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6F40-4CDC-4FDD-8EE9-0B9C49E954A6}">
  <dimension ref="A1"/>
  <sheetViews>
    <sheetView workbookViewId="0"/>
  </sheetViews>
  <sheetFormatPr defaultRowHeight="12.75" x14ac:dyDescent="0.3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workbookViewId="0">
      <selection activeCell="H12" sqref="H12:H30"/>
    </sheetView>
  </sheetViews>
  <sheetFormatPr defaultRowHeight="12.75" x14ac:dyDescent="0.35"/>
  <cols>
    <col min="3" max="3" width="9.06640625" style="3"/>
    <col min="5" max="5" width="9.06640625" style="3"/>
    <col min="6" max="6" width="9.06640625" hidden="1" customWidth="1"/>
    <col min="7" max="7" width="9.06640625" style="3" hidden="1" customWidth="1"/>
    <col min="9" max="10" width="9.06640625" style="3"/>
    <col min="12" max="12" width="9.06640625" style="3"/>
    <col min="13" max="13" width="9.06640625" hidden="1" customWidth="1"/>
    <col min="14" max="14" width="9.06640625" style="3" customWidth="1"/>
  </cols>
  <sheetData>
    <row r="1" spans="1:15" ht="13.15" x14ac:dyDescent="0.35">
      <c r="B1" s="13" t="s">
        <v>0</v>
      </c>
      <c r="C1" s="13" t="s">
        <v>21</v>
      </c>
      <c r="D1" s="13" t="s">
        <v>7</v>
      </c>
      <c r="E1" s="13" t="s">
        <v>21</v>
      </c>
      <c r="F1" s="13" t="s">
        <v>8</v>
      </c>
      <c r="G1" s="13" t="s">
        <v>20</v>
      </c>
      <c r="H1" s="13" t="s">
        <v>9</v>
      </c>
      <c r="I1" s="13" t="s">
        <v>20</v>
      </c>
      <c r="J1" s="13" t="s">
        <v>21</v>
      </c>
      <c r="K1" s="13" t="s">
        <v>10</v>
      </c>
      <c r="L1" s="13" t="s">
        <v>20</v>
      </c>
      <c r="M1" s="14" t="s">
        <v>11</v>
      </c>
      <c r="N1" s="5" t="s">
        <v>21</v>
      </c>
      <c r="O1" s="6" t="s">
        <v>19</v>
      </c>
    </row>
    <row r="2" spans="1:15" x14ac:dyDescent="0.35">
      <c r="A2">
        <v>1990</v>
      </c>
      <c r="B2" s="3"/>
      <c r="C2" s="11"/>
      <c r="D2" s="10">
        <v>26.334499999999998</v>
      </c>
      <c r="E2" s="10"/>
      <c r="F2" s="3"/>
      <c r="H2" s="3"/>
      <c r="J2" s="11"/>
      <c r="L2" s="1"/>
      <c r="M2" s="3">
        <v>15059.9</v>
      </c>
    </row>
    <row r="3" spans="1:15" x14ac:dyDescent="0.35">
      <c r="A3" s="3">
        <v>1991</v>
      </c>
      <c r="B3" s="3"/>
      <c r="C3" s="11"/>
      <c r="D3" s="10">
        <v>22.13</v>
      </c>
      <c r="E3" s="11">
        <f>(D3-D4)/D4</f>
        <v>-0.17549971125724184</v>
      </c>
      <c r="F3" s="3"/>
      <c r="H3" s="3"/>
      <c r="J3" s="11"/>
      <c r="L3" s="1"/>
      <c r="M3" s="3">
        <v>24090.3</v>
      </c>
      <c r="O3" s="3"/>
    </row>
    <row r="4" spans="1:15" x14ac:dyDescent="0.35">
      <c r="A4" s="3">
        <v>1992</v>
      </c>
      <c r="B4" s="3"/>
      <c r="C4" s="11"/>
      <c r="D4" s="10">
        <v>26.840499999999999</v>
      </c>
      <c r="E4" s="11">
        <f>(D4-D5)/D5</f>
        <v>0.1066923955485735</v>
      </c>
      <c r="F4" s="3"/>
      <c r="H4" s="3"/>
      <c r="J4" s="11"/>
      <c r="K4" s="3"/>
      <c r="L4" s="1"/>
      <c r="M4" s="3">
        <v>28409</v>
      </c>
      <c r="O4" s="3"/>
    </row>
    <row r="5" spans="1:15" x14ac:dyDescent="0.35">
      <c r="A5" s="3">
        <v>1993</v>
      </c>
      <c r="B5" s="3"/>
      <c r="C5" s="11"/>
      <c r="D5" s="10">
        <v>24.2529</v>
      </c>
      <c r="E5" s="11">
        <f>(D5-D6)/D6</f>
        <v>0.14610230043664818</v>
      </c>
      <c r="F5" s="3"/>
      <c r="H5" s="3"/>
      <c r="J5" s="11"/>
      <c r="K5" s="3"/>
      <c r="L5" s="1"/>
      <c r="M5" s="3">
        <v>35357</v>
      </c>
      <c r="O5" s="3"/>
    </row>
    <row r="6" spans="1:15" x14ac:dyDescent="0.35">
      <c r="A6" s="3">
        <v>1994</v>
      </c>
      <c r="B6" s="3"/>
      <c r="C6" s="11"/>
      <c r="D6" s="10">
        <v>21.161200000000001</v>
      </c>
      <c r="E6" s="11">
        <f>(D6-D7)/D7</f>
        <v>-8.6714083485826737E-2</v>
      </c>
      <c r="F6" s="3"/>
      <c r="H6" s="3"/>
      <c r="J6" s="11"/>
      <c r="K6" s="3"/>
      <c r="L6" s="1"/>
      <c r="M6" s="3"/>
      <c r="O6" s="3"/>
    </row>
    <row r="7" spans="1:15" ht="13.15" x14ac:dyDescent="0.35">
      <c r="A7" s="3">
        <v>1995</v>
      </c>
      <c r="B7" s="10">
        <v>654</v>
      </c>
      <c r="C7" s="11"/>
      <c r="D7" s="10">
        <v>23.170400000000001</v>
      </c>
      <c r="E7" s="11">
        <f>(D7-D8)/D8</f>
        <v>-5.8496546119463581E-2</v>
      </c>
      <c r="F7" s="8">
        <v>62.36</v>
      </c>
      <c r="G7" s="11"/>
      <c r="H7" s="1">
        <v>53.89</v>
      </c>
      <c r="I7" s="1"/>
      <c r="J7" s="11"/>
      <c r="K7" s="8">
        <v>1.02</v>
      </c>
      <c r="L7" s="1"/>
      <c r="M7" s="2"/>
      <c r="N7" s="2"/>
      <c r="O7" s="3"/>
    </row>
    <row r="8" spans="1:15" ht="13.15" x14ac:dyDescent="0.35">
      <c r="A8" s="3">
        <v>1996</v>
      </c>
      <c r="B8" s="10">
        <v>874</v>
      </c>
      <c r="C8" s="11">
        <f>(B8-B9)/B9</f>
        <v>-0.11178861788617886</v>
      </c>
      <c r="D8" s="10">
        <v>24.61</v>
      </c>
      <c r="E8" s="11">
        <f>(D8-D9)/D9</f>
        <v>-0.17692307692307691</v>
      </c>
      <c r="F8" s="8">
        <v>80.06</v>
      </c>
      <c r="G8" s="11"/>
      <c r="H8" s="3"/>
      <c r="I8" s="1"/>
      <c r="J8" s="11"/>
      <c r="K8" s="8">
        <v>1.1000000000000001</v>
      </c>
      <c r="L8" s="1"/>
      <c r="M8" s="2"/>
      <c r="N8" s="2"/>
      <c r="O8" s="3"/>
    </row>
    <row r="9" spans="1:15" ht="13.15" x14ac:dyDescent="0.35">
      <c r="A9" s="3">
        <v>1997</v>
      </c>
      <c r="B9" s="10">
        <v>984</v>
      </c>
      <c r="C9" s="11">
        <f>(B9-B10)/B10</f>
        <v>-0.15572715572715573</v>
      </c>
      <c r="D9" s="10">
        <v>29.9</v>
      </c>
      <c r="E9" s="11">
        <f>(D9-D10)/D10</f>
        <v>-2.0314547837483651E-2</v>
      </c>
      <c r="F9" s="8">
        <v>100.58</v>
      </c>
      <c r="G9" s="11"/>
      <c r="H9" s="3"/>
      <c r="I9" s="1"/>
      <c r="J9" s="11"/>
      <c r="K9" s="8">
        <v>1.27</v>
      </c>
      <c r="L9" s="1"/>
      <c r="M9" s="2"/>
      <c r="N9" s="2"/>
      <c r="O9" s="3"/>
    </row>
    <row r="10" spans="1:15" ht="13.15" x14ac:dyDescent="0.35">
      <c r="A10" s="3">
        <v>1998</v>
      </c>
      <c r="B10" s="10">
        <v>1165.5</v>
      </c>
      <c r="C10" s="11">
        <f>(B10-B11)/B11</f>
        <v>-0.13022388059701492</v>
      </c>
      <c r="D10" s="10">
        <v>30.52</v>
      </c>
      <c r="E10" s="11">
        <f>(D10-D11)/D11</f>
        <v>-0.1945104249142254</v>
      </c>
      <c r="F10" s="8">
        <v>120.77</v>
      </c>
      <c r="G10" s="11"/>
      <c r="H10" s="3"/>
      <c r="I10" s="1"/>
      <c r="J10" s="11"/>
      <c r="K10" s="8">
        <v>1.45</v>
      </c>
      <c r="L10" s="1"/>
      <c r="M10" s="2"/>
      <c r="N10" s="2"/>
      <c r="O10" s="3"/>
    </row>
    <row r="11" spans="1:15" ht="13.15" x14ac:dyDescent="0.35">
      <c r="A11" s="3">
        <v>1999</v>
      </c>
      <c r="B11" s="10">
        <v>1340</v>
      </c>
      <c r="C11" s="11">
        <f>(B11-B12)/B12</f>
        <v>-0.1072618254497002</v>
      </c>
      <c r="D11" s="10">
        <v>37.89</v>
      </c>
      <c r="E11" s="11">
        <f>(D11-D12)/D12</f>
        <v>-9.5704057279236227E-2</v>
      </c>
      <c r="F11" s="8">
        <v>138.13</v>
      </c>
      <c r="G11" s="11"/>
      <c r="H11" s="3"/>
      <c r="I11" s="1"/>
      <c r="J11" s="11"/>
      <c r="K11" s="8">
        <v>2.0099999999999998</v>
      </c>
      <c r="L11" s="1"/>
      <c r="M11" s="2"/>
      <c r="N11" s="2"/>
      <c r="O11" s="3"/>
    </row>
    <row r="12" spans="1:15" ht="13.15" x14ac:dyDescent="0.35">
      <c r="A12" s="3">
        <v>2000</v>
      </c>
      <c r="B12" s="11">
        <v>1501</v>
      </c>
      <c r="C12" s="11">
        <f>(B12-B13)/B13</f>
        <v>-0.13236994219653178</v>
      </c>
      <c r="D12" s="10">
        <v>41.9</v>
      </c>
      <c r="E12" s="11">
        <f>(D12-D13)/D13</f>
        <v>-0.10813111962537247</v>
      </c>
      <c r="F12" s="8">
        <v>155.99</v>
      </c>
      <c r="G12" s="11"/>
      <c r="H12" s="1">
        <v>137.66</v>
      </c>
      <c r="I12" s="1"/>
      <c r="J12" s="11"/>
      <c r="K12" s="8">
        <v>2.21</v>
      </c>
      <c r="L12" s="1"/>
      <c r="M12" s="2"/>
      <c r="N12" s="2"/>
      <c r="O12" s="3"/>
    </row>
    <row r="13" spans="1:15" ht="13.15" x14ac:dyDescent="0.35">
      <c r="A13" s="3">
        <v>2001</v>
      </c>
      <c r="B13" s="8">
        <v>1730</v>
      </c>
      <c r="C13" s="11">
        <f>(B13-B14)/B14</f>
        <v>-0.16666666666666666</v>
      </c>
      <c r="D13" s="10">
        <v>46.98</v>
      </c>
      <c r="E13" s="11">
        <f>(D13-D14)/D14</f>
        <v>-0.16301443078567621</v>
      </c>
      <c r="F13" s="8">
        <v>180.73</v>
      </c>
      <c r="G13" s="11">
        <f>F13/(O13/100)</f>
        <v>180.18943170488535</v>
      </c>
      <c r="H13" s="3">
        <f>F13-(K13*8.14)</f>
        <v>160.86839999999998</v>
      </c>
      <c r="I13" s="1">
        <f>H13/(O13/100)</f>
        <v>160.38723828514458</v>
      </c>
      <c r="J13" s="11"/>
      <c r="K13" s="8">
        <v>2.44</v>
      </c>
      <c r="L13" s="1">
        <f>K13/(O13/100)</f>
        <v>2.4327018943170491</v>
      </c>
      <c r="M13" s="2"/>
      <c r="N13" s="12"/>
      <c r="O13" s="19">
        <v>100.3</v>
      </c>
    </row>
    <row r="14" spans="1:15" ht="13.15" x14ac:dyDescent="0.35">
      <c r="A14" s="3">
        <v>2002</v>
      </c>
      <c r="B14" s="8">
        <v>2076</v>
      </c>
      <c r="C14" s="11">
        <f>(B14-B15)/B15</f>
        <v>-5.8930190389845878E-2</v>
      </c>
      <c r="D14" s="10">
        <v>56.13</v>
      </c>
      <c r="E14" s="11">
        <f>(D14-D15)/D15</f>
        <v>8.96913220733839E-2</v>
      </c>
      <c r="F14" s="8">
        <v>220.4</v>
      </c>
      <c r="G14" s="11">
        <f>F14/(O14/100)</f>
        <v>229.82273201251303</v>
      </c>
      <c r="H14" s="3">
        <f>F14-(K14*8.014)</f>
        <v>194.51478</v>
      </c>
      <c r="I14" s="1">
        <f>H14/(O14/100)</f>
        <v>202.83084462982271</v>
      </c>
      <c r="J14" s="11">
        <f>(I14-I15)/I15</f>
        <v>-0.11075080065785436</v>
      </c>
      <c r="K14" s="8">
        <v>3.23</v>
      </c>
      <c r="L14" s="1">
        <f>K14/(O14/100)</f>
        <v>3.3680917622523459</v>
      </c>
      <c r="M14" s="2"/>
      <c r="N14" s="12">
        <f>(L14-L15)/L15</f>
        <v>1.3614997220422177E-2</v>
      </c>
      <c r="O14" s="19">
        <v>95.9</v>
      </c>
    </row>
    <row r="15" spans="1:15" ht="13.15" x14ac:dyDescent="0.35">
      <c r="A15" s="3">
        <v>2003</v>
      </c>
      <c r="B15" s="8">
        <v>2206</v>
      </c>
      <c r="C15" s="11">
        <f>(B15-B16)/B16</f>
        <v>-0.21214285714285713</v>
      </c>
      <c r="D15" s="11">
        <v>51.51</v>
      </c>
      <c r="E15" s="11">
        <f>(D15-D16)/D16</f>
        <v>-0.2842851187994998</v>
      </c>
      <c r="F15" s="8">
        <v>244</v>
      </c>
      <c r="G15" s="11">
        <f>F15/(O15/100)</f>
        <v>255.76519916142556</v>
      </c>
      <c r="H15" s="1">
        <v>217.6</v>
      </c>
      <c r="I15" s="1">
        <f>H15/(O15/100)</f>
        <v>228.09224318658278</v>
      </c>
      <c r="J15" s="11">
        <f>(I15-I16)/I16</f>
        <v>-0.17430443812269783</v>
      </c>
      <c r="K15" s="1">
        <v>3.17</v>
      </c>
      <c r="L15" s="1">
        <f>K15/(O15/100)</f>
        <v>3.3228511530398319</v>
      </c>
      <c r="M15" s="2"/>
      <c r="N15" s="12">
        <f>(L15-L16)/L16</f>
        <v>-0.34455132157684876</v>
      </c>
      <c r="O15" s="19">
        <v>95.4</v>
      </c>
    </row>
    <row r="16" spans="1:15" ht="13.15" x14ac:dyDescent="0.35">
      <c r="A16" s="3">
        <v>2004</v>
      </c>
      <c r="B16" s="8">
        <v>2800</v>
      </c>
      <c r="C16" s="11">
        <f>(B16-B17)/B17</f>
        <v>-0.13043478260869565</v>
      </c>
      <c r="D16" s="11">
        <v>71.97</v>
      </c>
      <c r="E16" s="11">
        <f>(D16-D17)/D17</f>
        <v>-0.17870592262923654</v>
      </c>
      <c r="F16" s="11">
        <v>320</v>
      </c>
      <c r="G16" s="11">
        <f>F16/(O16/100)</f>
        <v>318.09145129224652</v>
      </c>
      <c r="H16" s="1">
        <v>277.89999999999998</v>
      </c>
      <c r="I16" s="1">
        <f>H16/(O16/100)</f>
        <v>276.24254473161034</v>
      </c>
      <c r="J16" s="11">
        <f>(I16-I17)/I17</f>
        <v>-0.1737610373793276</v>
      </c>
      <c r="K16" s="1">
        <v>5.0999999999999996</v>
      </c>
      <c r="L16" s="1">
        <f>K16/(O16/100)</f>
        <v>5.0695825049701781</v>
      </c>
      <c r="M16" s="2"/>
      <c r="N16" s="12">
        <f>(L16-L17)/L17</f>
        <v>-0.12943031466374175</v>
      </c>
      <c r="O16" s="19">
        <v>100.6</v>
      </c>
    </row>
    <row r="17" spans="1:15" ht="13.15" x14ac:dyDescent="0.35">
      <c r="A17" s="3">
        <v>2005</v>
      </c>
      <c r="B17" s="8">
        <v>3220</v>
      </c>
      <c r="C17" s="11">
        <f>(B17-B18)/B18</f>
        <v>-0.15263157894736842</v>
      </c>
      <c r="D17" s="11">
        <v>87.63</v>
      </c>
      <c r="E17" s="11">
        <f>(D17-D18)/D18</f>
        <v>-0.13168846611177176</v>
      </c>
      <c r="F17" s="11">
        <v>379</v>
      </c>
      <c r="G17" s="11">
        <f>F17/(O17/100)</f>
        <v>380.52208835341366</v>
      </c>
      <c r="H17" s="1">
        <v>333</v>
      </c>
      <c r="I17" s="1">
        <f>H17/(O17/100)</f>
        <v>334.33734939759034</v>
      </c>
      <c r="J17" s="11">
        <f>(I17-I18)/I18</f>
        <v>-0.15530825517321203</v>
      </c>
      <c r="K17" s="1">
        <v>5.8</v>
      </c>
      <c r="L17" s="1">
        <f>K17/(O17/100)</f>
        <v>5.8232931726907626</v>
      </c>
      <c r="M17" s="2"/>
      <c r="N17" s="12">
        <f>(L17-L18)/L18</f>
        <v>-0.11708599102291528</v>
      </c>
      <c r="O17" s="19">
        <v>99.6</v>
      </c>
    </row>
    <row r="18" spans="1:15" ht="13.15" x14ac:dyDescent="0.35">
      <c r="A18">
        <v>2006</v>
      </c>
      <c r="B18" s="8">
        <v>3800</v>
      </c>
      <c r="C18" s="11">
        <f>(B18-B19)/B19</f>
        <v>-0.15348629984406326</v>
      </c>
      <c r="D18" s="11">
        <v>100.92</v>
      </c>
      <c r="E18" s="11">
        <f>(D18-D19)/D19</f>
        <v>-0.13089906992766107</v>
      </c>
      <c r="F18" s="11">
        <v>462.8</v>
      </c>
      <c r="G18" s="11">
        <f>F18/(O18/100)</f>
        <v>448.88457807953449</v>
      </c>
      <c r="H18" s="1">
        <v>408.08</v>
      </c>
      <c r="I18" s="1">
        <f>H18/(O18/100)</f>
        <v>395.80989330746849</v>
      </c>
      <c r="J18" s="11">
        <f>(I18-I19)/I19</f>
        <v>-0.23674667611630273</v>
      </c>
      <c r="K18" s="1">
        <v>6.8</v>
      </c>
      <c r="L18" s="1">
        <f>K18/(O18/100)</f>
        <v>6.5955383123181379</v>
      </c>
      <c r="M18" s="2"/>
      <c r="N18" s="12">
        <f>(L18-L19)/L19</f>
        <v>-0.16494607753694873</v>
      </c>
      <c r="O18" s="19">
        <v>103.1</v>
      </c>
    </row>
    <row r="19" spans="1:15" ht="13.15" x14ac:dyDescent="0.35">
      <c r="A19" s="3">
        <v>2007</v>
      </c>
      <c r="B19" s="8">
        <v>4489</v>
      </c>
      <c r="C19" s="11">
        <f>(B19-B20)/B20</f>
        <v>-9.4959677419354835E-2</v>
      </c>
      <c r="D19" s="11">
        <v>116.12</v>
      </c>
      <c r="E19" s="11">
        <f>(D19-D20)/D20</f>
        <v>-2.8447121820615727E-2</v>
      </c>
      <c r="F19" s="11">
        <v>585.45000000000005</v>
      </c>
      <c r="G19" s="11">
        <f>F19/(O19/100)</f>
        <v>572.28739002932559</v>
      </c>
      <c r="H19" s="1">
        <v>530.51</v>
      </c>
      <c r="I19" s="1">
        <f>H19/(O19/100)</f>
        <v>518.58260019550346</v>
      </c>
      <c r="J19" s="11">
        <f>(I19-I20)/I20</f>
        <v>-0.19833790703722634</v>
      </c>
      <c r="K19" s="1">
        <v>8.08</v>
      </c>
      <c r="L19" s="1">
        <f>K19/(O19/100)</f>
        <v>7.8983382209188671</v>
      </c>
      <c r="M19" s="2"/>
      <c r="N19" s="12">
        <f>(L19-L20)/L20</f>
        <v>-8.5312721494962954E-2</v>
      </c>
      <c r="O19" s="19">
        <v>102.3</v>
      </c>
    </row>
    <row r="20" spans="1:15" ht="13.15" x14ac:dyDescent="0.35">
      <c r="A20" s="3">
        <v>2008</v>
      </c>
      <c r="B20" s="8">
        <v>4960</v>
      </c>
      <c r="C20" s="11">
        <f>(B20-B21)/B21</f>
        <v>-0.10144927536231885</v>
      </c>
      <c r="D20" s="11">
        <v>119.52</v>
      </c>
      <c r="E20" s="11">
        <f>(D20-D21)/D21</f>
        <v>5.3503746143675569E-2</v>
      </c>
      <c r="F20" s="11">
        <v>714.3</v>
      </c>
      <c r="G20" s="11">
        <f>F20/(O20/100)</f>
        <v>706.52818991097922</v>
      </c>
      <c r="H20" s="1">
        <v>654</v>
      </c>
      <c r="I20" s="1">
        <f>H20/(O20/100)</f>
        <v>646.88427299703267</v>
      </c>
      <c r="J20" s="11">
        <f>(I20-I21)/I21</f>
        <v>-0.17553965206260544</v>
      </c>
      <c r="K20" s="1">
        <v>8.73</v>
      </c>
      <c r="L20" s="1">
        <f>K20/(O20/100)</f>
        <v>8.6350148367952535</v>
      </c>
      <c r="M20" s="2"/>
      <c r="N20" s="12">
        <f>(L20-L21)/L21</f>
        <v>5.8709039277625398E-3</v>
      </c>
      <c r="O20" s="19">
        <v>101.1</v>
      </c>
    </row>
    <row r="21" spans="1:15" ht="13.15" x14ac:dyDescent="0.35">
      <c r="A21" s="3">
        <v>2009</v>
      </c>
      <c r="B21" s="8">
        <v>5520</v>
      </c>
      <c r="C21" s="11">
        <f>(B21-B22)/B22</f>
        <v>-0.13289349670122527</v>
      </c>
      <c r="D21" s="11">
        <v>113.45</v>
      </c>
      <c r="E21" s="11">
        <f>(D21-D22)/D22</f>
        <v>-0.13317542787286057</v>
      </c>
      <c r="F21" s="11">
        <v>822.16</v>
      </c>
      <c r="G21" s="11">
        <f>F21/(O21/100)</f>
        <v>843.24102564102566</v>
      </c>
      <c r="H21" s="1">
        <v>765</v>
      </c>
      <c r="I21" s="1">
        <f>H21/(O21/100)</f>
        <v>784.61538461538464</v>
      </c>
      <c r="J21" s="11">
        <f>(I21-I22)/I22</f>
        <v>-7.0984210777652768E-2</v>
      </c>
      <c r="K21" s="1">
        <v>8.3699999999999992</v>
      </c>
      <c r="L21" s="1">
        <f>K21/(O21/100)</f>
        <v>8.5846153846153843</v>
      </c>
      <c r="M21" s="2"/>
      <c r="N21" s="12">
        <f>(L21-L22)/L22</f>
        <v>-8.2032462949894025E-2</v>
      </c>
      <c r="O21" s="19">
        <v>97.5</v>
      </c>
    </row>
    <row r="22" spans="1:15" ht="13.15" x14ac:dyDescent="0.35">
      <c r="A22" s="3">
        <v>2010</v>
      </c>
      <c r="B22" s="8">
        <v>6366</v>
      </c>
      <c r="C22" s="11">
        <f>(B22-B23)/B23</f>
        <v>-0.11349394234786242</v>
      </c>
      <c r="D22" s="11">
        <v>130.88</v>
      </c>
      <c r="E22" s="11">
        <f>(D22-D23)/D23</f>
        <v>-0.13117365905469991</v>
      </c>
      <c r="F22" s="11">
        <v>951.61</v>
      </c>
      <c r="G22" s="11">
        <f>F22/(O22/100)</f>
        <v>907.15919923736885</v>
      </c>
      <c r="H22" s="1">
        <v>885.95</v>
      </c>
      <c r="I22" s="1">
        <f>H22/(O22/100)</f>
        <v>844.56625357483313</v>
      </c>
      <c r="J22" s="11">
        <f>(I22-I23)/I23</f>
        <v>-0.1472181213903922</v>
      </c>
      <c r="K22" s="1">
        <v>9.81</v>
      </c>
      <c r="L22" s="1">
        <f>K22/(O22/100)</f>
        <v>9.3517635843660614</v>
      </c>
      <c r="M22" s="2"/>
      <c r="N22" s="12">
        <f>(L22-L23)/L23</f>
        <v>-0.19107244995233572</v>
      </c>
      <c r="O22" s="19">
        <v>104.9</v>
      </c>
    </row>
    <row r="23" spans="1:15" ht="13.15" x14ac:dyDescent="0.35">
      <c r="A23" s="3">
        <v>2011</v>
      </c>
      <c r="B23" s="8">
        <v>7181</v>
      </c>
      <c r="C23" s="11">
        <f>(B23-B24)/B24</f>
        <v>-9.6729559748427674E-2</v>
      </c>
      <c r="D23" s="11">
        <v>150.63999999999999</v>
      </c>
      <c r="E23" s="11">
        <f>(D23-D24)/D24</f>
        <v>-7.4181058324626764E-2</v>
      </c>
      <c r="F23" s="11">
        <v>1106.23</v>
      </c>
      <c r="G23" s="11">
        <f>F23/(O23/100)</f>
        <v>1065.7321772639691</v>
      </c>
      <c r="H23" s="1">
        <v>1028</v>
      </c>
      <c r="I23" s="1">
        <f>H23/(O23/100)</f>
        <v>990.36608863198455</v>
      </c>
      <c r="J23" s="11">
        <f>(I23-I24)/I24</f>
        <v>-0.13841428889510921</v>
      </c>
      <c r="K23" s="1">
        <v>12</v>
      </c>
      <c r="L23" s="1">
        <f>K23/(O23/100)</f>
        <v>11.560693641618498</v>
      </c>
      <c r="M23" s="2"/>
      <c r="N23" s="12">
        <f>(L23-L24)/L24</f>
        <v>-0.13676758931527061</v>
      </c>
      <c r="O23" s="19">
        <v>103.8</v>
      </c>
    </row>
    <row r="24" spans="1:15" ht="13.15" x14ac:dyDescent="0.35">
      <c r="A24" s="3">
        <v>2012</v>
      </c>
      <c r="B24" s="8">
        <v>7950</v>
      </c>
      <c r="C24" s="11">
        <f>(B24-B25)/B25</f>
        <v>-8.3467834908923219E-2</v>
      </c>
      <c r="D24" s="11">
        <v>162.71</v>
      </c>
      <c r="E24" s="11">
        <f>(D24-D25)/D25</f>
        <v>2.1374855379868878</v>
      </c>
      <c r="F24" s="11">
        <v>1272.78</v>
      </c>
      <c r="G24" s="11">
        <f>F24/(O24/100)</f>
        <v>1251.5044247787609</v>
      </c>
      <c r="H24" s="1">
        <v>1169.01</v>
      </c>
      <c r="I24" s="1">
        <f>H24/(O24/100)</f>
        <v>1149.4690265486724</v>
      </c>
      <c r="J24" s="11">
        <f>(I24-I25)/I25</f>
        <v>-0.10535107421635709</v>
      </c>
      <c r="K24" s="1">
        <v>13.62</v>
      </c>
      <c r="L24" s="1">
        <f>K24/(O24/100)</f>
        <v>13.392330383480823</v>
      </c>
      <c r="M24" s="2"/>
      <c r="N24" s="12">
        <f>(L24-L25)/L25</f>
        <v>2.4733225932219596</v>
      </c>
      <c r="O24" s="19">
        <v>101.7</v>
      </c>
    </row>
    <row r="25" spans="1:15" ht="13.15" x14ac:dyDescent="0.35">
      <c r="A25" s="3">
        <v>2013</v>
      </c>
      <c r="B25" s="8">
        <v>8674</v>
      </c>
      <c r="C25" s="11">
        <f>(B25-B26)/B26</f>
        <v>-7.9095445376366924E-2</v>
      </c>
      <c r="D25" s="11">
        <v>51.86</v>
      </c>
      <c r="E25" s="11">
        <f>(D25-D26)/D26</f>
        <v>-8.4069233486400538E-2</v>
      </c>
      <c r="F25" s="11">
        <v>1360.67</v>
      </c>
      <c r="G25" s="11">
        <f>F25/(O25/100)</f>
        <v>1308.3365384615386</v>
      </c>
      <c r="H25" s="1">
        <v>1336.22</v>
      </c>
      <c r="I25" s="1">
        <f>H25/(O25/100)</f>
        <v>1284.8269230769231</v>
      </c>
      <c r="J25" s="11">
        <f>(I25-I26)/I26</f>
        <v>-8.226648351648351E-2</v>
      </c>
      <c r="K25" s="1">
        <v>4.01</v>
      </c>
      <c r="L25" s="1">
        <f>K25/(O25/100)</f>
        <v>3.8557692307692304</v>
      </c>
      <c r="M25" s="2"/>
      <c r="N25" s="20">
        <f>AVERAGE(N24,N26)</f>
        <v>1.1923424560312696</v>
      </c>
      <c r="O25" s="19">
        <v>104</v>
      </c>
    </row>
    <row r="26" spans="1:15" ht="13.15" x14ac:dyDescent="0.35">
      <c r="A26" s="3">
        <v>2014</v>
      </c>
      <c r="B26" s="8">
        <v>9419</v>
      </c>
      <c r="C26" s="11">
        <f>(B26-B27)/B27</f>
        <v>-7.42997542997543E-2</v>
      </c>
      <c r="D26" s="11">
        <v>56.62</v>
      </c>
      <c r="E26" s="11">
        <f>(D26-D27)/D27</f>
        <v>-3.7238564869920165E-2</v>
      </c>
      <c r="F26" s="11">
        <v>1520.83</v>
      </c>
      <c r="G26" s="11">
        <f>F26/(O26/100)</f>
        <v>1448.4095238095238</v>
      </c>
      <c r="H26" s="1">
        <v>1470</v>
      </c>
      <c r="I26" s="1">
        <f>H26/(O26/100)</f>
        <v>1400</v>
      </c>
      <c r="J26" s="11">
        <f>(I26-I27)/I27</f>
        <v>-0.15615648360169126</v>
      </c>
      <c r="K26" s="1">
        <v>5.53</v>
      </c>
      <c r="L26" s="1">
        <f>K26/(O26/100)</f>
        <v>5.2666666666666666</v>
      </c>
      <c r="M26" s="2"/>
      <c r="N26" s="12">
        <f>(L26-L27)/L27</f>
        <v>-8.8637681159420362E-2</v>
      </c>
      <c r="O26" s="19">
        <v>105</v>
      </c>
    </row>
    <row r="27" spans="1:15" ht="13.15" x14ac:dyDescent="0.35">
      <c r="A27" s="3">
        <v>2015</v>
      </c>
      <c r="B27" s="8">
        <v>10175</v>
      </c>
      <c r="C27" s="11">
        <f>(B27-B28)/B28</f>
        <v>-8.678872733800036E-2</v>
      </c>
      <c r="D27" s="11">
        <v>58.81</v>
      </c>
      <c r="E27" s="11">
        <f>(D27-D28)/D28</f>
        <v>-7.7924114142364359E-2</v>
      </c>
      <c r="F27" s="11">
        <v>1688.12</v>
      </c>
      <c r="G27" s="11">
        <f>F27/(O27/100)</f>
        <v>1696.6030150753768</v>
      </c>
      <c r="H27" s="1">
        <v>1650.78</v>
      </c>
      <c r="I27" s="1">
        <f>H27/(O27/100)</f>
        <v>1659.075376884422</v>
      </c>
      <c r="J27" s="11">
        <f>(I27-I28)/I28</f>
        <v>-9.1576410112402779E-2</v>
      </c>
      <c r="K27" s="1">
        <v>5.75</v>
      </c>
      <c r="L27" s="1">
        <f>K27/(O27/100)</f>
        <v>5.7788944723618094</v>
      </c>
      <c r="M27" s="2"/>
      <c r="N27" s="12">
        <f>(L27-L28)/L28</f>
        <v>-0.12803663286848432</v>
      </c>
      <c r="O27" s="19">
        <v>99.5</v>
      </c>
    </row>
    <row r="28" spans="1:15" ht="13.15" x14ac:dyDescent="0.35">
      <c r="A28" s="3">
        <v>2016</v>
      </c>
      <c r="B28" s="8">
        <v>11142</v>
      </c>
      <c r="C28" s="11">
        <f>(B28-B29)/B29</f>
        <v>-8.8290647246542842E-2</v>
      </c>
      <c r="D28" s="11">
        <v>63.78</v>
      </c>
      <c r="E28" s="11">
        <f>(D28-D29)/D29</f>
        <v>-0.11120401337792647</v>
      </c>
      <c r="F28" s="11">
        <v>1909.26</v>
      </c>
      <c r="G28" s="11">
        <f>F28/(O28/100)</f>
        <v>1871.8235294117646</v>
      </c>
      <c r="H28" s="1">
        <v>1862.85</v>
      </c>
      <c r="I28" s="1">
        <f>H28/(O28/100)</f>
        <v>1826.3235294117646</v>
      </c>
      <c r="J28" s="11">
        <f>(I28-I29)/I29</f>
        <v>-0.10793438167346149</v>
      </c>
      <c r="K28" s="1">
        <v>6.76</v>
      </c>
      <c r="L28" s="1">
        <f>K28/(O28/100)</f>
        <v>6.6274509803921564</v>
      </c>
      <c r="M28" s="2"/>
      <c r="N28" s="12">
        <f>(L28-L29)/L29</f>
        <v>-9.6573787409700726E-2</v>
      </c>
      <c r="O28" s="19">
        <v>102</v>
      </c>
    </row>
    <row r="29" spans="1:15" ht="13.15" x14ac:dyDescent="0.35">
      <c r="A29" s="3">
        <v>2017</v>
      </c>
      <c r="B29" s="8">
        <v>12221</v>
      </c>
      <c r="C29" s="11">
        <f>(B29-B30)/B30</f>
        <v>-8.3058223289315725E-2</v>
      </c>
      <c r="D29" s="11">
        <v>71.760000000000005</v>
      </c>
      <c r="E29" s="11">
        <f>(D29-D30)/D30</f>
        <v>-0.11418343414393284</v>
      </c>
      <c r="F29" s="11">
        <v>2168.9</v>
      </c>
      <c r="G29" s="11">
        <f>F29/(O29/100)</f>
        <v>2093.5328185328185</v>
      </c>
      <c r="H29" s="1">
        <v>2121</v>
      </c>
      <c r="I29" s="1">
        <f>H29/(O29/100)</f>
        <v>2047.2972972972973</v>
      </c>
      <c r="J29" s="11">
        <f>(I29-I30)/I30</f>
        <v>-0.11945852096241191</v>
      </c>
      <c r="K29">
        <v>7.6</v>
      </c>
      <c r="L29" s="1">
        <f>K29/(O29/100)</f>
        <v>7.3359073359073355</v>
      </c>
      <c r="M29" s="2"/>
      <c r="N29" s="12">
        <f>(L29-L30)/L30</f>
        <v>-0.14179022899294705</v>
      </c>
      <c r="O29" s="19">
        <v>103.6</v>
      </c>
    </row>
    <row r="30" spans="1:15" ht="13.15" x14ac:dyDescent="0.35">
      <c r="A30" s="3">
        <v>2018</v>
      </c>
      <c r="B30" s="11">
        <v>13328</v>
      </c>
      <c r="C30" s="11" t="e">
        <f>(B30-B31)/B31</f>
        <v>#DIV/0!</v>
      </c>
      <c r="D30" s="11">
        <v>81.010000000000005</v>
      </c>
      <c r="E30" s="11" t="e">
        <f>(D30-D31)/D31</f>
        <v>#DIV/0!</v>
      </c>
      <c r="F30" s="11">
        <v>2460.1999999999998</v>
      </c>
      <c r="G30" s="11">
        <f>F30/(O30/100)</f>
        <v>2381.6069699903196</v>
      </c>
      <c r="H30" s="1">
        <v>2401.77</v>
      </c>
      <c r="I30" s="1">
        <f>H30/(O30/100)</f>
        <v>2325.0435624394968</v>
      </c>
      <c r="J30" s="11" t="e">
        <f>(I30-I31)/I31</f>
        <v>#DIV/0!</v>
      </c>
      <c r="K30">
        <v>8.83</v>
      </c>
      <c r="L30" s="1">
        <f>K30/(O30/100)</f>
        <v>8.547918683446273</v>
      </c>
      <c r="M30" s="2"/>
      <c r="N30" s="12" t="e">
        <f>(L30-L31)/L31</f>
        <v>#DIV/0!</v>
      </c>
      <c r="O30">
        <v>103.3</v>
      </c>
    </row>
  </sheetData>
  <autoFilter ref="A1:O1" xr:uid="{031F7A32-4457-4F29-A67A-4755FD3DDBA1}">
    <sortState xmlns:xlrd2="http://schemas.microsoft.com/office/spreadsheetml/2017/richdata2" ref="A2:O30">
      <sortCondition ref="A1"/>
    </sortState>
  </autoFilter>
  <sortState xmlns:xlrd2="http://schemas.microsoft.com/office/spreadsheetml/2017/richdata2" ref="H3:H19">
    <sortCondition descending="1" ref="H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H2" sqref="H2:H20"/>
    </sheetView>
  </sheetViews>
  <sheetFormatPr defaultRowHeight="12.75" x14ac:dyDescent="0.35"/>
  <cols>
    <col min="3" max="3" width="9.06640625" style="3"/>
    <col min="5" max="5" width="9.06640625" style="3"/>
    <col min="6" max="6" width="17.73046875" hidden="1" customWidth="1"/>
    <col min="7" max="7" width="12.19921875" style="3" hidden="1" customWidth="1"/>
    <col min="9" max="10" width="9.06640625" style="3"/>
    <col min="12" max="13" width="9.06640625" style="3"/>
  </cols>
  <sheetData>
    <row r="1" spans="1:14" ht="13.15" x14ac:dyDescent="0.35">
      <c r="B1" s="13" t="s">
        <v>0</v>
      </c>
      <c r="C1" s="13" t="s">
        <v>21</v>
      </c>
      <c r="D1" s="13" t="s">
        <v>7</v>
      </c>
      <c r="E1" s="13" t="s">
        <v>21</v>
      </c>
      <c r="F1" s="13" t="s">
        <v>8</v>
      </c>
      <c r="G1" s="13" t="s">
        <v>20</v>
      </c>
      <c r="H1" s="13" t="s">
        <v>9</v>
      </c>
      <c r="I1" s="13" t="s">
        <v>20</v>
      </c>
      <c r="J1" s="13" t="s">
        <v>21</v>
      </c>
      <c r="K1" s="14" t="s">
        <v>12</v>
      </c>
      <c r="L1" s="13" t="s">
        <v>20</v>
      </c>
      <c r="M1" s="5" t="s">
        <v>21</v>
      </c>
      <c r="N1" s="6" t="s">
        <v>19</v>
      </c>
    </row>
    <row r="2" spans="1:14" x14ac:dyDescent="0.35">
      <c r="A2">
        <v>2000</v>
      </c>
      <c r="B2">
        <v>1496.05</v>
      </c>
      <c r="D2">
        <v>71.41</v>
      </c>
      <c r="E2" s="11"/>
      <c r="F2">
        <v>141.88</v>
      </c>
      <c r="H2">
        <v>125.22</v>
      </c>
      <c r="J2" s="11"/>
      <c r="K2">
        <v>2.0135000000000001</v>
      </c>
      <c r="N2" s="3"/>
    </row>
    <row r="3" spans="1:14" x14ac:dyDescent="0.35">
      <c r="A3">
        <v>2001</v>
      </c>
      <c r="B3">
        <v>1671.92</v>
      </c>
      <c r="C3" s="11">
        <f>(B3-B4)/B4</f>
        <v>-0.16824038605044517</v>
      </c>
      <c r="D3">
        <v>77.819999999999993</v>
      </c>
      <c r="E3" s="11">
        <f>(D3-D4)/D4</f>
        <v>-0.12659932659932663</v>
      </c>
      <c r="H3">
        <v>152.11000000000001</v>
      </c>
      <c r="I3" s="3">
        <f>H3/(N3/100)</f>
        <v>151.65503489531409</v>
      </c>
      <c r="J3" s="11"/>
      <c r="K3">
        <v>2.3418000000000001</v>
      </c>
      <c r="L3" s="1">
        <f>K3/(N3/100)</f>
        <v>2.334795613160519</v>
      </c>
      <c r="M3" s="1"/>
      <c r="N3" s="19">
        <v>100.3</v>
      </c>
    </row>
    <row r="4" spans="1:14" x14ac:dyDescent="0.35">
      <c r="A4" s="3">
        <v>2002</v>
      </c>
      <c r="B4">
        <v>2010.1</v>
      </c>
      <c r="C4" s="11">
        <f>(B4-B5)/B5</f>
        <v>-0.14463829787234048</v>
      </c>
      <c r="D4">
        <v>89.1</v>
      </c>
      <c r="E4" s="11">
        <f>(D4-D5)/D5</f>
        <v>9.2313350496506089E-2</v>
      </c>
      <c r="H4">
        <v>175.33</v>
      </c>
      <c r="I4" s="3">
        <f>H4/(N4/100)</f>
        <v>182.82586027111574</v>
      </c>
      <c r="J4" s="11">
        <f>(I4-I5)/I5</f>
        <v>-0.17677882334146203</v>
      </c>
      <c r="K4">
        <v>2.7848000000000002</v>
      </c>
      <c r="L4" s="1">
        <f>K4/(N4/100)</f>
        <v>2.9038581856100105</v>
      </c>
      <c r="M4" s="12">
        <f>(L4-L5)/L5</f>
        <v>-4.8144341302930875E-2</v>
      </c>
      <c r="N4" s="19">
        <v>95.9</v>
      </c>
    </row>
    <row r="5" spans="1:14" x14ac:dyDescent="0.35">
      <c r="A5" s="3">
        <v>2003</v>
      </c>
      <c r="B5">
        <v>2350</v>
      </c>
      <c r="C5" s="11">
        <f>(B5-B6)/B6</f>
        <v>-0.25562242635413368</v>
      </c>
      <c r="D5">
        <v>81.569999999999993</v>
      </c>
      <c r="E5" s="11">
        <f>(D5-D6)/D6</f>
        <v>-0.37330977258758452</v>
      </c>
      <c r="H5">
        <v>211.87</v>
      </c>
      <c r="I5" s="3">
        <f>H5/(N5/100)</f>
        <v>222.08595387840668</v>
      </c>
      <c r="J5" s="11">
        <f>(I5-I6)/I6</f>
        <v>-0.24441655246482089</v>
      </c>
      <c r="K5">
        <v>2.9104000000000001</v>
      </c>
      <c r="L5" s="1">
        <f>K5/(N5/100)</f>
        <v>3.0507337526205451</v>
      </c>
      <c r="M5" s="12">
        <f>(L5-L6)/L6</f>
        <v>-0.36861459942061631</v>
      </c>
      <c r="N5" s="19">
        <v>95.4</v>
      </c>
    </row>
    <row r="6" spans="1:14" x14ac:dyDescent="0.35">
      <c r="A6" s="3">
        <v>2004</v>
      </c>
      <c r="B6">
        <v>3157</v>
      </c>
      <c r="C6" s="11">
        <f>(B6-B7)/B7</f>
        <v>-0.13672409078479628</v>
      </c>
      <c r="D6">
        <v>130.16</v>
      </c>
      <c r="E6" s="11">
        <f>(D6-D7)/D7</f>
        <v>-0.16574798102807339</v>
      </c>
      <c r="H6">
        <v>295.69</v>
      </c>
      <c r="I6" s="3">
        <f>H6/(N6/100)</f>
        <v>293.92644135188868</v>
      </c>
      <c r="J6" s="11">
        <f>(I6-I7)/I7</f>
        <v>-0.23017057014178724</v>
      </c>
      <c r="K6">
        <v>4.8608000000000002</v>
      </c>
      <c r="L6" s="1">
        <f>K6/(N6/100)</f>
        <v>4.8318091451292249</v>
      </c>
      <c r="M6" s="12">
        <f>(L6-L7)/L7</f>
        <v>-0.24693186627827118</v>
      </c>
      <c r="N6" s="19">
        <v>100.6</v>
      </c>
    </row>
    <row r="7" spans="1:14" x14ac:dyDescent="0.35">
      <c r="A7" s="3">
        <v>2005</v>
      </c>
      <c r="B7">
        <v>3657</v>
      </c>
      <c r="C7" s="11">
        <f>(B7-B8)/B8</f>
        <v>-0.11567126282240399</v>
      </c>
      <c r="D7">
        <v>156.02000000000001</v>
      </c>
      <c r="E7" s="11">
        <f>(D7-D8)/D8</f>
        <v>-0.14033831065072455</v>
      </c>
      <c r="H7">
        <v>380.28</v>
      </c>
      <c r="I7" s="3">
        <f>H7/(N7/100)</f>
        <v>381.80722891566262</v>
      </c>
      <c r="J7" s="11">
        <f>(I7-I8)/I8</f>
        <v>-0.15429198424773738</v>
      </c>
      <c r="K7">
        <v>6.3905000000000003</v>
      </c>
      <c r="L7" s="1">
        <f>K7/(N7/100)</f>
        <v>6.4161646586345382</v>
      </c>
      <c r="M7" s="12">
        <f>(L7-L8)/L8</f>
        <v>-0.11557379997964994</v>
      </c>
      <c r="N7" s="19">
        <v>99.6</v>
      </c>
    </row>
    <row r="8" spans="1:14" x14ac:dyDescent="0.35">
      <c r="A8" s="3">
        <v>2006</v>
      </c>
      <c r="B8">
        <v>4135.34</v>
      </c>
      <c r="C8" s="11">
        <f>(B8-B9)/B9</f>
        <v>-0.13710278170182313</v>
      </c>
      <c r="D8">
        <v>181.49</v>
      </c>
      <c r="E8" s="11">
        <f>(D8-D9)/D9</f>
        <v>-0.11974973324279754</v>
      </c>
      <c r="H8">
        <v>465.46</v>
      </c>
      <c r="I8" s="3">
        <f>H8/(N8/100)</f>
        <v>451.46459747817653</v>
      </c>
      <c r="J8" s="11">
        <f>(I8-I9)/I9</f>
        <v>-0.19022287894909262</v>
      </c>
      <c r="K8">
        <v>7.4794999999999998</v>
      </c>
      <c r="L8" s="1">
        <f>K8/(N8/100)</f>
        <v>7.2546071774975758</v>
      </c>
      <c r="M8" s="12">
        <f>(L8-L9)/L9</f>
        <v>-0.16533996776957818</v>
      </c>
      <c r="N8" s="19">
        <v>103.1</v>
      </c>
    </row>
    <row r="9" spans="1:14" x14ac:dyDescent="0.35">
      <c r="A9" s="3">
        <v>2007</v>
      </c>
      <c r="B9">
        <v>4792.3900000000003</v>
      </c>
      <c r="C9" s="11">
        <f>(B9-B10)/B10</f>
        <v>-9.3531534666949079E-2</v>
      </c>
      <c r="D9">
        <v>206.18</v>
      </c>
      <c r="E9" s="11">
        <f>(D9-D10)/D10</f>
        <v>-5.6686645010751643E-2</v>
      </c>
      <c r="H9">
        <v>570.34</v>
      </c>
      <c r="I9" s="3">
        <f>H9/(N9/100)</f>
        <v>557.51710654936471</v>
      </c>
      <c r="J9" s="11">
        <f>(I9-I10)/I10</f>
        <v>-0.15289038636357022</v>
      </c>
      <c r="K9">
        <v>8.8916000000000004</v>
      </c>
      <c r="L9" s="1">
        <f>K9/(N9/100)</f>
        <v>8.6916911045943319</v>
      </c>
      <c r="M9" s="12">
        <f>(L9-L10)/L10</f>
        <v>-0.11727126817032475</v>
      </c>
      <c r="N9" s="19">
        <v>102.3</v>
      </c>
    </row>
    <row r="10" spans="1:14" x14ac:dyDescent="0.35">
      <c r="A10" s="3">
        <v>2008</v>
      </c>
      <c r="B10">
        <v>5286.88</v>
      </c>
      <c r="C10" s="11">
        <f>(B10-B11)/B11</f>
        <v>-9.9288375666775133E-2</v>
      </c>
      <c r="D10">
        <v>218.57</v>
      </c>
      <c r="E10" s="11">
        <f>(D10-D11)/D11</f>
        <v>-2.5555606261123639E-3</v>
      </c>
      <c r="H10">
        <v>665.38</v>
      </c>
      <c r="I10" s="3">
        <f>H10/(N10/100)</f>
        <v>658.14045499505448</v>
      </c>
      <c r="J10" s="11">
        <f>(I10-I11)/I11</f>
        <v>-0.16964900733682092</v>
      </c>
      <c r="K10">
        <v>9.9547000000000008</v>
      </c>
      <c r="L10" s="1">
        <f>K10/(N10/100)</f>
        <v>9.8463897131552933</v>
      </c>
      <c r="M10" s="12">
        <f>(L10-L11)/L11</f>
        <v>-3.7329659531069433E-2</v>
      </c>
      <c r="N10" s="19">
        <v>101.1</v>
      </c>
    </row>
    <row r="11" spans="1:14" x14ac:dyDescent="0.35">
      <c r="A11" s="3">
        <v>2009</v>
      </c>
      <c r="B11">
        <v>5869.67</v>
      </c>
      <c r="C11" s="11">
        <f>(B11-B12)/B12</f>
        <v>-0.16205987825630133</v>
      </c>
      <c r="D11">
        <v>219.13</v>
      </c>
      <c r="E11" s="11">
        <f>(D11-D12)/D12</f>
        <v>-0.17356213464076933</v>
      </c>
      <c r="H11">
        <v>772.79</v>
      </c>
      <c r="I11" s="3">
        <f>H11/(N11/100)</f>
        <v>792.60512820512815</v>
      </c>
      <c r="J11" s="11">
        <f>(I11-I12)/I12</f>
        <v>-9.4052062099917705E-2</v>
      </c>
      <c r="K11">
        <v>9.9725000000000001</v>
      </c>
      <c r="L11" s="1">
        <f>K11/(N11/100)</f>
        <v>10.228205128205129</v>
      </c>
      <c r="M11" s="12">
        <f>(L11-L12)/L12</f>
        <v>-0.14205397616427598</v>
      </c>
      <c r="N11" s="19">
        <v>97.5</v>
      </c>
    </row>
    <row r="12" spans="1:14" x14ac:dyDescent="0.35">
      <c r="A12" s="3">
        <v>2010</v>
      </c>
      <c r="B12">
        <v>7004.88</v>
      </c>
      <c r="C12" s="11">
        <f>(B12-B13)/B13</f>
        <v>-9.9094835236348572E-2</v>
      </c>
      <c r="D12">
        <v>265.14999999999998</v>
      </c>
      <c r="E12" s="11">
        <f>(D12-D13)/D13</f>
        <v>-0.10948782535684307</v>
      </c>
      <c r="F12">
        <v>1018.19</v>
      </c>
      <c r="G12" s="3">
        <f>F12/(N12/100)</f>
        <v>970.62917063870339</v>
      </c>
      <c r="H12">
        <v>917.76</v>
      </c>
      <c r="I12" s="3">
        <f>H12/(N12/100)</f>
        <v>874.89037178265005</v>
      </c>
      <c r="J12" s="11">
        <f>(I12-I13)/I13</f>
        <v>-0.16286922631368264</v>
      </c>
      <c r="K12">
        <v>12.5059</v>
      </c>
      <c r="L12" s="1">
        <f>K12/(N12/100)</f>
        <v>11.921734985700667</v>
      </c>
      <c r="M12" s="12">
        <f>(L12-L13)/L13</f>
        <v>-0.15816807608557304</v>
      </c>
      <c r="N12" s="19">
        <v>104.9</v>
      </c>
    </row>
    <row r="13" spans="1:14" x14ac:dyDescent="0.35">
      <c r="A13" s="3">
        <v>2011</v>
      </c>
      <c r="B13">
        <v>7775.38</v>
      </c>
      <c r="C13" s="11">
        <f>(B13-B14)/B14</f>
        <v>-9.8447085778422469E-2</v>
      </c>
      <c r="D13">
        <v>297.75</v>
      </c>
      <c r="E13" s="11">
        <f>(D13-D14)/D14</f>
        <v>-7.4937086401342168E-2</v>
      </c>
      <c r="F13">
        <v>1196.21</v>
      </c>
      <c r="G13" s="3">
        <f>F13/(N13/100)</f>
        <v>1152.4181117533719</v>
      </c>
      <c r="H13">
        <v>1084.82</v>
      </c>
      <c r="I13" s="3">
        <f>H13/(N13/100)</f>
        <v>1045.1059730250481</v>
      </c>
      <c r="J13" s="11">
        <f>(I13-I14)/I14</f>
        <v>-0.15267082178727825</v>
      </c>
      <c r="K13">
        <v>14.6998</v>
      </c>
      <c r="L13" s="1">
        <f>K13/(N13/100)</f>
        <v>14.161657032755297</v>
      </c>
      <c r="M13" s="12">
        <f>(L13-L14)/L14</f>
        <v>-0.12565912457203068</v>
      </c>
      <c r="N13" s="19">
        <v>103.8</v>
      </c>
    </row>
    <row r="14" spans="1:14" x14ac:dyDescent="0.35">
      <c r="A14" s="3">
        <v>2012</v>
      </c>
      <c r="B14">
        <v>8624.43</v>
      </c>
      <c r="C14" s="11">
        <f>(B14-B15)/B15</f>
        <v>-8.409858193160176E-2</v>
      </c>
      <c r="D14">
        <v>321.87</v>
      </c>
      <c r="E14" s="11">
        <f>(D14-D15)/D15</f>
        <v>0.7034665255358562</v>
      </c>
      <c r="F14">
        <v>1376.24</v>
      </c>
      <c r="G14" s="3">
        <f>F14/(N14/100)</f>
        <v>1353.2350049164206</v>
      </c>
      <c r="H14">
        <v>1254.3800000000001</v>
      </c>
      <c r="I14" s="3">
        <f>H14/(N14/100)</f>
        <v>1233.4119960668634</v>
      </c>
      <c r="J14" s="11">
        <f>(I14-I15)/I15</f>
        <v>-9.6076728107774678E-2</v>
      </c>
      <c r="K14">
        <v>16.472300000000001</v>
      </c>
      <c r="L14" s="1">
        <f>K14/(N14/100)</f>
        <v>16.196951819075711</v>
      </c>
      <c r="M14" s="12">
        <f>(L14-L15)/L15</f>
        <v>0.24144758833482496</v>
      </c>
      <c r="N14" s="19">
        <v>101.7</v>
      </c>
    </row>
    <row r="15" spans="1:14" x14ac:dyDescent="0.35">
      <c r="A15" s="3">
        <v>2013</v>
      </c>
      <c r="B15">
        <v>9416.33</v>
      </c>
      <c r="C15" s="11">
        <f>(B15-B16)/B16</f>
        <v>-6.1074860103461637E-2</v>
      </c>
      <c r="D15">
        <v>188.95</v>
      </c>
      <c r="E15" s="11">
        <f>(D15-D16)/D16</f>
        <v>-6.7809083263247498E-3</v>
      </c>
      <c r="F15">
        <v>1522.9</v>
      </c>
      <c r="G15" s="3">
        <f>F15/(N15/100)</f>
        <v>1464.3269230769231</v>
      </c>
      <c r="H15">
        <v>1419.09</v>
      </c>
      <c r="I15" s="3">
        <f>H15/(N15/100)</f>
        <v>1364.5096153846152</v>
      </c>
      <c r="J15" s="11">
        <f>(I15-I16)/I16</f>
        <v>-9.0217171497611715E-2</v>
      </c>
      <c r="K15">
        <v>13.5687</v>
      </c>
      <c r="L15" s="1">
        <f>K15/(N15/100)</f>
        <v>13.046826923076923</v>
      </c>
      <c r="M15" s="12">
        <f>(L15-L16)/L16</f>
        <v>-0.19635532231447472</v>
      </c>
      <c r="N15" s="19">
        <v>104</v>
      </c>
    </row>
    <row r="16" spans="1:14" x14ac:dyDescent="0.35">
      <c r="A16" s="3">
        <v>2014</v>
      </c>
      <c r="B16">
        <v>10028.84</v>
      </c>
      <c r="C16" s="11">
        <f>(B16-B17)/B17</f>
        <v>-5.4369215827711273E-2</v>
      </c>
      <c r="D16">
        <v>190.24</v>
      </c>
      <c r="E16" s="11">
        <f>(D16-D17)/D17</f>
        <v>-3.5294117647058719E-2</v>
      </c>
      <c r="F16">
        <v>1697.78</v>
      </c>
      <c r="G16" s="3">
        <f>F16/(N16/100)</f>
        <v>1616.9333333333332</v>
      </c>
      <c r="H16">
        <v>1574.81</v>
      </c>
      <c r="I16" s="3">
        <f>H16/(N16/100)</f>
        <v>1499.8190476190475</v>
      </c>
      <c r="J16" s="11">
        <f>(I16-I17)/I17</f>
        <v>-0.13678355822225241</v>
      </c>
      <c r="K16">
        <v>17.046299999999999</v>
      </c>
      <c r="L16" s="1">
        <f>K16/(N16/100)</f>
        <v>16.234571428571428</v>
      </c>
      <c r="M16" s="12">
        <f>(L16-L17)/L17</f>
        <v>-0.1930684138299171</v>
      </c>
      <c r="N16" s="19">
        <v>105</v>
      </c>
    </row>
    <row r="17" spans="1:14" x14ac:dyDescent="0.35">
      <c r="A17" s="3">
        <v>2015</v>
      </c>
      <c r="B17">
        <v>10605.45</v>
      </c>
      <c r="C17" s="11">
        <f>(B17-B18)/B18</f>
        <v>-6.1495331568789342E-2</v>
      </c>
      <c r="D17">
        <v>197.2</v>
      </c>
      <c r="E17" s="11">
        <f>(D17-D18)/D18</f>
        <v>-6.0862939327555016E-2</v>
      </c>
      <c r="F17">
        <v>1863.6</v>
      </c>
      <c r="G17" s="3">
        <f>F17/(N17/100)</f>
        <v>1872.964824120603</v>
      </c>
      <c r="H17">
        <v>1728.79</v>
      </c>
      <c r="I17" s="3">
        <f>H17/(N17/100)</f>
        <v>1737.4773869346734</v>
      </c>
      <c r="J17" s="11">
        <f>(I17-I18)/I18</f>
        <v>-8.2935609483380607E-2</v>
      </c>
      <c r="K17">
        <v>20.0183</v>
      </c>
      <c r="L17" s="1">
        <f>K17/(N17/100)</f>
        <v>20.118894472361809</v>
      </c>
      <c r="M17" s="12">
        <f>(L17-L18)/L18</f>
        <v>-5.3045002408353858E-2</v>
      </c>
      <c r="N17" s="19">
        <v>99.5</v>
      </c>
    </row>
    <row r="18" spans="1:14" x14ac:dyDescent="0.35">
      <c r="A18" s="3">
        <v>2016</v>
      </c>
      <c r="B18">
        <v>11300.37</v>
      </c>
      <c r="C18" s="11">
        <f>(B18-B19)/B19</f>
        <v>-6.1931262565973894E-2</v>
      </c>
      <c r="D18">
        <v>209.98</v>
      </c>
      <c r="E18" s="11">
        <f>(D18-D19)/D19</f>
        <v>-7.5995599559956037E-2</v>
      </c>
      <c r="F18">
        <v>2082.0100000000002</v>
      </c>
      <c r="G18" s="3">
        <f>F18/(N18/100)</f>
        <v>2041.1862745098042</v>
      </c>
      <c r="H18">
        <v>1932.5</v>
      </c>
      <c r="I18" s="3">
        <f>H18/(N18/100)</f>
        <v>1894.6078431372548</v>
      </c>
      <c r="J18" s="11">
        <f>(I18-I19)/I19</f>
        <v>-9.184492555928972E-2</v>
      </c>
      <c r="K18">
        <v>21.6708</v>
      </c>
      <c r="L18" s="1">
        <f>K18/(N18/100)</f>
        <v>21.245882352941177</v>
      </c>
      <c r="M18" s="12">
        <f>(L18-L19)/L19</f>
        <v>-4.4871983369477682E-2</v>
      </c>
      <c r="N18" s="19">
        <v>102</v>
      </c>
    </row>
    <row r="19" spans="1:14" x14ac:dyDescent="0.35">
      <c r="A19" s="3">
        <v>2017</v>
      </c>
      <c r="B19">
        <v>12046.42</v>
      </c>
      <c r="C19" s="11">
        <f>(B19-B20)/B20</f>
        <v>-6.2365393880758145E-2</v>
      </c>
      <c r="D19">
        <v>227.25</v>
      </c>
      <c r="E19" s="11">
        <f>(D19-D20)/D20</f>
        <v>-5.6113972420667853E-2</v>
      </c>
      <c r="F19">
        <v>2327.58</v>
      </c>
      <c r="G19" s="3">
        <f>F19/(N19/100)</f>
        <v>2246.6988416988415</v>
      </c>
      <c r="H19">
        <v>2161.3200000000002</v>
      </c>
      <c r="I19" s="3">
        <f>H19/(N19/100)</f>
        <v>2086.2162162162163</v>
      </c>
      <c r="J19" s="11">
        <f>(I19-I20)/I20</f>
        <v>-0.10818159001880778</v>
      </c>
      <c r="K19">
        <v>23.044799999999999</v>
      </c>
      <c r="L19" s="1">
        <f>K19/(N19/100)</f>
        <v>22.244015444015442</v>
      </c>
      <c r="M19" s="12">
        <f>(L19-L20)/L20</f>
        <v>-8.8895005802222427E-2</v>
      </c>
      <c r="N19" s="19">
        <v>103.6</v>
      </c>
    </row>
    <row r="20" spans="1:14" x14ac:dyDescent="0.35">
      <c r="A20" s="3">
        <v>2018</v>
      </c>
      <c r="B20">
        <v>12847.67</v>
      </c>
      <c r="C20" s="11" t="e">
        <f>(B20-B21)/B21</f>
        <v>#DIV/0!</v>
      </c>
      <c r="D20">
        <v>240.76</v>
      </c>
      <c r="E20" s="11">
        <f>(D20-D21)/D21</f>
        <v>2.9670456417861262</v>
      </c>
      <c r="F20">
        <v>2601.19</v>
      </c>
      <c r="G20" s="3">
        <f>F20/(N20/100)</f>
        <v>2518.0929332042597</v>
      </c>
      <c r="H20">
        <v>2416.48</v>
      </c>
      <c r="I20" s="3">
        <f>H20/(N20/100)</f>
        <v>2339.2836398838335</v>
      </c>
      <c r="J20" s="11" t="e">
        <f>(I20-I21)/I21</f>
        <v>#DIV/0!</v>
      </c>
      <c r="K20">
        <v>25.22</v>
      </c>
      <c r="L20" s="1">
        <f>K20/(N20/100)</f>
        <v>24.414327202323332</v>
      </c>
      <c r="M20" s="12" t="e">
        <f>(L20-L21)/L21</f>
        <v>#DIV/0!</v>
      </c>
      <c r="N20">
        <v>103.3</v>
      </c>
    </row>
    <row r="21" spans="1:14" hidden="1" x14ac:dyDescent="0.35">
      <c r="A21" s="3">
        <v>1999</v>
      </c>
      <c r="D21">
        <v>60.69</v>
      </c>
      <c r="E21" s="11">
        <f t="shared" ref="E3:E32" si="0">(D21-D22)/D22</f>
        <v>0.37869150386188083</v>
      </c>
      <c r="J21" s="11" t="e">
        <f t="shared" ref="J3:J32" si="1">(I21-I22)/I22</f>
        <v>#DIV/0!</v>
      </c>
      <c r="K21">
        <v>17340</v>
      </c>
    </row>
    <row r="22" spans="1:14" hidden="1" x14ac:dyDescent="0.35">
      <c r="A22" s="3">
        <v>1998</v>
      </c>
      <c r="D22">
        <v>44.02</v>
      </c>
      <c r="E22" s="11">
        <f t="shared" si="0"/>
        <v>5.8682058682058801E-2</v>
      </c>
      <c r="J22" s="11" t="e">
        <f t="shared" si="1"/>
        <v>#DIV/0!</v>
      </c>
      <c r="K22">
        <v>12939</v>
      </c>
    </row>
    <row r="23" spans="1:14" hidden="1" x14ac:dyDescent="0.35">
      <c r="A23" s="3">
        <v>1997</v>
      </c>
      <c r="D23" s="1">
        <v>41.58</v>
      </c>
      <c r="E23" s="11">
        <f t="shared" si="0"/>
        <v>0.17590497737556557</v>
      </c>
      <c r="J23" s="11" t="e">
        <f t="shared" si="1"/>
        <v>#DIV/0!</v>
      </c>
      <c r="K23">
        <v>10504</v>
      </c>
    </row>
    <row r="24" spans="1:14" hidden="1" x14ac:dyDescent="0.35">
      <c r="A24" s="3">
        <v>1996</v>
      </c>
      <c r="D24" s="1">
        <v>35.36</v>
      </c>
      <c r="E24" s="11">
        <f t="shared" si="0"/>
        <v>4.8635824436536197E-2</v>
      </c>
      <c r="J24" s="11" t="e">
        <f t="shared" si="1"/>
        <v>#DIV/0!</v>
      </c>
    </row>
    <row r="25" spans="1:14" hidden="1" x14ac:dyDescent="0.35">
      <c r="A25" s="3">
        <v>1995</v>
      </c>
      <c r="D25" s="1">
        <v>33.72</v>
      </c>
      <c r="E25" s="11">
        <f t="shared" si="0"/>
        <v>0.16195727084769124</v>
      </c>
      <c r="J25" s="11" t="e">
        <f t="shared" si="1"/>
        <v>#DIV/0!</v>
      </c>
      <c r="K25">
        <v>7236</v>
      </c>
    </row>
    <row r="26" spans="1:14" hidden="1" x14ac:dyDescent="0.35">
      <c r="A26" s="3">
        <v>1994</v>
      </c>
      <c r="D26">
        <v>29.02</v>
      </c>
      <c r="E26" s="11">
        <f t="shared" si="0"/>
        <v>-0.1839145106861643</v>
      </c>
      <c r="J26" s="11" t="e">
        <f t="shared" si="1"/>
        <v>#DIV/0!</v>
      </c>
    </row>
    <row r="27" spans="1:14" hidden="1" x14ac:dyDescent="0.35">
      <c r="A27" s="3">
        <v>1993</v>
      </c>
      <c r="D27">
        <v>35.56</v>
      </c>
      <c r="E27" s="11">
        <f t="shared" si="0"/>
        <v>1.3683010262257812E-2</v>
      </c>
      <c r="J27" s="11" t="e">
        <f t="shared" si="1"/>
        <v>#DIV/0!</v>
      </c>
    </row>
    <row r="28" spans="1:14" hidden="1" x14ac:dyDescent="0.35">
      <c r="A28" s="3">
        <v>1992</v>
      </c>
      <c r="D28">
        <v>35.08</v>
      </c>
      <c r="E28" s="11">
        <f t="shared" si="0"/>
        <v>0.33282674772036464</v>
      </c>
      <c r="J28" s="11" t="e">
        <f t="shared" si="1"/>
        <v>#DIV/0!</v>
      </c>
    </row>
    <row r="29" spans="1:14" hidden="1" x14ac:dyDescent="0.35">
      <c r="A29" s="3">
        <v>1991</v>
      </c>
      <c r="D29">
        <v>26.32</v>
      </c>
      <c r="E29" s="11">
        <f t="shared" si="0"/>
        <v>-5.4597701149425269E-2</v>
      </c>
      <c r="J29" s="11" t="e">
        <f t="shared" si="1"/>
        <v>#DIV/0!</v>
      </c>
    </row>
    <row r="30" spans="1:14" hidden="1" x14ac:dyDescent="0.35">
      <c r="A30" s="3">
        <v>1990</v>
      </c>
      <c r="D30">
        <v>27.84</v>
      </c>
      <c r="E30" s="11">
        <f t="shared" si="0"/>
        <v>0.5398230088495577</v>
      </c>
      <c r="J30" s="11" t="e">
        <f t="shared" si="1"/>
        <v>#DIV/0!</v>
      </c>
      <c r="K30">
        <v>1581</v>
      </c>
    </row>
    <row r="31" spans="1:14" hidden="1" x14ac:dyDescent="0.35">
      <c r="A31" s="3">
        <v>1989</v>
      </c>
      <c r="D31">
        <v>18.079999999999998</v>
      </c>
      <c r="E31" s="11">
        <f t="shared" si="0"/>
        <v>-0.39471041178439914</v>
      </c>
      <c r="J31" s="11" t="e">
        <f t="shared" si="1"/>
        <v>#DIV/0!</v>
      </c>
    </row>
    <row r="32" spans="1:14" hidden="1" x14ac:dyDescent="0.35">
      <c r="A32" s="3">
        <v>1988</v>
      </c>
      <c r="D32">
        <v>29.87</v>
      </c>
      <c r="E32" s="11" t="e">
        <f t="shared" si="0"/>
        <v>#DIV/0!</v>
      </c>
      <c r="J32" s="11" t="e">
        <f t="shared" si="1"/>
        <v>#DIV/0!</v>
      </c>
    </row>
  </sheetData>
  <autoFilter ref="A1:N1" xr:uid="{76EDDC1D-0B97-469E-B070-C5AEC5158CAE}">
    <sortState xmlns:xlrd2="http://schemas.microsoft.com/office/spreadsheetml/2017/richdata2" ref="A2:N20">
      <sortCondition ref="A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workbookViewId="0">
      <selection activeCell="D35" sqref="D35"/>
    </sheetView>
  </sheetViews>
  <sheetFormatPr defaultRowHeight="12.75" x14ac:dyDescent="0.35"/>
  <sheetData>
    <row r="1" spans="2:6" ht="13.15" x14ac:dyDescent="0.35">
      <c r="B1" s="13" t="s">
        <v>0</v>
      </c>
      <c r="C1" s="13" t="s">
        <v>7</v>
      </c>
      <c r="D1" s="13" t="s">
        <v>8</v>
      </c>
      <c r="E1" s="13" t="s">
        <v>9</v>
      </c>
      <c r="F1" s="14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4"/>
  <sheetViews>
    <sheetView tabSelected="1" workbookViewId="0">
      <selection activeCell="R14" sqref="R14"/>
    </sheetView>
  </sheetViews>
  <sheetFormatPr defaultRowHeight="12.75" x14ac:dyDescent="0.35"/>
  <cols>
    <col min="2" max="2" width="0" hidden="1" customWidth="1"/>
    <col min="3" max="3" width="0" style="3" hidden="1" customWidth="1"/>
    <col min="5" max="7" width="9.06640625" style="3"/>
    <col min="8" max="8" width="0" hidden="1" customWidth="1"/>
    <col min="9" max="9" width="0" style="3" hidden="1" customWidth="1"/>
    <col min="11" max="12" width="9.06640625" style="3"/>
    <col min="14" max="15" width="9.06640625" style="3"/>
  </cols>
  <sheetData>
    <row r="1" spans="1:19" ht="13.15" x14ac:dyDescent="0.35">
      <c r="B1" s="14" t="s">
        <v>13</v>
      </c>
      <c r="C1" s="14"/>
      <c r="D1" s="14" t="s">
        <v>14</v>
      </c>
      <c r="E1" s="13" t="s">
        <v>21</v>
      </c>
      <c r="F1" s="14" t="s">
        <v>16</v>
      </c>
      <c r="G1" s="13" t="s">
        <v>21</v>
      </c>
      <c r="H1" s="14" t="s">
        <v>8</v>
      </c>
      <c r="I1" s="14" t="s">
        <v>20</v>
      </c>
      <c r="J1" s="14" t="s">
        <v>9</v>
      </c>
      <c r="K1" s="13" t="s">
        <v>20</v>
      </c>
      <c r="L1" s="13" t="s">
        <v>21</v>
      </c>
      <c r="M1" s="14" t="s">
        <v>15</v>
      </c>
      <c r="N1" s="13" t="s">
        <v>20</v>
      </c>
      <c r="O1" s="5" t="s">
        <v>21</v>
      </c>
      <c r="P1" s="6" t="s">
        <v>19</v>
      </c>
    </row>
    <row r="2" spans="1:19" x14ac:dyDescent="0.35">
      <c r="A2">
        <v>1995</v>
      </c>
      <c r="B2">
        <v>2148</v>
      </c>
      <c r="D2">
        <v>2104</v>
      </c>
      <c r="E2" s="11"/>
      <c r="F2" s="3">
        <f>B2-D2</f>
        <v>44</v>
      </c>
      <c r="G2" s="11"/>
      <c r="H2">
        <v>106</v>
      </c>
      <c r="J2">
        <v>94.3</v>
      </c>
      <c r="M2">
        <v>1.45</v>
      </c>
      <c r="P2" s="3"/>
    </row>
    <row r="3" spans="1:19" x14ac:dyDescent="0.35">
      <c r="A3">
        <v>1996</v>
      </c>
      <c r="B3">
        <v>2055</v>
      </c>
      <c r="C3" s="3">
        <f>(B3-B4)/B4</f>
        <v>-4.4186046511627906E-2</v>
      </c>
      <c r="D3">
        <v>2009</v>
      </c>
      <c r="E3" s="11">
        <f>(D3-D4)/D4</f>
        <v>-4.3333333333333335E-2</v>
      </c>
      <c r="F3" s="3">
        <f>B3-D3</f>
        <v>46</v>
      </c>
      <c r="G3" s="11">
        <f>(F3-F4)/F4</f>
        <v>-0.08</v>
      </c>
      <c r="H3">
        <v>136.5</v>
      </c>
      <c r="J3">
        <v>122.6</v>
      </c>
      <c r="M3">
        <v>1.67</v>
      </c>
      <c r="P3" s="3"/>
    </row>
    <row r="4" spans="1:19" x14ac:dyDescent="0.35">
      <c r="A4">
        <v>1997</v>
      </c>
      <c r="B4">
        <v>2150</v>
      </c>
      <c r="C4" s="3">
        <f>(B4-B5)/B5</f>
        <v>-1.0128913443830571E-2</v>
      </c>
      <c r="D4">
        <v>2100</v>
      </c>
      <c r="E4" s="11">
        <f>(D4-D5)/D5</f>
        <v>-9.9009900990099011E-3</v>
      </c>
      <c r="F4" s="3">
        <f>B4-D4</f>
        <v>50</v>
      </c>
      <c r="G4" s="11">
        <f>(F4-F5)/F5</f>
        <v>-1.9607843137254902E-2</v>
      </c>
      <c r="H4">
        <v>158.80000000000001</v>
      </c>
      <c r="J4">
        <v>142.1</v>
      </c>
      <c r="M4">
        <v>2.0099999999999998</v>
      </c>
      <c r="P4" s="3"/>
      <c r="S4" s="3"/>
    </row>
    <row r="5" spans="1:19" x14ac:dyDescent="0.35">
      <c r="A5">
        <v>1998</v>
      </c>
      <c r="B5">
        <v>2172</v>
      </c>
      <c r="C5" s="3">
        <f>(B5-B6)/B6</f>
        <v>-4.1482789055604589E-2</v>
      </c>
      <c r="D5">
        <v>2121</v>
      </c>
      <c r="E5" s="11">
        <f>(D5-D6)/D6</f>
        <v>-3.8966923425464428E-2</v>
      </c>
      <c r="F5" s="3">
        <f>B5-D5</f>
        <v>51</v>
      </c>
      <c r="G5" s="11">
        <f>(F5-F6)/F6</f>
        <v>-0.13559322033898305</v>
      </c>
      <c r="H5">
        <v>163.4</v>
      </c>
      <c r="J5">
        <v>146</v>
      </c>
      <c r="M5">
        <v>2.1</v>
      </c>
      <c r="P5" s="3"/>
      <c r="S5" s="3"/>
    </row>
    <row r="6" spans="1:19" x14ac:dyDescent="0.35">
      <c r="A6">
        <v>1999</v>
      </c>
      <c r="B6">
        <v>2266</v>
      </c>
      <c r="C6" s="3">
        <f>(B6-B7)/B7</f>
        <v>-4.6296296296296294E-2</v>
      </c>
      <c r="D6">
        <v>2207</v>
      </c>
      <c r="E6" s="11">
        <f>(D6-D7)/D7</f>
        <v>-4.2516268980477223E-2</v>
      </c>
      <c r="F6" s="3">
        <f>B6-D6</f>
        <v>59</v>
      </c>
      <c r="G6" s="11">
        <f>(F6-F7)/F7</f>
        <v>-0.16901408450704225</v>
      </c>
      <c r="H6">
        <v>186</v>
      </c>
      <c r="J6">
        <v>166.7</v>
      </c>
      <c r="M6">
        <v>2.37</v>
      </c>
      <c r="P6" s="3"/>
      <c r="S6" s="3"/>
    </row>
    <row r="7" spans="1:19" x14ac:dyDescent="0.35">
      <c r="A7">
        <v>2000</v>
      </c>
      <c r="B7">
        <v>2376</v>
      </c>
      <c r="C7" s="3">
        <f>(B7-B8)/B8</f>
        <v>-8.3333333333333329E-2</v>
      </c>
      <c r="D7">
        <v>2305</v>
      </c>
      <c r="E7" s="11">
        <f>(D7-D8)/D8</f>
        <v>-8.1673306772908363E-2</v>
      </c>
      <c r="F7" s="3">
        <f>B7-D7</f>
        <v>71</v>
      </c>
      <c r="G7" s="11">
        <f>(F7-F8)/F8</f>
        <v>-0.13414634146341464</v>
      </c>
      <c r="H7">
        <v>214.3</v>
      </c>
      <c r="J7">
        <v>190</v>
      </c>
      <c r="M7">
        <v>2.92</v>
      </c>
      <c r="P7" s="3"/>
      <c r="S7" s="3"/>
    </row>
    <row r="8" spans="1:19" x14ac:dyDescent="0.35">
      <c r="A8">
        <v>2001</v>
      </c>
      <c r="B8">
        <v>2592</v>
      </c>
      <c r="C8" s="3">
        <f>(B8-B9)/B9</f>
        <v>-6.0188542422044959E-2</v>
      </c>
      <c r="D8">
        <v>2510</v>
      </c>
      <c r="E8" s="11">
        <f>(D8-D9)/D9</f>
        <v>-5.3544494720965306E-2</v>
      </c>
      <c r="F8" s="3">
        <f>B8-D8</f>
        <v>82</v>
      </c>
      <c r="G8" s="11">
        <f>(F8-F9)/F9</f>
        <v>-0.22641509433962265</v>
      </c>
      <c r="H8">
        <v>249.7</v>
      </c>
      <c r="I8" s="3">
        <f>H8/(P8/100)</f>
        <v>248.95314057826522</v>
      </c>
      <c r="J8">
        <v>218.9</v>
      </c>
      <c r="K8" s="3">
        <f>J8/(P8/100)</f>
        <v>218.24526420737789</v>
      </c>
      <c r="M8">
        <v>3.37</v>
      </c>
      <c r="N8" s="1">
        <f>M8/(P8/100)</f>
        <v>3.3599202392821539</v>
      </c>
      <c r="P8" s="19">
        <v>100.3</v>
      </c>
      <c r="S8" s="3"/>
    </row>
    <row r="9" spans="1:19" x14ac:dyDescent="0.35">
      <c r="A9">
        <v>2002</v>
      </c>
      <c r="B9">
        <v>2758</v>
      </c>
      <c r="C9" s="3">
        <f>(B9-B10)/B10</f>
        <v>-3.6338225017470298E-2</v>
      </c>
      <c r="D9">
        <v>2652</v>
      </c>
      <c r="E9" s="11">
        <f>(D9-D10)/D10</f>
        <v>-4.4668587896253602E-2</v>
      </c>
      <c r="F9" s="3">
        <f>B9-D9</f>
        <v>106</v>
      </c>
      <c r="G9" s="11">
        <f>(F9-F10)/F10</f>
        <v>0.23255813953488372</v>
      </c>
      <c r="H9">
        <v>294.39999999999998</v>
      </c>
      <c r="I9" s="3">
        <f>H9/(P9/100)</f>
        <v>306.98644421272155</v>
      </c>
      <c r="J9">
        <v>254.8</v>
      </c>
      <c r="K9" s="3">
        <f>J9/(P9/100)</f>
        <v>265.69343065693431</v>
      </c>
      <c r="L9" s="11">
        <f>(K9-K10)/K10</f>
        <v>-0.12866437660118477</v>
      </c>
      <c r="M9">
        <v>4.7699999999999996</v>
      </c>
      <c r="N9" s="1">
        <f>M9/(P9/100)</f>
        <v>4.9739311783107398</v>
      </c>
      <c r="O9" s="12">
        <f>(N9-N10)/N10</f>
        <v>0.12443847016787836</v>
      </c>
      <c r="P9" s="19">
        <v>95.9</v>
      </c>
      <c r="S9" s="3"/>
    </row>
    <row r="10" spans="1:19" x14ac:dyDescent="0.35">
      <c r="A10">
        <v>2003</v>
      </c>
      <c r="B10">
        <v>2862</v>
      </c>
      <c r="C10" s="3">
        <f>(B10-B11)/B11</f>
        <v>-8.8244663905702458E-2</v>
      </c>
      <c r="D10">
        <v>2776</v>
      </c>
      <c r="E10" s="11">
        <f>(D10-D11)/D11</f>
        <v>-7.9575596816976124E-2</v>
      </c>
      <c r="F10" s="3">
        <f>B10-D10</f>
        <v>86</v>
      </c>
      <c r="G10" s="11">
        <f>(F10-F11)/F11</f>
        <v>-0.30081300813008133</v>
      </c>
      <c r="H10">
        <v>325.89999999999998</v>
      </c>
      <c r="I10" s="3">
        <f>H10/(P10/100)</f>
        <v>341.61425576519912</v>
      </c>
      <c r="J10">
        <v>290.89999999999998</v>
      </c>
      <c r="K10" s="3">
        <f>J10/(P10/100)</f>
        <v>304.92662473794547</v>
      </c>
      <c r="L10" s="11">
        <f>(K10-K11)/K11</f>
        <v>-0.15073038625035112</v>
      </c>
      <c r="M10">
        <v>4.22</v>
      </c>
      <c r="N10" s="1">
        <f>M10/(P10/100)</f>
        <v>4.4234800838574415</v>
      </c>
      <c r="O10" s="12">
        <f>(N10-N11)/N11</f>
        <v>-0.25460285354094031</v>
      </c>
      <c r="P10" s="19">
        <v>95.4</v>
      </c>
      <c r="S10" s="3"/>
    </row>
    <row r="11" spans="1:19" x14ac:dyDescent="0.35">
      <c r="A11">
        <v>2004</v>
      </c>
      <c r="B11">
        <v>3139</v>
      </c>
      <c r="C11" s="3">
        <f>(B11-B12)/B12</f>
        <v>-8.1357916300848696E-2</v>
      </c>
      <c r="D11">
        <v>3016</v>
      </c>
      <c r="E11" s="11">
        <f>(D11-D12)/D12</f>
        <v>-7.6546233925290877E-2</v>
      </c>
      <c r="F11" s="3">
        <f>B11-D11</f>
        <v>123</v>
      </c>
      <c r="G11" s="11">
        <f>(F11-F12)/F12</f>
        <v>-0.18543046357615894</v>
      </c>
      <c r="H11">
        <v>410.1</v>
      </c>
      <c r="I11" s="3">
        <f>H11/(P11/100)</f>
        <v>407.6540755467197</v>
      </c>
      <c r="J11">
        <v>361.2</v>
      </c>
      <c r="K11" s="3">
        <f>J11/(P11/100)</f>
        <v>359.04572564612323</v>
      </c>
      <c r="L11" s="11">
        <f>(K11-K12)/K12</f>
        <v>-0.11395058785049876</v>
      </c>
      <c r="M11">
        <v>5.97</v>
      </c>
      <c r="N11" s="1">
        <f>M11/(P11/100)</f>
        <v>5.9343936381709739</v>
      </c>
      <c r="O11" s="12">
        <f>(N11-N12)/N12</f>
        <v>-0.22023007076275863</v>
      </c>
      <c r="P11" s="19">
        <v>100.6</v>
      </c>
      <c r="S11" s="3"/>
    </row>
    <row r="12" spans="1:19" x14ac:dyDescent="0.35">
      <c r="A12">
        <v>2005</v>
      </c>
      <c r="B12">
        <v>3417</v>
      </c>
      <c r="C12" s="3">
        <f>(B12-B13)/B13</f>
        <v>-0.11568322981366459</v>
      </c>
      <c r="D12">
        <v>3266</v>
      </c>
      <c r="E12" s="11">
        <f>(D12-D13)/D13</f>
        <v>-0.11298207495926127</v>
      </c>
      <c r="F12" s="3">
        <f>B12-D12</f>
        <v>151</v>
      </c>
      <c r="G12" s="11">
        <f>(F12-F13)/F13</f>
        <v>-0.17032967032967034</v>
      </c>
      <c r="H12">
        <v>465.1</v>
      </c>
      <c r="I12" s="3">
        <f>H12/(P12/100)</f>
        <v>466.96787148594382</v>
      </c>
      <c r="J12">
        <v>403.6</v>
      </c>
      <c r="K12" s="3">
        <f>J12/(P12/100)</f>
        <v>405.22088353413659</v>
      </c>
      <c r="L12" s="11">
        <f>(K12-K13)/K13</f>
        <v>-0.11336432316703141</v>
      </c>
      <c r="M12">
        <v>7.58</v>
      </c>
      <c r="N12" s="1">
        <f>M12/(P12/100)</f>
        <v>7.6104417670682736</v>
      </c>
      <c r="O12" s="12">
        <f>(N12-N13)/N13</f>
        <v>-0.13681348054484158</v>
      </c>
      <c r="P12" s="19">
        <v>99.6</v>
      </c>
      <c r="S12" s="3"/>
    </row>
    <row r="13" spans="1:19" x14ac:dyDescent="0.35">
      <c r="A13">
        <v>2006</v>
      </c>
      <c r="B13">
        <v>3864</v>
      </c>
      <c r="C13" s="3">
        <f>(B13-B14)/B14</f>
        <v>-0.10555555555555556</v>
      </c>
      <c r="D13">
        <v>3682</v>
      </c>
      <c r="E13" s="11">
        <f>(D13-D14)/D14</f>
        <v>-0.10457198443579767</v>
      </c>
      <c r="F13" s="3">
        <f>B13-D13</f>
        <v>182</v>
      </c>
      <c r="G13" s="11">
        <f>(F13-F14)/F14</f>
        <v>-0.125</v>
      </c>
      <c r="H13">
        <v>543.70000000000005</v>
      </c>
      <c r="I13" s="3">
        <f>H13/(P13/100)</f>
        <v>527.35208535402535</v>
      </c>
      <c r="J13">
        <v>471.2</v>
      </c>
      <c r="K13" s="3">
        <f>J13/(P13/100)</f>
        <v>457.03200775945686</v>
      </c>
      <c r="L13" s="11">
        <f>(K13-K14)/K14</f>
        <v>-0.14775110474312017</v>
      </c>
      <c r="M13">
        <v>9.09</v>
      </c>
      <c r="N13" s="1">
        <f>M13/(P13/100)</f>
        <v>8.8166828322017459</v>
      </c>
      <c r="O13" s="12">
        <f>(N13-N14)/N14</f>
        <v>-0.19397081882552411</v>
      </c>
      <c r="P13" s="19">
        <v>103.1</v>
      </c>
      <c r="S13" s="3"/>
    </row>
    <row r="14" spans="1:19" x14ac:dyDescent="0.35">
      <c r="A14">
        <v>2007</v>
      </c>
      <c r="B14">
        <v>4320</v>
      </c>
      <c r="C14" s="3">
        <f>(B14-B15)/B15</f>
        <v>-9.4908862350722822E-2</v>
      </c>
      <c r="D14">
        <v>4112</v>
      </c>
      <c r="E14" s="11">
        <f>(D14-D15)/D15</f>
        <v>-9.6660808435852369E-2</v>
      </c>
      <c r="F14" s="3">
        <f>B14-D14</f>
        <v>208</v>
      </c>
      <c r="G14" s="11">
        <f>(F14-F15)/F15</f>
        <v>-5.8823529411764705E-2</v>
      </c>
      <c r="H14">
        <v>630.1</v>
      </c>
      <c r="I14" s="3">
        <f>H14/(P14/100)</f>
        <v>615.9335288367547</v>
      </c>
      <c r="J14">
        <v>548.6</v>
      </c>
      <c r="K14" s="3">
        <f>J14/(P14/100)</f>
        <v>536.26588465298153</v>
      </c>
      <c r="L14" s="11">
        <f>(K14-K15)/K15</f>
        <v>-0.12157354279947469</v>
      </c>
      <c r="M14">
        <v>11.19</v>
      </c>
      <c r="N14" s="1">
        <f>M14/(P14/100)</f>
        <v>10.938416422287391</v>
      </c>
      <c r="O14" s="12">
        <f>(N14-N15)/N15</f>
        <v>-0.14670223742804395</v>
      </c>
      <c r="P14" s="19">
        <v>102.3</v>
      </c>
      <c r="S14" s="3"/>
    </row>
    <row r="15" spans="1:19" x14ac:dyDescent="0.35">
      <c r="A15">
        <v>2008</v>
      </c>
      <c r="B15">
        <v>4773</v>
      </c>
      <c r="C15" s="3">
        <f>(B15-B16)/B16</f>
        <v>-0.10349361382419234</v>
      </c>
      <c r="D15">
        <v>4552</v>
      </c>
      <c r="E15" s="11">
        <f>(D15-D16)/D16</f>
        <v>-0.10639968590498626</v>
      </c>
      <c r="F15" s="3">
        <f>B15-D15</f>
        <v>221</v>
      </c>
      <c r="G15" s="11">
        <f>(F15-F16)/F16</f>
        <v>-3.9130434782608699E-2</v>
      </c>
      <c r="H15">
        <v>707.2</v>
      </c>
      <c r="I15" s="3">
        <f>H15/(P15/100)</f>
        <v>699.50544015825926</v>
      </c>
      <c r="J15">
        <v>617.20000000000005</v>
      </c>
      <c r="K15" s="3">
        <f>J15/(P15/100)</f>
        <v>610.48466864490615</v>
      </c>
      <c r="L15" s="11">
        <f>(K15-K16)/K16</f>
        <v>-0.16035752302329881</v>
      </c>
      <c r="M15">
        <v>12.96</v>
      </c>
      <c r="N15" s="1">
        <f>M15/(P15/100)</f>
        <v>12.818991097922851</v>
      </c>
      <c r="O15" s="12">
        <f>(N15-N16)/N16</f>
        <v>-9.4310411559798663E-2</v>
      </c>
      <c r="P15" s="19">
        <v>101.1</v>
      </c>
      <c r="S15" s="3"/>
    </row>
    <row r="16" spans="1:19" x14ac:dyDescent="0.35">
      <c r="A16">
        <v>2009</v>
      </c>
      <c r="B16">
        <v>5324</v>
      </c>
      <c r="C16" s="3">
        <f>(B16-B17)/B17</f>
        <v>-0.19100440662513296</v>
      </c>
      <c r="D16">
        <v>5094</v>
      </c>
      <c r="E16" s="11">
        <f>(D16-D17)/D17</f>
        <v>-0.19206978588421889</v>
      </c>
      <c r="F16" s="3">
        <f>B16-D16</f>
        <v>230</v>
      </c>
      <c r="G16" s="11">
        <f>(F16-F17)/F17</f>
        <v>-0.16666666666666666</v>
      </c>
      <c r="H16">
        <v>803.1</v>
      </c>
      <c r="I16" s="3">
        <f>H16/(P16/100)</f>
        <v>823.69230769230774</v>
      </c>
      <c r="J16">
        <v>708.9</v>
      </c>
      <c r="K16" s="3">
        <f>J16/(P16/100)</f>
        <v>727.07692307692309</v>
      </c>
      <c r="L16" s="11">
        <f>(K16-K17)/K17</f>
        <v>-0.16269218102130592</v>
      </c>
      <c r="M16">
        <v>13.8</v>
      </c>
      <c r="N16" s="1">
        <f>M16/(P16/100)</f>
        <v>14.153846153846155</v>
      </c>
      <c r="O16" s="12">
        <f>(N16-N17)/N17</f>
        <v>-0.12145653163404622</v>
      </c>
      <c r="P16" s="19">
        <v>97.5</v>
      </c>
      <c r="S16" s="3"/>
    </row>
    <row r="17" spans="1:19" x14ac:dyDescent="0.35">
      <c r="A17">
        <v>2010</v>
      </c>
      <c r="B17">
        <v>6581</v>
      </c>
      <c r="C17" s="3">
        <f>(B17-B18)/B18</f>
        <v>-0.12100975023373849</v>
      </c>
      <c r="D17">
        <v>6305</v>
      </c>
      <c r="E17" s="11">
        <f>(D17-D18)/D18</f>
        <v>-0.12198858097757972</v>
      </c>
      <c r="F17" s="3">
        <f>B17-D17</f>
        <v>276</v>
      </c>
      <c r="G17" s="11">
        <f>(F17-F18)/F18</f>
        <v>-9.8039215686274508E-2</v>
      </c>
      <c r="H17">
        <v>1025.7</v>
      </c>
      <c r="I17" s="3">
        <f>H17/(P17/100)</f>
        <v>977.78836987607235</v>
      </c>
      <c r="J17">
        <v>910.9</v>
      </c>
      <c r="K17" s="3">
        <f>J17/(P17/100)</f>
        <v>868.35081029551941</v>
      </c>
      <c r="L17" s="11">
        <f>(K17-K18)/K18</f>
        <v>-0.15270902323110624</v>
      </c>
      <c r="M17">
        <v>16.899999999999999</v>
      </c>
      <c r="N17" s="1">
        <f>M17/(P17/100)</f>
        <v>16.110581506196375</v>
      </c>
      <c r="O17" s="12">
        <f>(N17-N18)/N18</f>
        <v>-0.14679675492694705</v>
      </c>
      <c r="P17" s="19">
        <v>104.9</v>
      </c>
      <c r="S17" s="3"/>
    </row>
    <row r="18" spans="1:19" x14ac:dyDescent="0.35">
      <c r="A18">
        <v>2011</v>
      </c>
      <c r="B18">
        <v>7487</v>
      </c>
      <c r="C18" s="3">
        <f>(B18-B19)/B19</f>
        <v>-0.12616713352007469</v>
      </c>
      <c r="D18">
        <v>7181</v>
      </c>
      <c r="E18" s="11">
        <f>(D18-D19)/D19</f>
        <v>-0.12820201529683137</v>
      </c>
      <c r="F18" s="3">
        <f>B18-D18</f>
        <v>306</v>
      </c>
      <c r="G18" s="11">
        <f>(F18-F19)/F19</f>
        <v>-7.5528700906344406E-2</v>
      </c>
      <c r="H18">
        <v>1191</v>
      </c>
      <c r="I18" s="3">
        <f>H18/(P18/100)</f>
        <v>1147.3988439306358</v>
      </c>
      <c r="J18">
        <v>1063.8</v>
      </c>
      <c r="K18" s="3">
        <f>J18/(P18/100)</f>
        <v>1024.8554913294797</v>
      </c>
      <c r="L18" s="11">
        <f>(K18-K19)/K19</f>
        <v>-0.16830670708419967</v>
      </c>
      <c r="M18">
        <v>19.600000000000001</v>
      </c>
      <c r="N18" s="1">
        <f>M18/(P18/100)</f>
        <v>18.882466281310212</v>
      </c>
      <c r="O18" s="12">
        <f>(N18-N19)/N19</f>
        <v>-0.12790789245719855</v>
      </c>
      <c r="P18" s="19">
        <v>103.8</v>
      </c>
      <c r="S18" s="3"/>
    </row>
    <row r="19" spans="1:19" x14ac:dyDescent="0.35">
      <c r="A19">
        <v>2012</v>
      </c>
      <c r="B19">
        <v>8568</v>
      </c>
      <c r="C19" s="3">
        <f>(B19-B20)/B20</f>
        <v>-0.11897172236503856</v>
      </c>
      <c r="D19">
        <v>8237</v>
      </c>
      <c r="E19" s="11">
        <f>(D19-D20)/D20</f>
        <v>-0.12456158996705283</v>
      </c>
      <c r="F19" s="3">
        <f>B19-D19</f>
        <v>331</v>
      </c>
      <c r="G19" s="11">
        <f>(F19-F20)/F20</f>
        <v>4.746835443037975E-2</v>
      </c>
      <c r="H19">
        <v>1392.3</v>
      </c>
      <c r="I19" s="3">
        <f>H19/(P19/100)</f>
        <v>1369.0265486725662</v>
      </c>
      <c r="J19">
        <v>1253.2</v>
      </c>
      <c r="K19" s="3">
        <f>J19/(P19/100)</f>
        <v>1232.2517207472958</v>
      </c>
      <c r="L19" s="11">
        <f>(K19-K20)/K20</f>
        <v>-0.12814355427091126</v>
      </c>
      <c r="M19">
        <v>22.02</v>
      </c>
      <c r="N19" s="1">
        <f>M19/(P19/100)</f>
        <v>21.65191740412979</v>
      </c>
      <c r="O19" s="12">
        <f>(N19-N20)/N20</f>
        <v>4.2499726865508375E-2</v>
      </c>
      <c r="P19" s="19">
        <v>101.7</v>
      </c>
      <c r="S19" s="3"/>
    </row>
    <row r="20" spans="1:19" x14ac:dyDescent="0.35">
      <c r="A20">
        <v>2013</v>
      </c>
      <c r="B20">
        <v>9725</v>
      </c>
      <c r="C20" s="3">
        <f>(B20-B21)/B21</f>
        <v>-0.11049117351138754</v>
      </c>
      <c r="D20">
        <v>9409</v>
      </c>
      <c r="E20" s="11">
        <f>(D20-D21)/D21</f>
        <v>-0.11286064491797096</v>
      </c>
      <c r="F20" s="3">
        <f>B20-D20</f>
        <v>316</v>
      </c>
      <c r="G20" s="11">
        <f>(F20-F21)/F21</f>
        <v>-3.3639143730886847E-2</v>
      </c>
      <c r="H20">
        <v>1603.7</v>
      </c>
      <c r="I20" s="3">
        <f>H20/(P20/100)</f>
        <v>1542.0192307692307</v>
      </c>
      <c r="J20">
        <v>1469.9</v>
      </c>
      <c r="K20" s="3">
        <f>J20/(P20/100)</f>
        <v>1413.3653846153848</v>
      </c>
      <c r="L20" s="11">
        <f>(K20-K21)/K21</f>
        <v>-0.14901447683573946</v>
      </c>
      <c r="M20">
        <v>21.6</v>
      </c>
      <c r="N20" s="1">
        <f>M20/(P20/100)</f>
        <v>20.76923076923077</v>
      </c>
      <c r="O20" s="12">
        <f>(N20-N21)/N21</f>
        <v>-5.9202230039158379E-2</v>
      </c>
      <c r="P20" s="19">
        <v>104</v>
      </c>
      <c r="S20" s="3"/>
    </row>
    <row r="21" spans="1:19" x14ac:dyDescent="0.35">
      <c r="A21">
        <v>2014</v>
      </c>
      <c r="B21">
        <v>10933</v>
      </c>
      <c r="C21" s="3">
        <f>(B21-B22)/B22</f>
        <v>-0.11702471329349055</v>
      </c>
      <c r="D21">
        <v>10606</v>
      </c>
      <c r="E21" s="11">
        <f>(D21-D22)/D22</f>
        <v>-0.1191029900332226</v>
      </c>
      <c r="F21" s="3">
        <f>B21-D21</f>
        <v>327</v>
      </c>
      <c r="G21" s="11">
        <f>(F21-F22)/F22</f>
        <v>-4.3859649122807015E-2</v>
      </c>
      <c r="H21">
        <v>1886.3</v>
      </c>
      <c r="I21" s="3">
        <f>H21/(P21/100)</f>
        <v>1796.4761904761904</v>
      </c>
      <c r="J21">
        <v>1743.9</v>
      </c>
      <c r="K21" s="3">
        <f>J21/(P21/100)</f>
        <v>1660.8571428571429</v>
      </c>
      <c r="L21" s="11">
        <f>(K21-K22)/K22</f>
        <v>-0.18178300879197051</v>
      </c>
      <c r="M21">
        <v>23.18</v>
      </c>
      <c r="N21" s="1">
        <f>M21/(P21/100)</f>
        <v>22.076190476190476</v>
      </c>
      <c r="O21" s="12">
        <f>(N21-N22)/N22</f>
        <v>-0.25056944647528062</v>
      </c>
      <c r="P21" s="19">
        <v>105</v>
      </c>
      <c r="S21" s="3"/>
    </row>
    <row r="22" spans="1:19" x14ac:dyDescent="0.35">
      <c r="A22">
        <v>2015</v>
      </c>
      <c r="B22">
        <v>12382</v>
      </c>
      <c r="C22" s="3">
        <f>(B22-B23)/B23</f>
        <v>-0.11928302155203073</v>
      </c>
      <c r="D22">
        <v>12040</v>
      </c>
      <c r="E22" s="11">
        <f>(D22-D23)/D23</f>
        <v>-0.12091121495327103</v>
      </c>
      <c r="F22" s="3">
        <f>B22-D22</f>
        <v>342</v>
      </c>
      <c r="G22" s="11">
        <f>(F22-F23)/F23</f>
        <v>-5.7851239669421489E-2</v>
      </c>
      <c r="H22">
        <v>2200.6999999999998</v>
      </c>
      <c r="I22" s="3">
        <f>H22/(P22/100)</f>
        <v>2211.7587939698492</v>
      </c>
      <c r="J22">
        <v>2019.7</v>
      </c>
      <c r="K22" s="3">
        <f>J22/(P22/100)</f>
        <v>2029.8492462311558</v>
      </c>
      <c r="L22" s="11">
        <f>(K22-K23)/K23</f>
        <v>-0.12365773674943742</v>
      </c>
      <c r="M22">
        <v>29.31</v>
      </c>
      <c r="N22" s="1">
        <f>M22/(P22/100)</f>
        <v>29.457286432160803</v>
      </c>
      <c r="O22" s="12">
        <f>(N22-N23)/N23</f>
        <v>-4.5842103499395985E-2</v>
      </c>
      <c r="P22" s="19">
        <v>99.5</v>
      </c>
      <c r="S22" s="3"/>
    </row>
    <row r="23" spans="1:19" x14ac:dyDescent="0.35">
      <c r="A23">
        <v>2016</v>
      </c>
      <c r="B23">
        <v>14059</v>
      </c>
      <c r="C23" s="3">
        <f>(B23-B24)/B24</f>
        <v>-0.13679621784245102</v>
      </c>
      <c r="D23">
        <v>13696</v>
      </c>
      <c r="E23" s="11">
        <f>(D23-D24)/D24</f>
        <v>-0.13774867791488291</v>
      </c>
      <c r="F23" s="3">
        <f>B23-D23</f>
        <v>363</v>
      </c>
      <c r="G23" s="11">
        <f>(F23-F24)/F24</f>
        <v>-9.9255583126550875E-2</v>
      </c>
      <c r="H23">
        <v>2571.8000000000002</v>
      </c>
      <c r="I23" s="3">
        <f>H23/(P23/100)</f>
        <v>2521.372549019608</v>
      </c>
      <c r="J23">
        <v>2362.6</v>
      </c>
      <c r="K23" s="3">
        <f>J23/(P23/100)</f>
        <v>2316.2745098039213</v>
      </c>
      <c r="L23" s="11">
        <f>(K23-K24)/K24</f>
        <v>-0.14362071583567232</v>
      </c>
      <c r="M23">
        <v>31.49</v>
      </c>
      <c r="N23" s="1">
        <f>M23/(P23/100)</f>
        <v>30.872549019607842</v>
      </c>
      <c r="O23" s="12">
        <f>(N23-N24)/N24</f>
        <v>-9.7263314018805377E-2</v>
      </c>
      <c r="P23" s="19">
        <v>102</v>
      </c>
      <c r="S23" s="3"/>
    </row>
    <row r="24" spans="1:19" x14ac:dyDescent="0.35">
      <c r="A24">
        <v>2017</v>
      </c>
      <c r="B24">
        <v>16287</v>
      </c>
      <c r="C24" s="3">
        <f>(B24-B25)/B25</f>
        <v>-0.11498125305656687</v>
      </c>
      <c r="D24">
        <v>15884</v>
      </c>
      <c r="E24" s="11">
        <f>(D24-D25)/D25</f>
        <v>-0.11672134793972085</v>
      </c>
      <c r="F24" s="3">
        <f>B24-D24</f>
        <v>403</v>
      </c>
      <c r="G24" s="11">
        <f>(F24-F25)/F25</f>
        <v>-4.0476190476190478E-2</v>
      </c>
      <c r="H24">
        <v>3041.3</v>
      </c>
      <c r="I24" s="3">
        <f>H24/(P24/100)</f>
        <v>2935.6177606177607</v>
      </c>
      <c r="J24">
        <v>2802.1</v>
      </c>
      <c r="K24" s="3">
        <f>J24/(P24/100)</f>
        <v>2704.7297297297296</v>
      </c>
      <c r="L24" s="11">
        <f>(K24-K25)/K25</f>
        <v>-0.16237384254382708</v>
      </c>
      <c r="M24">
        <v>35.43</v>
      </c>
      <c r="N24" s="1">
        <f>M24/(P24/100)</f>
        <v>34.198841698841697</v>
      </c>
      <c r="O24" s="12">
        <f>(N24-N25)/N25</f>
        <v>-7.7854255418860152E-2</v>
      </c>
      <c r="P24" s="19">
        <v>103.6</v>
      </c>
      <c r="S24" s="3"/>
    </row>
    <row r="25" spans="1:19" x14ac:dyDescent="0.35">
      <c r="A25">
        <v>2018</v>
      </c>
      <c r="B25">
        <v>18403</v>
      </c>
      <c r="C25" s="3" t="e">
        <f>(B25-B26)/B26</f>
        <v>#DIV/0!</v>
      </c>
      <c r="D25">
        <v>17983</v>
      </c>
      <c r="E25" s="11" t="e">
        <f>(D25-D26)/D26</f>
        <v>#DIV/0!</v>
      </c>
      <c r="F25" s="3">
        <f>B25-D25</f>
        <v>420</v>
      </c>
      <c r="G25" s="11">
        <f>(F25-F26)/F26</f>
        <v>-0.99875504650790548</v>
      </c>
      <c r="H25">
        <v>3589.1</v>
      </c>
      <c r="I25" s="3">
        <f>H25/(P25/100)</f>
        <v>3474.4433688286545</v>
      </c>
      <c r="J25">
        <v>3335.6</v>
      </c>
      <c r="K25" s="3">
        <f>J25/(P25/100)</f>
        <v>3229.0416263310749</v>
      </c>
      <c r="L25" s="11" t="e">
        <f>(K25-K26)/K26</f>
        <v>#DIV/0!</v>
      </c>
      <c r="M25">
        <v>38.31</v>
      </c>
      <c r="N25" s="1">
        <f>M25/(P25/100)</f>
        <v>37.086156824782194</v>
      </c>
      <c r="O25" s="12" t="e">
        <f>(N25-N26)/N26</f>
        <v>#DIV/0!</v>
      </c>
      <c r="P25">
        <v>103.3</v>
      </c>
    </row>
    <row r="26" spans="1:19" hidden="1" x14ac:dyDescent="0.35">
      <c r="A26" s="3">
        <v>1994</v>
      </c>
      <c r="E26" s="11" t="e">
        <f t="shared" ref="E3:E42" si="0">(D26-D27)/D27</f>
        <v>#DIV/0!</v>
      </c>
      <c r="F26">
        <v>337362</v>
      </c>
      <c r="G26" s="11">
        <f t="shared" ref="G3:G42" si="1">(F26-F27)/F27</f>
        <v>-0.2659979983464601</v>
      </c>
      <c r="M26">
        <v>1.01</v>
      </c>
    </row>
    <row r="27" spans="1:19" hidden="1" x14ac:dyDescent="0.35">
      <c r="A27" s="3">
        <v>1993</v>
      </c>
      <c r="E27" s="11" t="e">
        <f t="shared" si="0"/>
        <v>#DIV/0!</v>
      </c>
      <c r="F27">
        <v>459620</v>
      </c>
      <c r="G27" s="11">
        <f t="shared" si="1"/>
        <v>-6.1191475107133082E-2</v>
      </c>
      <c r="M27">
        <v>0.8</v>
      </c>
    </row>
    <row r="28" spans="1:19" hidden="1" x14ac:dyDescent="0.35">
      <c r="A28" s="3">
        <v>1992</v>
      </c>
      <c r="D28" s="3"/>
      <c r="E28" s="11" t="e">
        <f t="shared" si="0"/>
        <v>#DIV/0!</v>
      </c>
      <c r="F28">
        <v>489578</v>
      </c>
      <c r="G28" s="11">
        <f t="shared" si="1"/>
        <v>0.25469442358603472</v>
      </c>
      <c r="M28">
        <v>0.86</v>
      </c>
      <c r="P28" s="3"/>
    </row>
    <row r="29" spans="1:19" hidden="1" x14ac:dyDescent="0.35">
      <c r="A29" s="3">
        <v>1991</v>
      </c>
      <c r="D29" s="3"/>
      <c r="E29" s="11" t="e">
        <f t="shared" si="0"/>
        <v>#DIV/0!</v>
      </c>
      <c r="F29">
        <v>390197</v>
      </c>
      <c r="G29" s="11">
        <f t="shared" si="1"/>
        <v>4.76895543910698E-3</v>
      </c>
      <c r="M29">
        <v>0.66</v>
      </c>
      <c r="P29" s="3"/>
    </row>
    <row r="30" spans="1:19" hidden="1" x14ac:dyDescent="0.35">
      <c r="A30" s="3">
        <v>1990</v>
      </c>
      <c r="D30" s="3"/>
      <c r="E30" s="11" t="e">
        <f t="shared" si="0"/>
        <v>#DIV/0!</v>
      </c>
      <c r="F30">
        <v>388345</v>
      </c>
      <c r="G30" s="11">
        <f t="shared" si="1"/>
        <v>0.56274396181922082</v>
      </c>
      <c r="M30">
        <v>0.48</v>
      </c>
      <c r="P30" s="3"/>
    </row>
    <row r="31" spans="1:19" hidden="1" x14ac:dyDescent="0.35">
      <c r="A31" s="3">
        <v>1989</v>
      </c>
      <c r="D31" s="3"/>
      <c r="E31" s="11" t="e">
        <f t="shared" si="0"/>
        <v>#DIV/0!</v>
      </c>
      <c r="F31">
        <v>248502</v>
      </c>
      <c r="G31" s="11">
        <f t="shared" si="1"/>
        <v>-0.28846142833418276</v>
      </c>
      <c r="M31">
        <v>0.23</v>
      </c>
      <c r="P31" s="3"/>
    </row>
    <row r="32" spans="1:19" hidden="1" x14ac:dyDescent="0.35">
      <c r="A32" s="3">
        <v>1988</v>
      </c>
      <c r="D32" s="3"/>
      <c r="E32" s="11" t="e">
        <f t="shared" si="0"/>
        <v>#DIV/0!</v>
      </c>
      <c r="F32">
        <v>349246</v>
      </c>
      <c r="G32" s="11">
        <f t="shared" si="1"/>
        <v>0.16181807899455428</v>
      </c>
      <c r="M32">
        <v>0.47</v>
      </c>
      <c r="P32" s="3"/>
    </row>
    <row r="33" spans="1:16" hidden="1" x14ac:dyDescent="0.35">
      <c r="A33" s="3">
        <v>1987</v>
      </c>
      <c r="D33" s="3"/>
      <c r="E33" s="11" t="e">
        <f t="shared" si="0"/>
        <v>#DIV/0!</v>
      </c>
      <c r="F33">
        <v>300603</v>
      </c>
      <c r="G33" s="11">
        <f t="shared" si="1"/>
        <v>0.12851672485640275</v>
      </c>
      <c r="M33">
        <v>0.38</v>
      </c>
      <c r="P33" s="3"/>
    </row>
    <row r="34" spans="1:16" hidden="1" x14ac:dyDescent="0.35">
      <c r="A34" s="3">
        <v>1986</v>
      </c>
      <c r="D34" s="3"/>
      <c r="E34" s="11" t="e">
        <f t="shared" si="0"/>
        <v>#DIV/0!</v>
      </c>
      <c r="F34">
        <v>266370</v>
      </c>
      <c r="G34" s="11">
        <f t="shared" si="1"/>
        <v>0.11739413134215659</v>
      </c>
      <c r="M34">
        <v>0.36</v>
      </c>
      <c r="P34" s="3"/>
    </row>
    <row r="35" spans="1:16" hidden="1" x14ac:dyDescent="0.35">
      <c r="A35" s="3">
        <v>1985</v>
      </c>
      <c r="D35" s="3"/>
      <c r="E35" s="11" t="e">
        <f t="shared" si="0"/>
        <v>#DIV/0!</v>
      </c>
      <c r="F35">
        <v>238385</v>
      </c>
      <c r="G35" s="11">
        <f t="shared" si="1"/>
        <v>0.33027343749999999</v>
      </c>
      <c r="M35">
        <v>0.23</v>
      </c>
      <c r="P35" s="3"/>
    </row>
    <row r="36" spans="1:16" hidden="1" x14ac:dyDescent="0.35">
      <c r="A36" s="3">
        <v>1984</v>
      </c>
      <c r="D36" s="3"/>
      <c r="E36" s="11" t="e">
        <f t="shared" si="0"/>
        <v>#DIV/0!</v>
      </c>
      <c r="F36">
        <v>179200</v>
      </c>
      <c r="G36" s="11">
        <f t="shared" si="1"/>
        <v>0.11606586781594878</v>
      </c>
      <c r="M36">
        <v>0.15</v>
      </c>
      <c r="P36" s="3"/>
    </row>
    <row r="37" spans="1:16" hidden="1" x14ac:dyDescent="0.35">
      <c r="A37" s="3">
        <v>1983</v>
      </c>
      <c r="D37" s="3"/>
      <c r="E37" s="11" t="e">
        <f t="shared" si="0"/>
        <v>#DIV/0!</v>
      </c>
      <c r="F37">
        <v>160564</v>
      </c>
      <c r="G37" s="11">
        <f t="shared" si="1"/>
        <v>5.0144868767863331E-2</v>
      </c>
      <c r="M37">
        <v>0.14000000000000001</v>
      </c>
      <c r="P37" s="3"/>
    </row>
    <row r="38" spans="1:16" hidden="1" x14ac:dyDescent="0.35">
      <c r="A38" s="3">
        <v>1982</v>
      </c>
      <c r="D38" s="3"/>
      <c r="E38" s="11" t="e">
        <f t="shared" si="0"/>
        <v>#DIV/0!</v>
      </c>
      <c r="F38">
        <v>152897</v>
      </c>
      <c r="G38" s="11">
        <f t="shared" si="1"/>
        <v>-1.1942227535623122E-2</v>
      </c>
      <c r="M38">
        <v>0.13</v>
      </c>
      <c r="P38" s="3"/>
    </row>
    <row r="39" spans="1:16" hidden="1" x14ac:dyDescent="0.35">
      <c r="A39" s="3">
        <v>1981</v>
      </c>
      <c r="D39" s="3"/>
      <c r="E39" s="11" t="e">
        <f t="shared" si="0"/>
        <v>#DIV/0!</v>
      </c>
      <c r="F39">
        <v>154745</v>
      </c>
      <c r="G39" s="11">
        <f t="shared" si="1"/>
        <v>0.23835627400768244</v>
      </c>
      <c r="M39">
        <v>0.13</v>
      </c>
      <c r="P39" s="3"/>
    </row>
    <row r="40" spans="1:16" hidden="1" x14ac:dyDescent="0.35">
      <c r="A40" s="3">
        <v>1980</v>
      </c>
      <c r="D40" s="3"/>
      <c r="E40" s="11" t="e">
        <f t="shared" si="0"/>
        <v>#DIV/0!</v>
      </c>
      <c r="F40">
        <v>124960</v>
      </c>
      <c r="G40" s="11">
        <f t="shared" si="1"/>
        <v>0.47160656664389855</v>
      </c>
      <c r="M40">
        <v>0.11</v>
      </c>
      <c r="P40" s="3"/>
    </row>
    <row r="41" spans="1:16" hidden="1" x14ac:dyDescent="0.35">
      <c r="A41" s="3">
        <v>1979</v>
      </c>
      <c r="D41" s="3"/>
      <c r="E41" s="11" t="e">
        <f t="shared" si="0"/>
        <v>#DIV/0!</v>
      </c>
      <c r="F41">
        <v>84914</v>
      </c>
      <c r="G41" s="11">
        <f t="shared" si="1"/>
        <v>0.58791958859280036</v>
      </c>
      <c r="M41">
        <v>0.1</v>
      </c>
      <c r="P41" s="3"/>
    </row>
    <row r="42" spans="1:16" hidden="1" x14ac:dyDescent="0.35">
      <c r="A42" s="3">
        <v>1978</v>
      </c>
      <c r="D42" s="3"/>
      <c r="E42" s="11" t="e">
        <f t="shared" si="0"/>
        <v>#DIV/0!</v>
      </c>
      <c r="F42">
        <v>53475</v>
      </c>
      <c r="G42" s="11" t="e">
        <f t="shared" si="1"/>
        <v>#DIV/0!</v>
      </c>
      <c r="M42">
        <v>7.0000000000000007E-2</v>
      </c>
      <c r="P42" s="3"/>
    </row>
    <row r="44" spans="1:16" hidden="1" x14ac:dyDescent="0.35">
      <c r="F44" t="s">
        <v>17</v>
      </c>
    </row>
  </sheetData>
  <autoFilter ref="A1:S1" xr:uid="{20D8D211-705C-4974-8CE5-F9202C26170B}">
    <sortState xmlns:xlrd2="http://schemas.microsoft.com/office/spreadsheetml/2017/richdata2" ref="A2:S25">
      <sortCondition ref="A1"/>
    </sortState>
  </autoFilter>
  <sortState xmlns:xlrd2="http://schemas.microsoft.com/office/spreadsheetml/2017/richdata2" ref="S2:S24">
    <sortCondition descending="1" ref="S2:S2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M2" sqref="M2:M18"/>
    </sheetView>
  </sheetViews>
  <sheetFormatPr defaultRowHeight="12.75" x14ac:dyDescent="0.35"/>
  <cols>
    <col min="3" max="3" width="9.06640625" style="3"/>
    <col min="5" max="5" width="9.06640625" style="3"/>
    <col min="6" max="6" width="0" hidden="1" customWidth="1"/>
    <col min="7" max="7" width="0" style="3" hidden="1" customWidth="1"/>
    <col min="9" max="10" width="9.06640625" style="3"/>
    <col min="12" max="13" width="9.06640625" style="3"/>
  </cols>
  <sheetData>
    <row r="1" spans="1:14" ht="13.15" x14ac:dyDescent="0.35">
      <c r="B1" s="13" t="s">
        <v>0</v>
      </c>
      <c r="C1" s="13" t="s">
        <v>21</v>
      </c>
      <c r="D1" s="13" t="s">
        <v>18</v>
      </c>
      <c r="E1" s="13" t="s">
        <v>21</v>
      </c>
      <c r="F1" s="13" t="s">
        <v>8</v>
      </c>
      <c r="G1" s="13" t="s">
        <v>20</v>
      </c>
      <c r="H1" s="13" t="s">
        <v>9</v>
      </c>
      <c r="I1" s="13" t="s">
        <v>20</v>
      </c>
      <c r="J1" s="13" t="s">
        <v>21</v>
      </c>
      <c r="K1" s="14" t="s">
        <v>12</v>
      </c>
      <c r="L1" s="13" t="s">
        <v>20</v>
      </c>
      <c r="M1" s="5" t="s">
        <v>21</v>
      </c>
      <c r="N1" s="6" t="s">
        <v>19</v>
      </c>
    </row>
    <row r="2" spans="1:14" s="7" customFormat="1" x14ac:dyDescent="0.35">
      <c r="A2" s="7">
        <v>2018</v>
      </c>
      <c r="B2" s="15">
        <v>12427</v>
      </c>
      <c r="C2" s="11">
        <f>(B2-B3)/B3</f>
        <v>0.1390467461044913</v>
      </c>
      <c r="D2" s="15">
        <v>840101</v>
      </c>
      <c r="E2" s="11">
        <f>(D2-D3)/D3</f>
        <v>-0.55053397099901613</v>
      </c>
      <c r="F2" s="15">
        <v>2005.7</v>
      </c>
      <c r="G2" s="15">
        <f>F2/(N2/100)</f>
        <v>1941.6263310745403</v>
      </c>
      <c r="H2" s="15">
        <v>1977.9</v>
      </c>
      <c r="I2" s="15">
        <f>H2/(N2/100)</f>
        <v>1914.7144240077446</v>
      </c>
      <c r="J2" s="11">
        <f>(I2-I3)/I3</f>
        <v>0.20286467968711638</v>
      </c>
      <c r="K2" s="7">
        <v>42100</v>
      </c>
      <c r="L2" s="1">
        <f>K2/(N2/100)</f>
        <v>40755.082284607939</v>
      </c>
      <c r="M2" s="12">
        <f>(L2-L3)/L3</f>
        <v>-0.57342629574809223</v>
      </c>
      <c r="N2" s="3">
        <v>103.3</v>
      </c>
    </row>
    <row r="3" spans="1:14" x14ac:dyDescent="0.35">
      <c r="A3">
        <v>2017</v>
      </c>
      <c r="B3">
        <v>10910</v>
      </c>
      <c r="C3" s="11">
        <f t="shared" ref="C3:C20" si="0">(B3-B4)/B4</f>
        <v>0.18612741900413132</v>
      </c>
      <c r="D3">
        <v>1869109</v>
      </c>
      <c r="E3" s="11">
        <f t="shared" ref="E3:E25" si="1">(D3-D4)/D4</f>
        <v>7.7342203644420571E-2</v>
      </c>
      <c r="F3">
        <v>1716</v>
      </c>
      <c r="G3" s="15">
        <f t="shared" ref="G3:G19" si="2">F3/(N3/100)</f>
        <v>1656.3706563706562</v>
      </c>
      <c r="H3">
        <v>1649.1</v>
      </c>
      <c r="I3" s="15">
        <f t="shared" ref="I3:I19" si="3">H3/(N3/100)</f>
        <v>1591.7953667953666</v>
      </c>
      <c r="J3" s="11">
        <f t="shared" ref="J3:J18" si="4">(I3-I4)/I4</f>
        <v>0.17187388966530062</v>
      </c>
      <c r="K3">
        <v>98980</v>
      </c>
      <c r="L3" s="1">
        <f t="shared" ref="L3:L19" si="5">K3/(N3/100)</f>
        <v>95540.540540540533</v>
      </c>
      <c r="M3" s="12">
        <f t="shared" ref="M3:M18" si="6">(L3-L4)/L4</f>
        <v>6.2197954671658916E-2</v>
      </c>
      <c r="N3" s="19">
        <v>103.6</v>
      </c>
    </row>
    <row r="4" spans="1:14" x14ac:dyDescent="0.35">
      <c r="A4">
        <v>2016</v>
      </c>
      <c r="B4">
        <v>9198</v>
      </c>
      <c r="C4" s="11">
        <f t="shared" si="0"/>
        <v>0.16136363636363638</v>
      </c>
      <c r="D4">
        <v>1734926</v>
      </c>
      <c r="E4" s="11">
        <f t="shared" si="1"/>
        <v>0.10138367622636527</v>
      </c>
      <c r="F4">
        <v>1446.4</v>
      </c>
      <c r="G4" s="15">
        <f t="shared" si="2"/>
        <v>1418.0392156862745</v>
      </c>
      <c r="H4">
        <v>1385.5</v>
      </c>
      <c r="I4" s="15">
        <f t="shared" si="3"/>
        <v>1358.3333333333333</v>
      </c>
      <c r="J4" s="11">
        <f t="shared" si="4"/>
        <v>0.14160120505673332</v>
      </c>
      <c r="K4">
        <v>91745</v>
      </c>
      <c r="L4" s="1">
        <f t="shared" si="5"/>
        <v>89946.078431372545</v>
      </c>
      <c r="M4" s="12">
        <f t="shared" si="6"/>
        <v>0.11843872129388866</v>
      </c>
      <c r="N4" s="19">
        <v>102</v>
      </c>
    </row>
    <row r="5" spans="1:14" x14ac:dyDescent="0.35">
      <c r="A5" s="3">
        <v>2015</v>
      </c>
      <c r="B5">
        <v>7920</v>
      </c>
      <c r="C5" s="11">
        <f t="shared" si="0"/>
        <v>0.152</v>
      </c>
      <c r="D5">
        <v>1575224</v>
      </c>
      <c r="E5" s="11">
        <f t="shared" si="1"/>
        <v>0.12773607139737772</v>
      </c>
      <c r="F5">
        <v>1233.3</v>
      </c>
      <c r="G5" s="15">
        <f t="shared" si="2"/>
        <v>1239.4974874371858</v>
      </c>
      <c r="H5">
        <v>1183.9000000000001</v>
      </c>
      <c r="I5" s="15">
        <f t="shared" si="3"/>
        <v>1189.8492462311558</v>
      </c>
      <c r="J5" s="11">
        <f t="shared" si="4"/>
        <v>0.22448466974685255</v>
      </c>
      <c r="K5">
        <v>80019</v>
      </c>
      <c r="L5" s="1">
        <f t="shared" si="5"/>
        <v>80421.105527638196</v>
      </c>
      <c r="M5" s="12">
        <f t="shared" si="6"/>
        <v>8.4928574416950842E-2</v>
      </c>
      <c r="N5" s="19">
        <v>99.5</v>
      </c>
    </row>
    <row r="6" spans="1:14" x14ac:dyDescent="0.35">
      <c r="A6" s="3">
        <v>2014</v>
      </c>
      <c r="B6">
        <v>6875</v>
      </c>
      <c r="C6" s="11">
        <f t="shared" si="0"/>
        <v>0.10424028268551237</v>
      </c>
      <c r="D6">
        <v>1396802</v>
      </c>
      <c r="E6" s="11">
        <f t="shared" si="1"/>
        <v>9.6873898160807076E-2</v>
      </c>
      <c r="F6">
        <v>1068.0999999999999</v>
      </c>
      <c r="G6" s="15">
        <f t="shared" si="2"/>
        <v>1017.2380952380951</v>
      </c>
      <c r="H6">
        <v>1020.3</v>
      </c>
      <c r="I6" s="15">
        <f t="shared" si="3"/>
        <v>971.71428571428567</v>
      </c>
      <c r="J6" s="11">
        <f t="shared" si="4"/>
        <v>0.11765412203368404</v>
      </c>
      <c r="K6">
        <v>77832</v>
      </c>
      <c r="L6" s="1">
        <f t="shared" si="5"/>
        <v>74125.714285714275</v>
      </c>
      <c r="M6" s="12">
        <f t="shared" si="6"/>
        <v>-3.2204192312658794E-2</v>
      </c>
      <c r="N6" s="19">
        <v>105</v>
      </c>
    </row>
    <row r="7" spans="1:14" x14ac:dyDescent="0.35">
      <c r="A7" s="3">
        <v>2013</v>
      </c>
      <c r="B7">
        <v>6226</v>
      </c>
      <c r="C7" s="11">
        <f t="shared" si="0"/>
        <v>8.3159359777313854E-2</v>
      </c>
      <c r="D7">
        <v>1273439</v>
      </c>
      <c r="E7" s="11">
        <f t="shared" si="1"/>
        <v>9.5819765800868775E-2</v>
      </c>
      <c r="F7">
        <v>953.5</v>
      </c>
      <c r="G7" s="15">
        <f t="shared" si="2"/>
        <v>916.82692307692309</v>
      </c>
      <c r="H7">
        <v>904.2</v>
      </c>
      <c r="I7" s="15">
        <f t="shared" si="3"/>
        <v>869.42307692307691</v>
      </c>
      <c r="J7" s="11">
        <f t="shared" si="4"/>
        <v>8.3051530169977197E-2</v>
      </c>
      <c r="K7">
        <v>79656</v>
      </c>
      <c r="L7" s="1">
        <f t="shared" si="5"/>
        <v>76592.307692307688</v>
      </c>
      <c r="M7" s="12">
        <f t="shared" si="6"/>
        <v>6.0826618225703205E-2</v>
      </c>
      <c r="N7" s="19">
        <v>104</v>
      </c>
    </row>
    <row r="8" spans="1:14" x14ac:dyDescent="0.35">
      <c r="A8" s="3">
        <v>2012</v>
      </c>
      <c r="B8">
        <v>5748</v>
      </c>
      <c r="C8" s="11">
        <f t="shared" si="0"/>
        <v>0.10943833236826868</v>
      </c>
      <c r="D8">
        <v>1162088</v>
      </c>
      <c r="E8" s="11">
        <f t="shared" si="1"/>
        <v>8.1860472910384605E-2</v>
      </c>
      <c r="F8">
        <v>862.8</v>
      </c>
      <c r="G8" s="15">
        <f t="shared" si="2"/>
        <v>848.37758112094377</v>
      </c>
      <c r="H8">
        <v>816.4</v>
      </c>
      <c r="I8" s="15">
        <f t="shared" si="3"/>
        <v>802.7531956735495</v>
      </c>
      <c r="J8" s="11">
        <f t="shared" si="4"/>
        <v>0.17568899329675827</v>
      </c>
      <c r="K8">
        <v>73428</v>
      </c>
      <c r="L8" s="1">
        <f t="shared" si="5"/>
        <v>72200.58997050146</v>
      </c>
      <c r="M8" s="12">
        <f t="shared" si="6"/>
        <v>0.14467577574200444</v>
      </c>
      <c r="N8" s="19">
        <v>101.7</v>
      </c>
    </row>
    <row r="9" spans="1:14" x14ac:dyDescent="0.35">
      <c r="A9" s="3">
        <v>2011</v>
      </c>
      <c r="B9">
        <v>5181</v>
      </c>
      <c r="C9" s="11">
        <f t="shared" si="0"/>
        <v>0.12045847750865052</v>
      </c>
      <c r="D9">
        <v>1074157</v>
      </c>
      <c r="E9" s="11">
        <f t="shared" si="1"/>
        <v>0.12869556993947545</v>
      </c>
      <c r="F9">
        <v>751.3</v>
      </c>
      <c r="G9" s="15">
        <f t="shared" si="2"/>
        <v>723.795761078998</v>
      </c>
      <c r="H9">
        <v>708.74</v>
      </c>
      <c r="I9" s="15">
        <f t="shared" si="3"/>
        <v>682.79383429672441</v>
      </c>
      <c r="J9" s="11">
        <f t="shared" si="4"/>
        <v>0.17283565118268202</v>
      </c>
      <c r="K9">
        <v>65472</v>
      </c>
      <c r="L9" s="1">
        <f t="shared" si="5"/>
        <v>63075.144508670521</v>
      </c>
      <c r="M9" s="12">
        <f t="shared" si="6"/>
        <v>0.1202015811058034</v>
      </c>
      <c r="N9" s="19">
        <v>103.8</v>
      </c>
    </row>
    <row r="10" spans="1:14" x14ac:dyDescent="0.35">
      <c r="A10" s="3">
        <v>2010</v>
      </c>
      <c r="B10">
        <v>4624</v>
      </c>
      <c r="C10" s="11">
        <f t="shared" si="0"/>
        <v>0.16708732963149925</v>
      </c>
      <c r="D10">
        <v>951680</v>
      </c>
      <c r="E10" s="11">
        <f t="shared" si="1"/>
        <v>0.18878568180796154</v>
      </c>
      <c r="F10">
        <v>650.79999999999995</v>
      </c>
      <c r="G10" s="15">
        <f t="shared" si="2"/>
        <v>620.40038131553843</v>
      </c>
      <c r="H10">
        <v>610.70000000000005</v>
      </c>
      <c r="I10" s="15">
        <f t="shared" si="3"/>
        <v>582.17349857006673</v>
      </c>
      <c r="J10" s="11">
        <f t="shared" si="4"/>
        <v>0.1414018924307561</v>
      </c>
      <c r="K10">
        <v>59066</v>
      </c>
      <c r="L10" s="1">
        <f t="shared" si="5"/>
        <v>56306.959008579594</v>
      </c>
      <c r="M10" s="12">
        <f t="shared" si="6"/>
        <v>0.12845395752035155</v>
      </c>
      <c r="N10" s="19">
        <v>104.9</v>
      </c>
    </row>
    <row r="11" spans="1:14" x14ac:dyDescent="0.35">
      <c r="A11" s="3">
        <v>2009</v>
      </c>
      <c r="B11">
        <v>3962</v>
      </c>
      <c r="C11" s="11">
        <f t="shared" si="0"/>
        <v>0.14343434343434344</v>
      </c>
      <c r="D11">
        <v>800548</v>
      </c>
      <c r="E11" s="11">
        <f t="shared" si="1"/>
        <v>5.7840100637440932E-2</v>
      </c>
      <c r="F11">
        <v>530.5</v>
      </c>
      <c r="G11" s="15">
        <f t="shared" si="2"/>
        <v>544.10256410256409</v>
      </c>
      <c r="H11">
        <v>497.3</v>
      </c>
      <c r="I11" s="15">
        <f t="shared" si="3"/>
        <v>510.0512820512821</v>
      </c>
      <c r="J11" s="11">
        <f t="shared" si="4"/>
        <v>0.23544370050515384</v>
      </c>
      <c r="K11">
        <v>48650</v>
      </c>
      <c r="L11" s="1">
        <f t="shared" si="5"/>
        <v>49897.435897435898</v>
      </c>
      <c r="M11" s="12">
        <f t="shared" si="6"/>
        <v>7.6210856600838164E-2</v>
      </c>
      <c r="N11" s="19">
        <v>97.5</v>
      </c>
    </row>
    <row r="12" spans="1:14" x14ac:dyDescent="0.35">
      <c r="A12" s="3">
        <v>2008</v>
      </c>
      <c r="B12">
        <v>3465</v>
      </c>
      <c r="C12" s="11">
        <f t="shared" si="0"/>
        <v>0.12719583604424203</v>
      </c>
      <c r="D12">
        <v>756776</v>
      </c>
      <c r="E12" s="11">
        <f t="shared" si="1"/>
        <v>9.8000525223038426E-2</v>
      </c>
      <c r="F12" s="16">
        <v>450.2</v>
      </c>
      <c r="G12" s="15">
        <f t="shared" si="2"/>
        <v>445.30168150346196</v>
      </c>
      <c r="H12" s="17">
        <v>417.39</v>
      </c>
      <c r="I12" s="15">
        <f t="shared" si="3"/>
        <v>412.84866468842733</v>
      </c>
      <c r="J12" s="11">
        <f t="shared" si="4"/>
        <v>0.21293562313687869</v>
      </c>
      <c r="K12">
        <v>46874</v>
      </c>
      <c r="L12" s="1">
        <f t="shared" si="5"/>
        <v>46363.996043521271</v>
      </c>
      <c r="M12" s="12">
        <f t="shared" si="6"/>
        <v>0.10123909803859432</v>
      </c>
      <c r="N12" s="19">
        <v>101.1</v>
      </c>
    </row>
    <row r="13" spans="1:14" x14ac:dyDescent="0.35">
      <c r="A13" s="3">
        <v>2007</v>
      </c>
      <c r="B13">
        <v>3074</v>
      </c>
      <c r="C13" s="11">
        <f t="shared" si="0"/>
        <v>0.14487895716945998</v>
      </c>
      <c r="D13">
        <v>689231</v>
      </c>
      <c r="E13" s="11">
        <f t="shared" si="1"/>
        <v>0.27047188940092165</v>
      </c>
      <c r="F13" s="16">
        <v>380.2</v>
      </c>
      <c r="G13" s="15">
        <f t="shared" si="2"/>
        <v>371.65200391006846</v>
      </c>
      <c r="H13" s="17">
        <v>348.2</v>
      </c>
      <c r="I13" s="15">
        <f t="shared" si="3"/>
        <v>340.37145650048876</v>
      </c>
      <c r="J13" s="11">
        <f t="shared" si="4"/>
        <v>0.21175059272100774</v>
      </c>
      <c r="K13">
        <v>43070</v>
      </c>
      <c r="L13" s="1">
        <f t="shared" si="5"/>
        <v>42101.661779081136</v>
      </c>
      <c r="M13" s="12">
        <f t="shared" si="6"/>
        <v>0.2881124486388702</v>
      </c>
      <c r="N13" s="19">
        <v>102.3</v>
      </c>
    </row>
    <row r="14" spans="1:14" x14ac:dyDescent="0.35">
      <c r="A14" s="3">
        <v>2006</v>
      </c>
      <c r="B14">
        <v>2685</v>
      </c>
      <c r="C14" s="11">
        <f t="shared" si="0"/>
        <v>0.14158163265306123</v>
      </c>
      <c r="D14">
        <v>542500</v>
      </c>
      <c r="E14" s="11">
        <f t="shared" si="1"/>
        <v>0.2376802336192736</v>
      </c>
      <c r="F14" s="16">
        <v>316</v>
      </c>
      <c r="G14" s="15">
        <f t="shared" si="2"/>
        <v>306.49854510184292</v>
      </c>
      <c r="H14" s="17">
        <v>289.60000000000002</v>
      </c>
      <c r="I14" s="15">
        <f t="shared" si="3"/>
        <v>280.89233753637251</v>
      </c>
      <c r="J14" s="11">
        <f t="shared" si="4"/>
        <v>0.17352671219054946</v>
      </c>
      <c r="K14">
        <v>33698</v>
      </c>
      <c r="L14" s="1">
        <f t="shared" si="5"/>
        <v>32684.772065955385</v>
      </c>
      <c r="M14" s="12">
        <f t="shared" si="6"/>
        <v>0.31266262006820811</v>
      </c>
      <c r="N14" s="19">
        <v>103.1</v>
      </c>
    </row>
    <row r="15" spans="1:14" x14ac:dyDescent="0.35">
      <c r="A15" s="3">
        <v>2005</v>
      </c>
      <c r="B15">
        <v>2352</v>
      </c>
      <c r="C15" s="11">
        <f t="shared" si="0"/>
        <v>0.17014925373134329</v>
      </c>
      <c r="D15">
        <v>438320</v>
      </c>
      <c r="E15" s="11">
        <f t="shared" si="1"/>
        <v>0.35954069906297398</v>
      </c>
      <c r="F15" s="16">
        <v>258.2</v>
      </c>
      <c r="G15" s="15">
        <f t="shared" si="2"/>
        <v>259.23694779116465</v>
      </c>
      <c r="H15" s="18">
        <v>238.4</v>
      </c>
      <c r="I15" s="15">
        <f t="shared" si="3"/>
        <v>239.35742971887552</v>
      </c>
      <c r="J15" s="11">
        <f t="shared" si="4"/>
        <v>0.25087571063474684</v>
      </c>
      <c r="K15">
        <v>24800</v>
      </c>
      <c r="L15" s="1">
        <f t="shared" si="5"/>
        <v>24899.598393574299</v>
      </c>
      <c r="M15" s="12">
        <f t="shared" si="6"/>
        <v>0.63569256784221917</v>
      </c>
      <c r="N15" s="19">
        <v>99.6</v>
      </c>
    </row>
    <row r="16" spans="1:14" x14ac:dyDescent="0.35">
      <c r="A16" s="3">
        <v>2004</v>
      </c>
      <c r="B16">
        <v>2010</v>
      </c>
      <c r="C16" s="11">
        <f t="shared" si="0"/>
        <v>0.16860465116279069</v>
      </c>
      <c r="D16">
        <v>322403</v>
      </c>
      <c r="E16" s="11">
        <f t="shared" si="1"/>
        <v>0.4552418007998339</v>
      </c>
      <c r="F16" s="16">
        <v>205.2</v>
      </c>
      <c r="G16" s="15">
        <f t="shared" si="2"/>
        <v>203.97614314115307</v>
      </c>
      <c r="H16" s="18">
        <v>192.5</v>
      </c>
      <c r="I16" s="15">
        <f t="shared" si="3"/>
        <v>191.35188866799206</v>
      </c>
      <c r="J16" s="11">
        <f t="shared" si="4"/>
        <v>0.17146699473313506</v>
      </c>
      <c r="K16">
        <v>15314</v>
      </c>
      <c r="L16" s="1">
        <f t="shared" si="5"/>
        <v>15222.664015904573</v>
      </c>
      <c r="M16" s="12">
        <f t="shared" si="6"/>
        <v>0.45573591330923863</v>
      </c>
      <c r="N16" s="19">
        <v>100.6</v>
      </c>
    </row>
    <row r="17" spans="1:14" x14ac:dyDescent="0.35">
      <c r="A17" s="3">
        <v>2003</v>
      </c>
      <c r="B17">
        <v>1720</v>
      </c>
      <c r="C17" s="11">
        <f t="shared" si="0"/>
        <v>7.4999999999999997E-2</v>
      </c>
      <c r="D17">
        <v>221546</v>
      </c>
      <c r="E17" s="11">
        <f t="shared" si="1"/>
        <v>7.8597092530744594E-2</v>
      </c>
      <c r="F17" s="16">
        <v>164.06</v>
      </c>
      <c r="G17" s="15">
        <f t="shared" si="2"/>
        <v>171.97064989517818</v>
      </c>
      <c r="H17" s="18">
        <v>155.83000000000001</v>
      </c>
      <c r="I17" s="15">
        <f t="shared" si="3"/>
        <v>163.34381551362682</v>
      </c>
      <c r="J17" s="11">
        <f t="shared" si="4"/>
        <v>8.5412410459867957E-2</v>
      </c>
      <c r="K17">
        <v>9976</v>
      </c>
      <c r="L17" s="1">
        <f t="shared" si="5"/>
        <v>10457.023060796644</v>
      </c>
      <c r="M17" s="12">
        <f t="shared" si="6"/>
        <v>0.13506339731793804</v>
      </c>
      <c r="N17" s="19">
        <v>95.4</v>
      </c>
    </row>
    <row r="18" spans="1:14" x14ac:dyDescent="0.35">
      <c r="A18" s="3">
        <v>2002</v>
      </c>
      <c r="B18">
        <v>1600</v>
      </c>
      <c r="C18" s="11">
        <f t="shared" si="0"/>
        <v>0.15606936416184972</v>
      </c>
      <c r="D18">
        <v>205402</v>
      </c>
      <c r="E18" s="11">
        <f t="shared" si="1"/>
        <v>0.27657379382353126</v>
      </c>
      <c r="F18">
        <v>151.4</v>
      </c>
      <c r="G18" s="15">
        <f t="shared" si="2"/>
        <v>157.87278415015641</v>
      </c>
      <c r="H18">
        <v>144.32</v>
      </c>
      <c r="I18" s="15">
        <f t="shared" si="3"/>
        <v>150.49009384775806</v>
      </c>
      <c r="J18" s="11">
        <f t="shared" si="4"/>
        <v>0.2094676612924786</v>
      </c>
      <c r="K18">
        <v>8835</v>
      </c>
      <c r="L18" s="1">
        <f t="shared" si="5"/>
        <v>9212.7215849843578</v>
      </c>
      <c r="M18" s="12">
        <f t="shared" si="6"/>
        <v>0.29689259645464006</v>
      </c>
      <c r="N18" s="19">
        <v>95.9</v>
      </c>
    </row>
    <row r="19" spans="1:14" x14ac:dyDescent="0.35">
      <c r="A19" s="3">
        <v>2001</v>
      </c>
      <c r="B19">
        <v>1384</v>
      </c>
      <c r="C19" s="11">
        <f t="shared" si="0"/>
        <v>0.12520325203252033</v>
      </c>
      <c r="D19">
        <v>160901</v>
      </c>
      <c r="E19" s="11">
        <f t="shared" si="1"/>
        <v>0.30148266183500633</v>
      </c>
      <c r="F19">
        <v>130.6</v>
      </c>
      <c r="G19" s="15">
        <f t="shared" si="2"/>
        <v>130.20937188434698</v>
      </c>
      <c r="H19">
        <v>124.8</v>
      </c>
      <c r="I19" s="15">
        <f t="shared" si="3"/>
        <v>124.42671984047857</v>
      </c>
      <c r="J19" s="15"/>
      <c r="K19">
        <v>7125</v>
      </c>
      <c r="L19" s="1">
        <f t="shared" si="5"/>
        <v>7103.6889332003993</v>
      </c>
      <c r="M19" s="12"/>
      <c r="N19" s="19">
        <v>100.3</v>
      </c>
    </row>
    <row r="20" spans="1:14" x14ac:dyDescent="0.35">
      <c r="A20" s="3">
        <v>2000</v>
      </c>
      <c r="B20">
        <v>1230</v>
      </c>
      <c r="C20" s="11">
        <f t="shared" si="0"/>
        <v>0.11010830324909747</v>
      </c>
      <c r="D20">
        <v>123629</v>
      </c>
      <c r="E20" s="11">
        <f t="shared" si="1"/>
        <v>0.1034264242554065</v>
      </c>
      <c r="F20" s="16">
        <v>116</v>
      </c>
      <c r="G20" s="16"/>
      <c r="H20" s="18">
        <v>111</v>
      </c>
      <c r="I20" s="18"/>
      <c r="J20" s="18"/>
      <c r="K20">
        <v>5588</v>
      </c>
    </row>
    <row r="21" spans="1:14" x14ac:dyDescent="0.35">
      <c r="A21" s="3">
        <v>1999</v>
      </c>
      <c r="B21">
        <v>1108</v>
      </c>
      <c r="D21">
        <v>112041</v>
      </c>
      <c r="E21" s="11">
        <f t="shared" si="1"/>
        <v>0.11993962535734991</v>
      </c>
      <c r="F21" s="16">
        <v>105</v>
      </c>
      <c r="G21" s="16"/>
      <c r="H21" s="18">
        <v>101</v>
      </c>
      <c r="I21" s="18"/>
      <c r="J21" s="18"/>
      <c r="K21">
        <v>4810</v>
      </c>
    </row>
    <row r="22" spans="1:14" x14ac:dyDescent="0.35">
      <c r="A22" s="3">
        <v>1998</v>
      </c>
      <c r="D22">
        <v>100042</v>
      </c>
      <c r="E22" s="11">
        <f t="shared" si="1"/>
        <v>-4.6265434248360807E-3</v>
      </c>
      <c r="K22">
        <v>4400</v>
      </c>
    </row>
    <row r="23" spans="1:14" x14ac:dyDescent="0.35">
      <c r="A23" s="3">
        <v>1997</v>
      </c>
      <c r="D23">
        <v>100507</v>
      </c>
      <c r="E23" s="11">
        <f t="shared" si="1"/>
        <v>0.13545420653659748</v>
      </c>
      <c r="K23">
        <v>3402</v>
      </c>
    </row>
    <row r="24" spans="1:14" x14ac:dyDescent="0.35">
      <c r="A24" s="3">
        <v>1996</v>
      </c>
      <c r="D24">
        <v>88517</v>
      </c>
      <c r="E24" s="11">
        <f t="shared" si="1"/>
        <v>9.9071245871514071E-2</v>
      </c>
      <c r="K24">
        <v>2898</v>
      </c>
    </row>
    <row r="25" spans="1:14" x14ac:dyDescent="0.35">
      <c r="A25" s="3">
        <v>1995</v>
      </c>
      <c r="D25">
        <v>80538</v>
      </c>
      <c r="E25" s="11">
        <f t="shared" si="1"/>
        <v>0.10014069692788941</v>
      </c>
      <c r="K25">
        <v>2127</v>
      </c>
    </row>
    <row r="26" spans="1:14" x14ac:dyDescent="0.35">
      <c r="A26" s="3">
        <v>1994</v>
      </c>
      <c r="D26">
        <v>73207</v>
      </c>
    </row>
    <row r="27" spans="1:14" x14ac:dyDescent="0.35">
      <c r="A27" s="3"/>
    </row>
    <row r="28" spans="1:14" x14ac:dyDescent="0.35">
      <c r="A28" s="3"/>
    </row>
    <row r="29" spans="1:14" x14ac:dyDescent="0.35">
      <c r="A29" s="3"/>
    </row>
    <row r="30" spans="1:14" x14ac:dyDescent="0.35">
      <c r="A30" s="3"/>
    </row>
    <row r="31" spans="1:14" x14ac:dyDescent="0.35">
      <c r="A31" s="3"/>
    </row>
    <row r="32" spans="1:14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97DA-6F82-4818-8B94-962E8FA73223}">
  <dimension ref="A1:F18"/>
  <sheetViews>
    <sheetView workbookViewId="0">
      <selection activeCell="E25" sqref="E25"/>
    </sheetView>
  </sheetViews>
  <sheetFormatPr defaultRowHeight="12.75" x14ac:dyDescent="0.35"/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>
        <v>2002</v>
      </c>
      <c r="B2">
        <v>6.1348355442485875E-2</v>
      </c>
      <c r="C2">
        <v>0.2</v>
      </c>
      <c r="D2">
        <v>0.2022704435618928</v>
      </c>
      <c r="E2">
        <v>5.6573705179282868E-2</v>
      </c>
      <c r="F2">
        <v>0.15606936416184972</v>
      </c>
    </row>
    <row r="3" spans="1:6" x14ac:dyDescent="0.35">
      <c r="A3">
        <v>2003</v>
      </c>
      <c r="B3">
        <v>-0.13216678651736691</v>
      </c>
      <c r="C3">
        <v>6.2620423892100194E-2</v>
      </c>
      <c r="D3">
        <v>0.16909606487239445</v>
      </c>
      <c r="E3">
        <v>4.6757164404223228E-2</v>
      </c>
      <c r="F3">
        <v>7.4999999999999997E-2</v>
      </c>
    </row>
    <row r="4" spans="1:6" x14ac:dyDescent="0.35">
      <c r="A4" s="3">
        <v>2004</v>
      </c>
      <c r="B4">
        <v>0.11863737998158622</v>
      </c>
      <c r="C4">
        <v>0.26926563916591117</v>
      </c>
      <c r="D4">
        <v>0.34340425531914892</v>
      </c>
      <c r="E4">
        <v>8.645533141210375E-2</v>
      </c>
      <c r="F4">
        <v>0.16860465116279069</v>
      </c>
    </row>
    <row r="5" spans="1:6" x14ac:dyDescent="0.35">
      <c r="A5" s="3">
        <v>2005</v>
      </c>
      <c r="B5">
        <v>5.9611992945326278E-2</v>
      </c>
      <c r="C5">
        <v>0.15</v>
      </c>
      <c r="D5">
        <v>0.15837820715869497</v>
      </c>
      <c r="E5">
        <v>8.2891246684350134E-2</v>
      </c>
      <c r="F5">
        <v>0.17014925373134329</v>
      </c>
    </row>
    <row r="6" spans="1:6" x14ac:dyDescent="0.35">
      <c r="A6" s="3">
        <v>2006</v>
      </c>
      <c r="B6">
        <v>7.456724367509987E-2</v>
      </c>
      <c r="C6">
        <v>0.18012422360248448</v>
      </c>
      <c r="D6">
        <v>0.13080120317199895</v>
      </c>
      <c r="E6">
        <v>0.12737293325168403</v>
      </c>
      <c r="F6">
        <v>0.14158163265306123</v>
      </c>
    </row>
    <row r="7" spans="1:6" x14ac:dyDescent="0.35">
      <c r="A7" s="3">
        <v>2007</v>
      </c>
      <c r="B7">
        <v>5.4316398182569184E-2</v>
      </c>
      <c r="C7">
        <v>0.18131578947368421</v>
      </c>
      <c r="D7">
        <v>0.15888657280900728</v>
      </c>
      <c r="E7">
        <v>0.11678435632808257</v>
      </c>
      <c r="F7">
        <v>0.14487895716945998</v>
      </c>
    </row>
    <row r="8" spans="1:6" x14ac:dyDescent="0.35">
      <c r="A8" s="3">
        <v>2008</v>
      </c>
      <c r="B8">
        <v>7.7962781586679727E-2</v>
      </c>
      <c r="C8">
        <v>0.10492314546669637</v>
      </c>
      <c r="D8">
        <v>0.10318233699678026</v>
      </c>
      <c r="E8">
        <v>0.10700389105058365</v>
      </c>
      <c r="F8">
        <v>0.12719583604424203</v>
      </c>
    </row>
    <row r="9" spans="1:6" x14ac:dyDescent="0.35">
      <c r="A9" s="3">
        <v>2009</v>
      </c>
      <c r="B9">
        <v>0.12311466472833001</v>
      </c>
      <c r="C9">
        <v>0.11290322580645161</v>
      </c>
      <c r="D9">
        <v>0.11023325666555699</v>
      </c>
      <c r="E9">
        <v>0.11906854130052724</v>
      </c>
      <c r="F9">
        <v>0.14343434343434344</v>
      </c>
    </row>
    <row r="10" spans="1:6" x14ac:dyDescent="0.35">
      <c r="A10" s="3">
        <v>2010</v>
      </c>
      <c r="B10" s="22">
        <v>7.5978694703679989E-2</v>
      </c>
      <c r="C10">
        <v>0.15326086956521739</v>
      </c>
      <c r="D10">
        <v>0.19340269555187942</v>
      </c>
      <c r="E10">
        <v>0.23773066352571653</v>
      </c>
      <c r="F10">
        <v>0.16708732963149925</v>
      </c>
    </row>
    <row r="11" spans="1:6" x14ac:dyDescent="0.35">
      <c r="A11" s="3">
        <v>2011</v>
      </c>
      <c r="B11">
        <v>2.8842724679029957E-2</v>
      </c>
      <c r="C11">
        <v>0.12802387684574301</v>
      </c>
      <c r="D11">
        <v>0.10999474651956921</v>
      </c>
      <c r="E11">
        <v>0.13893735130848534</v>
      </c>
      <c r="F11">
        <v>0.12045847750865052</v>
      </c>
    </row>
    <row r="12" spans="1:6" x14ac:dyDescent="0.35">
      <c r="A12" s="3">
        <v>2012</v>
      </c>
      <c r="B12">
        <v>8.7308808873868021E-2</v>
      </c>
      <c r="C12">
        <v>0.10708814928282968</v>
      </c>
      <c r="D12">
        <v>0.10919723537627746</v>
      </c>
      <c r="E12">
        <v>0.14705472775379475</v>
      </c>
      <c r="F12">
        <v>0.10943833236826868</v>
      </c>
    </row>
    <row r="13" spans="1:6" x14ac:dyDescent="0.35">
      <c r="A13" s="3">
        <v>2013</v>
      </c>
      <c r="B13">
        <v>3.5745596556945883E-2</v>
      </c>
      <c r="C13">
        <v>9.1069182389937109E-2</v>
      </c>
      <c r="D13">
        <v>9.1820560895038816E-2</v>
      </c>
      <c r="E13">
        <v>0.14228481243171057</v>
      </c>
      <c r="F13">
        <v>8.3159359777313854E-2</v>
      </c>
    </row>
    <row r="14" spans="1:6" x14ac:dyDescent="0.35">
      <c r="A14" s="3">
        <v>2014</v>
      </c>
      <c r="B14">
        <v>3.1818706475318377E-2</v>
      </c>
      <c r="C14">
        <v>8.5888863269541163E-2</v>
      </c>
      <c r="D14">
        <v>6.5047635331387091E-2</v>
      </c>
      <c r="E14">
        <v>0.12721862046976298</v>
      </c>
      <c r="F14">
        <v>0.10424028268551237</v>
      </c>
    </row>
    <row r="15" spans="1:6" x14ac:dyDescent="0.35">
      <c r="A15" s="3">
        <v>2015</v>
      </c>
      <c r="B15">
        <v>2.8003579685286002E-2</v>
      </c>
      <c r="C15">
        <v>8.0263297589977703E-2</v>
      </c>
      <c r="D15">
        <v>5.7495183889662273E-2</v>
      </c>
      <c r="E15">
        <v>0.13520648689421083</v>
      </c>
      <c r="F15">
        <v>0.152</v>
      </c>
    </row>
    <row r="16" spans="1:6" x14ac:dyDescent="0.35">
      <c r="A16" s="3">
        <v>2016</v>
      </c>
      <c r="B16">
        <v>7.4431426602343212E-2</v>
      </c>
      <c r="C16">
        <v>9.5036855036855036E-2</v>
      </c>
      <c r="D16">
        <v>6.5524800927824853E-2</v>
      </c>
      <c r="E16">
        <v>0.13754152823920265</v>
      </c>
      <c r="F16">
        <v>0.16136363636363638</v>
      </c>
    </row>
    <row r="17" spans="1:6" x14ac:dyDescent="0.35">
      <c r="A17" s="3">
        <v>2017</v>
      </c>
      <c r="B17">
        <v>7.508186759393673E-2</v>
      </c>
      <c r="C17">
        <v>9.6840782624304428E-2</v>
      </c>
      <c r="D17">
        <v>6.6019962178229488E-2</v>
      </c>
      <c r="E17">
        <v>0.15975467289719625</v>
      </c>
      <c r="F17">
        <v>0.18612741900413132</v>
      </c>
    </row>
    <row r="18" spans="1:6" x14ac:dyDescent="0.35">
      <c r="A18" s="3">
        <v>2018</v>
      </c>
      <c r="B18">
        <v>6.6945203328623096E-2</v>
      </c>
      <c r="C18">
        <v>9.0581785451272406E-2</v>
      </c>
      <c r="D18">
        <v>6.6513536801805023E-2</v>
      </c>
      <c r="E18">
        <v>0.13214555527574917</v>
      </c>
      <c r="F18">
        <v>0.1390467461044913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134E-AEF6-4040-BA3B-6373561B1EE2}">
  <dimension ref="A1:F18"/>
  <sheetViews>
    <sheetView zoomScaleNormal="100" workbookViewId="0">
      <selection activeCell="E24" sqref="E24"/>
    </sheetView>
  </sheetViews>
  <sheetFormatPr defaultRowHeight="12.75" x14ac:dyDescent="0.35"/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 s="3">
        <v>2002</v>
      </c>
      <c r="B2">
        <v>0.33423088220894931</v>
      </c>
      <c r="C2">
        <v>0.19476372924648799</v>
      </c>
      <c r="D2">
        <v>0.14494988434849657</v>
      </c>
      <c r="E2">
        <v>0.29268292682926828</v>
      </c>
      <c r="F2">
        <v>0.27657379382353126</v>
      </c>
    </row>
    <row r="3" spans="1:6" x14ac:dyDescent="0.35">
      <c r="A3" s="3">
        <v>2003</v>
      </c>
      <c r="B3">
        <v>0.17370564708472475</v>
      </c>
      <c r="C3">
        <v>-8.2308925708177522E-2</v>
      </c>
      <c r="D3">
        <v>-8.4511784511784524E-2</v>
      </c>
      <c r="E3">
        <v>-0.18867924528301888</v>
      </c>
      <c r="F3">
        <v>7.8597092530744594E-2</v>
      </c>
    </row>
    <row r="4" spans="1:6" x14ac:dyDescent="0.35">
      <c r="A4" s="3">
        <v>2004</v>
      </c>
      <c r="B4">
        <v>0.53787476162190895</v>
      </c>
      <c r="C4">
        <v>0.39720442632498548</v>
      </c>
      <c r="D4">
        <v>0.59568468799803853</v>
      </c>
      <c r="E4">
        <v>0.43023255813953487</v>
      </c>
      <c r="F4">
        <v>0.4552418007998339</v>
      </c>
    </row>
    <row r="5" spans="1:6" x14ac:dyDescent="0.35">
      <c r="A5" s="3">
        <v>2005</v>
      </c>
      <c r="B5">
        <v>0.16146934460887949</v>
      </c>
      <c r="C5">
        <v>0.21759066277615668</v>
      </c>
      <c r="D5">
        <v>0.19867854947756619</v>
      </c>
      <c r="E5">
        <v>0.22764227642276422</v>
      </c>
      <c r="F5">
        <v>0.35954069906297398</v>
      </c>
    </row>
    <row r="6" spans="1:6" x14ac:dyDescent="0.35">
      <c r="A6" s="3">
        <v>2006</v>
      </c>
      <c r="B6">
        <v>6.0068259385665415E-2</v>
      </c>
      <c r="C6">
        <v>0.15166039027730238</v>
      </c>
      <c r="D6">
        <v>0.16324830149980771</v>
      </c>
      <c r="E6">
        <v>0.20529801324503311</v>
      </c>
      <c r="F6">
        <v>0.2376802336192736</v>
      </c>
    </row>
    <row r="7" spans="1:6" x14ac:dyDescent="0.35">
      <c r="A7" s="3">
        <v>2007</v>
      </c>
      <c r="B7">
        <v>9.8931761520299963E-2</v>
      </c>
      <c r="C7">
        <v>0.15061434799841461</v>
      </c>
      <c r="D7">
        <v>0.13604055319852332</v>
      </c>
      <c r="E7">
        <v>0.14285714285714285</v>
      </c>
      <c r="F7">
        <v>0.27047188940092165</v>
      </c>
    </row>
    <row r="8" spans="1:6" x14ac:dyDescent="0.35">
      <c r="A8" s="3">
        <v>2008</v>
      </c>
      <c r="B8">
        <v>-3.789119427876024E-2</v>
      </c>
      <c r="C8">
        <v>2.9280055115397791E-2</v>
      </c>
      <c r="D8">
        <v>6.0093122514307817E-2</v>
      </c>
      <c r="E8">
        <v>6.25E-2</v>
      </c>
      <c r="F8">
        <v>9.8000525223038426E-2</v>
      </c>
    </row>
    <row r="9" spans="1:6" x14ac:dyDescent="0.35">
      <c r="A9" s="3">
        <v>2009</v>
      </c>
      <c r="B9">
        <v>-1.788028795852405E-2</v>
      </c>
      <c r="C9">
        <v>-5.0786479250334617E-2</v>
      </c>
      <c r="D9">
        <v>2.5621082490735339E-3</v>
      </c>
      <c r="E9">
        <v>4.072398190045249E-2</v>
      </c>
      <c r="F9">
        <v>5.7840100637440932E-2</v>
      </c>
    </row>
    <row r="10" spans="1:6" x14ac:dyDescent="0.35">
      <c r="A10" s="3">
        <v>2010</v>
      </c>
      <c r="B10">
        <v>0.35330407683012155</v>
      </c>
      <c r="C10">
        <v>0.15363596297928597</v>
      </c>
      <c r="D10">
        <v>0.21001232145301868</v>
      </c>
      <c r="E10">
        <v>0.2</v>
      </c>
      <c r="F10">
        <v>0.18878568180796154</v>
      </c>
    </row>
    <row r="11" spans="1:6" x14ac:dyDescent="0.35">
      <c r="A11" s="3">
        <v>2011</v>
      </c>
      <c r="B11">
        <v>-3.9418648369207582E-2</v>
      </c>
      <c r="C11">
        <v>0.15097799511002438</v>
      </c>
      <c r="D11">
        <v>0.1229492739958515</v>
      </c>
      <c r="E11">
        <v>0.10869565217391304</v>
      </c>
      <c r="F11">
        <v>0.12869556993947545</v>
      </c>
    </row>
    <row r="12" spans="1:6" x14ac:dyDescent="0.35">
      <c r="A12" s="3">
        <v>2012</v>
      </c>
      <c r="B12">
        <v>-2.1001259830962574E-2</v>
      </c>
      <c r="C12">
        <v>8.0124800849708064E-2</v>
      </c>
      <c r="D12">
        <v>8.1007556675062986E-2</v>
      </c>
      <c r="E12">
        <v>8.1699346405228759E-2</v>
      </c>
      <c r="F12">
        <v>8.1860472910384605E-2</v>
      </c>
    </row>
    <row r="13" spans="1:6" x14ac:dyDescent="0.35">
      <c r="A13" s="3">
        <v>2013</v>
      </c>
      <c r="B13">
        <v>-5.3723138430784606E-2</v>
      </c>
      <c r="C13" s="22">
        <f>(C12+C14)/2</f>
        <v>8.5955188700982052E-2</v>
      </c>
      <c r="D13" s="22">
        <f>(D12+D14)/2</f>
        <v>4.3917379819405057E-2</v>
      </c>
      <c r="E13" s="22">
        <f>(E12+E14)/2</f>
        <v>5.8254736493753623E-2</v>
      </c>
      <c r="F13">
        <v>9.5819765800868775E-2</v>
      </c>
    </row>
    <row r="14" spans="1:6" x14ac:dyDescent="0.35">
      <c r="A14" s="3">
        <v>2014</v>
      </c>
      <c r="B14">
        <v>4.4758383945075232E-2</v>
      </c>
      <c r="C14">
        <v>9.178557655225604E-2</v>
      </c>
      <c r="D14">
        <v>6.8272029637471317E-3</v>
      </c>
      <c r="E14">
        <v>3.4810126582278479E-2</v>
      </c>
      <c r="F14">
        <v>9.6873898160807076E-2</v>
      </c>
    </row>
    <row r="15" spans="1:6" x14ac:dyDescent="0.35">
      <c r="A15" s="3">
        <v>2015</v>
      </c>
      <c r="B15">
        <v>1.1196764817389125E-2</v>
      </c>
      <c r="C15">
        <v>3.8678912045213794E-2</v>
      </c>
      <c r="D15">
        <v>3.658536585365843E-2</v>
      </c>
      <c r="E15">
        <v>4.5871559633027525E-2</v>
      </c>
      <c r="F15">
        <v>0.12773607139737772</v>
      </c>
    </row>
    <row r="16" spans="1:6" x14ac:dyDescent="0.35">
      <c r="A16" s="3">
        <v>2016</v>
      </c>
      <c r="B16">
        <v>6.7748950209958053E-2</v>
      </c>
      <c r="C16">
        <v>8.4509437170549206E-2</v>
      </c>
      <c r="D16">
        <v>6.4807302231237332E-2</v>
      </c>
      <c r="E16">
        <v>6.1403508771929821E-2</v>
      </c>
      <c r="F16">
        <v>0.10138367622636527</v>
      </c>
    </row>
    <row r="17" spans="1:6" x14ac:dyDescent="0.35">
      <c r="A17" s="3">
        <v>2017</v>
      </c>
      <c r="B17">
        <v>2.1817245455715891E-2</v>
      </c>
      <c r="C17">
        <v>0.12511759172154285</v>
      </c>
      <c r="D17">
        <v>8.2245928183636588E-2</v>
      </c>
      <c r="E17">
        <v>0.11019283746556474</v>
      </c>
      <c r="F17">
        <v>7.7342203644420571E-2</v>
      </c>
    </row>
    <row r="18" spans="1:6" x14ac:dyDescent="0.35">
      <c r="A18" s="3">
        <v>2018</v>
      </c>
      <c r="B18">
        <v>2.3711068601734282E-2</v>
      </c>
      <c r="C18">
        <v>0.12890189520624301</v>
      </c>
      <c r="D18">
        <v>5.9449944994499411E-2</v>
      </c>
      <c r="E18">
        <v>4.2183622828784122E-2</v>
      </c>
      <c r="F18">
        <v>-0.55053397099901613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BEC5-6284-4A21-9A8A-933BFF652958}">
  <dimension ref="A1:F18"/>
  <sheetViews>
    <sheetView workbookViewId="0">
      <selection sqref="A1:F18"/>
    </sheetView>
  </sheetViews>
  <sheetFormatPr defaultRowHeight="12.75" x14ac:dyDescent="0.35"/>
  <sheetData>
    <row r="1" spans="1:6" ht="13.15" x14ac:dyDescent="0.35"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</row>
    <row r="2" spans="1:6" x14ac:dyDescent="0.35">
      <c r="A2" s="3">
        <v>2002</v>
      </c>
      <c r="B2">
        <v>0.28992611282338049</v>
      </c>
      <c r="C2">
        <v>0.26463206673101841</v>
      </c>
      <c r="D2">
        <v>0.20553768885628199</v>
      </c>
      <c r="E2">
        <v>0.21740754202332155</v>
      </c>
      <c r="F2">
        <v>0.2094676612924786</v>
      </c>
    </row>
    <row r="3" spans="1:6" x14ac:dyDescent="0.35">
      <c r="A3" s="3">
        <v>2003</v>
      </c>
      <c r="B3">
        <v>9.2231162347012632E-2</v>
      </c>
      <c r="C3">
        <v>0.12454416685422522</v>
      </c>
      <c r="D3">
        <v>0.21474037397702625</v>
      </c>
      <c r="E3">
        <v>0.14766339530490466</v>
      </c>
      <c r="F3">
        <v>8.5412410459867957E-2</v>
      </c>
    </row>
    <row r="4" spans="1:6" x14ac:dyDescent="0.35">
      <c r="A4" s="3">
        <v>2004</v>
      </c>
      <c r="B4">
        <v>6.8223332720844909E-2</v>
      </c>
      <c r="C4">
        <v>0.211100127178108</v>
      </c>
      <c r="D4">
        <v>0.32348055434795786</v>
      </c>
      <c r="E4">
        <v>0.17748237286490748</v>
      </c>
      <c r="F4">
        <v>0.17146699473313506</v>
      </c>
    </row>
    <row r="5" spans="1:6" x14ac:dyDescent="0.35">
      <c r="A5" s="3">
        <v>2005</v>
      </c>
      <c r="B5">
        <v>8.6494439536926801E-2</v>
      </c>
      <c r="C5">
        <v>0.21030361098947783</v>
      </c>
      <c r="D5">
        <v>0.29898905032012096</v>
      </c>
      <c r="E5">
        <v>0.12860522933372492</v>
      </c>
      <c r="F5">
        <v>0.25087571063474684</v>
      </c>
    </row>
    <row r="6" spans="1:6" x14ac:dyDescent="0.35">
      <c r="A6" s="3">
        <v>2006</v>
      </c>
      <c r="B6">
        <v>4.839951639869184E-2</v>
      </c>
      <c r="C6">
        <v>0.18386382502774365</v>
      </c>
      <c r="D6">
        <v>0.18244119882261456</v>
      </c>
      <c r="E6">
        <v>0.12785896860361493</v>
      </c>
      <c r="F6">
        <v>0.17352671219054946</v>
      </c>
    </row>
    <row r="7" spans="1:6" x14ac:dyDescent="0.35">
      <c r="A7" s="3">
        <v>2007</v>
      </c>
      <c r="B7">
        <v>0.14365448040973636</v>
      </c>
      <c r="C7">
        <v>0.31018099588699288</v>
      </c>
      <c r="D7">
        <v>0.23490769744423801</v>
      </c>
      <c r="E7">
        <v>0.17336614405183345</v>
      </c>
      <c r="F7">
        <v>0.21175059272100774</v>
      </c>
    </row>
    <row r="8" spans="1:6" x14ac:dyDescent="0.35">
      <c r="A8" s="3">
        <v>2008</v>
      </c>
      <c r="B8">
        <v>1.2553929465353173E-2</v>
      </c>
      <c r="C8">
        <v>0.24740836417025949</v>
      </c>
      <c r="D8">
        <v>0.18048477304755167</v>
      </c>
      <c r="E8">
        <v>0.13839922716685904</v>
      </c>
      <c r="F8">
        <v>0.21293562313687869</v>
      </c>
    </row>
    <row r="9" spans="1:6" x14ac:dyDescent="0.35">
      <c r="A9" s="3">
        <v>2009</v>
      </c>
      <c r="B9">
        <v>0.23074365987272738</v>
      </c>
      <c r="C9">
        <v>0.21291460832745235</v>
      </c>
      <c r="D9">
        <v>0.20430999521383941</v>
      </c>
      <c r="E9">
        <v>0.1909830998554263</v>
      </c>
      <c r="F9">
        <v>0.23544370050515384</v>
      </c>
    </row>
    <row r="10" spans="1:6" x14ac:dyDescent="0.35">
      <c r="A10" s="3">
        <v>2010</v>
      </c>
      <c r="B10">
        <v>0.22529172242627679</v>
      </c>
      <c r="C10">
        <v>7.6407970242434342E-2</v>
      </c>
      <c r="D10">
        <v>0.10381618872925873</v>
      </c>
      <c r="E10">
        <v>0.19430390751605503</v>
      </c>
      <c r="F10">
        <v>0.1414018924307561</v>
      </c>
    </row>
    <row r="11" spans="1:6" x14ac:dyDescent="0.35">
      <c r="A11" s="3">
        <v>2011</v>
      </c>
      <c r="B11">
        <v>0.11618580200947025</v>
      </c>
      <c r="C11">
        <v>0.17263279753366653</v>
      </c>
      <c r="D11">
        <v>0.19455649156999172</v>
      </c>
      <c r="E11">
        <v>0.18023208958680909</v>
      </c>
      <c r="F11">
        <v>0.17283565118268202</v>
      </c>
    </row>
    <row r="12" spans="1:6" x14ac:dyDescent="0.35">
      <c r="A12" s="3">
        <v>2012</v>
      </c>
      <c r="B12">
        <v>0.18102389503964619</v>
      </c>
      <c r="C12">
        <v>0.16065063186529382</v>
      </c>
      <c r="D12">
        <v>0.18017887936930019</v>
      </c>
      <c r="E12">
        <v>0.20236631522437784</v>
      </c>
      <c r="F12">
        <v>0.17568899329675827</v>
      </c>
    </row>
    <row r="13" spans="1:6" x14ac:dyDescent="0.35">
      <c r="A13" s="3">
        <v>2013</v>
      </c>
      <c r="B13">
        <v>-9.9872677169468085E-2</v>
      </c>
      <c r="C13">
        <v>0.11775688896521923</v>
      </c>
      <c r="D13">
        <v>0.1062885878650438</v>
      </c>
      <c r="E13">
        <v>0.14697781371995405</v>
      </c>
      <c r="F13">
        <v>8.3051530169977197E-2</v>
      </c>
    </row>
    <row r="14" spans="1:6" x14ac:dyDescent="0.35">
      <c r="A14" s="3">
        <v>2014</v>
      </c>
      <c r="B14">
        <v>-1.5487357207033701E-2</v>
      </c>
      <c r="C14">
        <v>8.9640927392195882E-2</v>
      </c>
      <c r="D14">
        <v>9.9163414247024212E-2</v>
      </c>
      <c r="E14">
        <v>0.17510812202968123</v>
      </c>
      <c r="F14">
        <v>0.11765412203368404</v>
      </c>
    </row>
    <row r="15" spans="1:6" x14ac:dyDescent="0.35">
      <c r="A15" s="3">
        <v>2015</v>
      </c>
      <c r="B15">
        <v>7.4807077320346971E-2</v>
      </c>
      <c r="C15">
        <v>0.18505384063173</v>
      </c>
      <c r="D15">
        <v>0.15845800844635682</v>
      </c>
      <c r="E15">
        <v>0.22216968205901344</v>
      </c>
      <c r="F15">
        <v>0.22448466974685255</v>
      </c>
    </row>
    <row r="16" spans="1:6" x14ac:dyDescent="0.35">
      <c r="A16" s="3">
        <v>2016</v>
      </c>
      <c r="B16">
        <v>0.11807714868903089</v>
      </c>
      <c r="C16">
        <v>0.1008080493855668</v>
      </c>
      <c r="D16">
        <v>9.0435971935034609E-2</v>
      </c>
      <c r="E16">
        <v>0.14110666794816146</v>
      </c>
      <c r="F16">
        <v>0.14160120505673332</v>
      </c>
    </row>
    <row r="17" spans="1:6" x14ac:dyDescent="0.35">
      <c r="A17" s="3">
        <v>2017</v>
      </c>
      <c r="B17">
        <v>0.15071033096370437</v>
      </c>
      <c r="C17">
        <v>0.12099376935515115</v>
      </c>
      <c r="D17">
        <v>0.10113352679976233</v>
      </c>
      <c r="E17">
        <v>0.16770690100919514</v>
      </c>
      <c r="F17">
        <v>0.17187388966530062</v>
      </c>
    </row>
    <row r="18" spans="1:6" x14ac:dyDescent="0.35">
      <c r="A18" s="3">
        <v>2018</v>
      </c>
      <c r="B18">
        <v>0.11552977710852003</v>
      </c>
      <c r="C18">
        <v>0.13566484237968821</v>
      </c>
      <c r="D18">
        <v>0.12130450415470707</v>
      </c>
      <c r="E18">
        <v>0.19385001423182391</v>
      </c>
      <c r="F18">
        <v>0.20286467968711638</v>
      </c>
    </row>
  </sheetData>
  <sortState xmlns:xlrd2="http://schemas.microsoft.com/office/spreadsheetml/2017/richdata2" ref="A2:F18">
    <sortCondition ref="A2:A1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上海</vt:lpstr>
      <vt:lpstr>南京</vt:lpstr>
      <vt:lpstr>苏州</vt:lpstr>
      <vt:lpstr>无锡</vt:lpstr>
      <vt:lpstr>杭州</vt:lpstr>
      <vt:lpstr>宁波</vt:lpstr>
      <vt:lpstr>国内游客增长率</vt:lpstr>
      <vt:lpstr>国际游客增长率</vt:lpstr>
      <vt:lpstr>国内收入增长率</vt:lpstr>
      <vt:lpstr>外汇收入增长率</vt:lpstr>
      <vt:lpstr>合肥</vt:lpstr>
    </vt:vector>
  </TitlesOfParts>
  <Company>CNKI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CNKI</dc:subject>
  <cp:lastModifiedBy>徐有</cp:lastModifiedBy>
  <dcterms:created xsi:type="dcterms:W3CDTF">2020-03-02T14:21:14Z</dcterms:created>
  <dcterms:modified xsi:type="dcterms:W3CDTF">2020-08-09T10:53:06Z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