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vazquez\Desktop\BootCamp DA\Homework\1\"/>
    </mc:Choice>
  </mc:AlternateContent>
  <xr:revisionPtr revIDLastSave="0" documentId="13_ncr:1_{27360756-2C1C-4251-A2A0-07EC3D34F4A6}" xr6:coauthVersionLast="38" xr6:coauthVersionMax="38" xr10:uidLastSave="{00000000-0000-0000-0000-000000000000}"/>
  <bookViews>
    <workbookView xWindow="0" yWindow="0" windowWidth="15345" windowHeight="4530" xr2:uid="{00000000-000D-0000-FFFF-FFFF00000000}"/>
  </bookViews>
  <sheets>
    <sheet name="Data" sheetId="1" r:id="rId1"/>
    <sheet name="Piv table &amp; chart (category)" sheetId="3" r:id="rId2"/>
    <sheet name="Piv table &amp; chart (sub-cat)" sheetId="4" r:id="rId3"/>
    <sheet name="Piv table &amp; chart (date)" sheetId="6" r:id="rId4"/>
    <sheet name="Bonus" sheetId="7" r:id="rId5"/>
    <sheet name="Extra" sheetId="8" r:id="rId6"/>
  </sheets>
  <definedNames>
    <definedName name="_xlnm._FilterDatabase" localSheetId="0" hidden="1">Data!$A$1:$T$4115</definedName>
  </definedNames>
  <calcPr calcId="179021"/>
  <pivotCaches>
    <pivotCache cacheId="6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7" i="8" l="1"/>
  <c r="K57" i="8"/>
  <c r="J57" i="8"/>
  <c r="L56" i="8"/>
  <c r="K56" i="8"/>
  <c r="J56" i="8"/>
  <c r="L55" i="8"/>
  <c r="K55" i="8"/>
  <c r="J55" i="8"/>
  <c r="L54" i="8"/>
  <c r="K54" i="8"/>
  <c r="J54" i="8"/>
  <c r="L53" i="8"/>
  <c r="K53" i="8"/>
  <c r="J53" i="8"/>
  <c r="L52" i="8"/>
  <c r="K52" i="8"/>
  <c r="J52" i="8"/>
  <c r="L51" i="8"/>
  <c r="K51" i="8"/>
  <c r="J51" i="8"/>
  <c r="L50" i="8"/>
  <c r="K50" i="8"/>
  <c r="J50" i="8"/>
  <c r="L49" i="8"/>
  <c r="K49" i="8"/>
  <c r="J49" i="8"/>
  <c r="L48" i="8"/>
  <c r="K48" i="8"/>
  <c r="J48" i="8"/>
  <c r="L47" i="8"/>
  <c r="K47" i="8"/>
  <c r="J47" i="8"/>
  <c r="L46" i="8"/>
  <c r="K46" i="8"/>
  <c r="J46" i="8"/>
  <c r="L45" i="8"/>
  <c r="K45" i="8"/>
  <c r="J45" i="8"/>
  <c r="L44" i="8"/>
  <c r="K44" i="8"/>
  <c r="J44" i="8"/>
  <c r="L43" i="8"/>
  <c r="K43" i="8"/>
  <c r="J43" i="8"/>
  <c r="L42" i="8"/>
  <c r="K42" i="8"/>
  <c r="J42" i="8"/>
  <c r="L41" i="8"/>
  <c r="K41" i="8"/>
  <c r="J41" i="8"/>
  <c r="L40" i="8"/>
  <c r="K40" i="8"/>
  <c r="J40" i="8"/>
  <c r="L39" i="8"/>
  <c r="K39" i="8"/>
  <c r="J39" i="8"/>
  <c r="L38" i="8"/>
  <c r="K38" i="8"/>
  <c r="J38" i="8"/>
  <c r="L37" i="8"/>
  <c r="K37" i="8"/>
  <c r="J37" i="8"/>
  <c r="L36" i="8"/>
  <c r="K36" i="8"/>
  <c r="J36" i="8"/>
  <c r="L35" i="8"/>
  <c r="K35" i="8"/>
  <c r="J35" i="8"/>
  <c r="L34" i="8"/>
  <c r="K34" i="8"/>
  <c r="J34" i="8"/>
  <c r="L33" i="8"/>
  <c r="K33" i="8"/>
  <c r="J33" i="8"/>
  <c r="L32" i="8"/>
  <c r="K32" i="8"/>
  <c r="J32" i="8"/>
  <c r="L31" i="8"/>
  <c r="K31" i="8"/>
  <c r="J31" i="8"/>
  <c r="L30" i="8"/>
  <c r="K30" i="8"/>
  <c r="J30" i="8"/>
  <c r="L29" i="8"/>
  <c r="K29" i="8"/>
  <c r="J29" i="8"/>
  <c r="L28" i="8"/>
  <c r="K28" i="8"/>
  <c r="J28" i="8"/>
  <c r="L27" i="8"/>
  <c r="K27" i="8"/>
  <c r="J27" i="8"/>
  <c r="L26" i="8"/>
  <c r="K26" i="8"/>
  <c r="J26" i="8"/>
  <c r="L25" i="8"/>
  <c r="K25" i="8"/>
  <c r="J25" i="8"/>
  <c r="L24" i="8"/>
  <c r="K24" i="8"/>
  <c r="J24" i="8"/>
  <c r="L23" i="8"/>
  <c r="K23" i="8"/>
  <c r="J23" i="8"/>
  <c r="L22" i="8"/>
  <c r="K22" i="8"/>
  <c r="J22" i="8"/>
  <c r="L21" i="8"/>
  <c r="K21" i="8"/>
  <c r="J21" i="8"/>
  <c r="L20" i="8"/>
  <c r="K20" i="8"/>
  <c r="J20" i="8"/>
  <c r="L19" i="8"/>
  <c r="K19" i="8"/>
  <c r="J19" i="8"/>
  <c r="L18" i="8"/>
  <c r="K18" i="8"/>
  <c r="J18" i="8"/>
  <c r="L17" i="8"/>
  <c r="K17" i="8"/>
  <c r="J17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18" i="8"/>
  <c r="I19" i="8"/>
  <c r="I20" i="8"/>
  <c r="I21" i="8"/>
  <c r="I22" i="8"/>
  <c r="I23" i="8"/>
  <c r="I17" i="8"/>
  <c r="K13" i="8"/>
  <c r="K9" i="8"/>
  <c r="K6" i="8"/>
  <c r="L6" i="8"/>
  <c r="L7" i="8"/>
  <c r="L8" i="8"/>
  <c r="L9" i="8"/>
  <c r="L10" i="8"/>
  <c r="L11" i="8"/>
  <c r="L12" i="8"/>
  <c r="L13" i="8"/>
  <c r="L5" i="8"/>
  <c r="J6" i="8"/>
  <c r="J7" i="8"/>
  <c r="J8" i="8"/>
  <c r="J9" i="8"/>
  <c r="J10" i="8"/>
  <c r="J11" i="8"/>
  <c r="J12" i="8"/>
  <c r="J13" i="8"/>
  <c r="J5" i="8"/>
  <c r="I6" i="8"/>
  <c r="I7" i="8"/>
  <c r="I8" i="8"/>
  <c r="I9" i="8"/>
  <c r="I10" i="8"/>
  <c r="I11" i="8"/>
  <c r="I12" i="8"/>
  <c r="I13" i="8"/>
  <c r="I5" i="8"/>
  <c r="D2" i="7" l="1"/>
  <c r="D3" i="7"/>
  <c r="D4" i="7"/>
  <c r="D5" i="7"/>
  <c r="D6" i="7"/>
  <c r="D7" i="7"/>
  <c r="D8" i="7"/>
  <c r="D9" i="7"/>
  <c r="D10" i="7"/>
  <c r="D11" i="7"/>
  <c r="D12" i="7"/>
  <c r="D13" i="7"/>
  <c r="C13" i="7"/>
  <c r="C12" i="7"/>
  <c r="C11" i="7"/>
  <c r="C10" i="7"/>
  <c r="C9" i="7"/>
  <c r="C8" i="7"/>
  <c r="C7" i="7"/>
  <c r="C6" i="7"/>
  <c r="C5" i="7"/>
  <c r="C4" i="7"/>
  <c r="C3" i="7"/>
  <c r="C2" i="7"/>
  <c r="B13" i="7" l="1"/>
  <c r="B12" i="7"/>
  <c r="B11" i="7"/>
  <c r="B10" i="7"/>
  <c r="B9" i="7"/>
  <c r="B8" i="7"/>
  <c r="B7" i="7"/>
  <c r="B6" i="7"/>
  <c r="B5" i="7"/>
  <c r="B4" i="7"/>
  <c r="B2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7" l="1"/>
  <c r="E6" i="7"/>
  <c r="E10" i="7"/>
  <c r="E2" i="7"/>
  <c r="F2" i="7" s="1"/>
  <c r="E7" i="7"/>
  <c r="E11" i="7"/>
  <c r="F11" i="7" s="1"/>
  <c r="E4" i="7"/>
  <c r="E8" i="7"/>
  <c r="F8" i="7" s="1"/>
  <c r="E12" i="7"/>
  <c r="E5" i="7"/>
  <c r="F5" i="7" s="1"/>
  <c r="E9" i="7"/>
  <c r="E13" i="7"/>
  <c r="F13" i="7" s="1"/>
  <c r="G6" i="7" l="1"/>
  <c r="H6" i="7"/>
  <c r="F6" i="7"/>
  <c r="G13" i="7"/>
  <c r="H13" i="7"/>
  <c r="H5" i="7"/>
  <c r="G5" i="7"/>
  <c r="G8" i="7"/>
  <c r="H8" i="7"/>
  <c r="G11" i="7"/>
  <c r="H11" i="7"/>
  <c r="H9" i="7"/>
  <c r="G9" i="7"/>
  <c r="H12" i="7"/>
  <c r="G12" i="7"/>
  <c r="G4" i="7"/>
  <c r="H4" i="7"/>
  <c r="H7" i="7"/>
  <c r="G7" i="7"/>
  <c r="H10" i="7"/>
  <c r="G10" i="7"/>
  <c r="H3" i="7"/>
  <c r="G3" i="7"/>
  <c r="G2" i="7"/>
  <c r="H2" i="7"/>
  <c r="F9" i="7"/>
  <c r="F12" i="7"/>
  <c r="F4" i="7"/>
  <c r="F7" i="7"/>
  <c r="F10" i="7"/>
  <c r="F3" i="7"/>
</calcChain>
</file>

<file path=xl/sharedStrings.xml><?xml version="1.0" encoding="utf-8"?>
<sst xmlns="http://schemas.openxmlformats.org/spreadsheetml/2006/main" count="24893" uniqueCount="8406">
  <si>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</si>
  <si>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</si>
  <si>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</si>
  <si>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</si>
  <si>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</si>
  <si>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</si>
  <si>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</si>
  <si>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</si>
  <si>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</si>
  <si>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</si>
  <si>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</si>
  <si>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</si>
  <si>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</si>
  <si>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</si>
  <si>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</si>
  <si>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</si>
  <si>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</si>
  <si>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</si>
  <si>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</si>
  <si>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</si>
  <si>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</si>
  <si>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</si>
  <si>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</si>
  <si>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</si>
  <si>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</si>
  <si>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</si>
  <si>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</si>
  <si>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</si>
  <si>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</si>
  <si>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</si>
  <si>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</si>
  <si>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</si>
  <si>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</si>
  <si>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</si>
  <si>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</si>
  <si>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</si>
  <si>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</si>
  <si>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</si>
  <si>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</si>
  <si>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</si>
  <si>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</si>
  <si>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</si>
  <si>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</si>
  <si>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</si>
  <si>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</si>
  <si>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</si>
  <si>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</si>
  <si>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</si>
  <si>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</si>
  <si>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</si>
  <si>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</si>
  <si>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</si>
  <si>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</si>
  <si>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</si>
  <si>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</si>
  <si>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</si>
  <si>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</si>
  <si>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</si>
  <si>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</si>
  <si>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</si>
  <si>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</si>
  <si>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</si>
  <si>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</si>
  <si>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</si>
  <si>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</si>
  <si>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</si>
  <si>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</si>
  <si>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</si>
  <si>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</si>
  <si>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</si>
  <si>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</si>
  <si>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</si>
  <si>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</si>
  <si>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</si>
  <si>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</si>
  <si>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</si>
  <si>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</si>
  <si>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</si>
  <si>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</si>
  <si>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</si>
  <si>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</si>
  <si>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</si>
  <si>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</si>
  <si>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</si>
  <si>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</si>
  <si>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</si>
  <si>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</si>
  <si>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</si>
  <si>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</si>
  <si>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</si>
  <si>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</si>
  <si>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</si>
  <si>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</si>
  <si>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</si>
  <si>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</si>
  <si>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</si>
  <si>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</si>
  <si>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</si>
  <si>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</si>
  <si>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</si>
  <si>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</si>
  <si>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</si>
  <si>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</si>
  <si>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</si>
  <si>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</si>
  <si>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</si>
  <si>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</si>
  <si>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</si>
  <si>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</si>
  <si>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</si>
  <si>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</si>
  <si>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</si>
  <si>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</si>
  <si>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</si>
  <si>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</si>
  <si>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</si>
  <si>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</si>
  <si>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</si>
  <si>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</si>
  <si>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</si>
  <si>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</si>
  <si>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</si>
  <si>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</si>
  <si>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</si>
  <si>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</si>
  <si>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</si>
  <si>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</si>
  <si>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</si>
  <si>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</si>
  <si>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</si>
  <si>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</si>
  <si>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</si>
  <si>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</si>
  <si>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</si>
  <si>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</si>
  <si>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</si>
  <si>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</si>
  <si>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</si>
  <si>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</si>
  <si>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</si>
  <si>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</si>
  <si>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</si>
  <si>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</si>
  <si>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</si>
  <si>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</si>
  <si>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</si>
  <si>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</si>
  <si>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</si>
  <si>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</si>
  <si>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</si>
  <si>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</si>
  <si>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</si>
  <si>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</si>
  <si>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</si>
  <si>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</si>
  <si>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</si>
  <si>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</si>
  <si>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</si>
  <si>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</si>
  <si>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</si>
  <si>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</si>
  <si>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</si>
  <si>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</si>
  <si>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</si>
  <si>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</si>
  <si>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</si>
  <si>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</si>
  <si>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</si>
  <si>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</si>
  <si>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</si>
  <si>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</si>
  <si>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</si>
  <si>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</si>
  <si>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</si>
  <si>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</si>
  <si>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</si>
  <si>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</si>
  <si>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</si>
  <si>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</si>
  <si>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</si>
  <si>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</si>
  <si>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</si>
  <si>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</si>
  <si>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</si>
  <si>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</si>
  <si>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</si>
  <si>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</si>
  <si>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</si>
  <si>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</si>
  <si>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</si>
  <si>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</si>
  <si>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</si>
  <si>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</si>
  <si>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</si>
  <si>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</si>
  <si>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</si>
  <si>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</si>
  <si>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</si>
  <si>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</si>
  <si>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</si>
  <si>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</si>
  <si>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</si>
  <si>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</si>
  <si>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</si>
  <si>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</si>
  <si>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</si>
  <si>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</si>
  <si>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</si>
  <si>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</si>
  <si>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</si>
  <si>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</si>
  <si>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</si>
  <si>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</si>
  <si>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</si>
  <si>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</si>
  <si>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</si>
  <si>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</si>
  <si>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</si>
  <si>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</si>
  <si>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</si>
  <si>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</si>
  <si>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</si>
  <si>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</si>
  <si>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</si>
  <si>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</si>
  <si>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</si>
  <si>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</si>
  <si>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</si>
  <si>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</si>
  <si>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</si>
  <si>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</si>
  <si>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</si>
  <si>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</si>
  <si>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</si>
  <si>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</si>
  <si>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</si>
  <si>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</si>
  <si>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</si>
  <si>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</si>
  <si>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</si>
  <si>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</si>
  <si>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</si>
  <si>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</si>
  <si>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</si>
  <si>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</si>
  <si>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</si>
  <si>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</si>
  <si>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</si>
  <si>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</si>
  <si>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</si>
  <si>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</si>
  <si>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</si>
  <si>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</si>
  <si>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</si>
  <si>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</si>
  <si>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</si>
  <si>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</si>
  <si>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</si>
  <si>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</si>
  <si>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</si>
  <si>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</si>
  <si>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</si>
  <si>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</si>
  <si>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</si>
  <si>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</si>
  <si>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</si>
  <si>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</si>
  <si>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</si>
  <si>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</si>
  <si>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</si>
  <si>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</si>
  <si>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</si>
  <si>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</si>
  <si>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</si>
  <si>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</si>
  <si>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</si>
  <si>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</si>
  <si>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</si>
  <si>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</si>
  <si>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</si>
  <si>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</si>
  <si>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</si>
  <si>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</si>
  <si>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</si>
  <si>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</si>
  <si>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</si>
  <si>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</si>
  <si>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</si>
  <si>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</si>
  <si>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</si>
  <si>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</si>
  <si>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</si>
  <si>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</si>
  <si>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</si>
  <si>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</si>
  <si>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</si>
  <si>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</si>
  <si>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</si>
  <si>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</si>
  <si>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</si>
  <si>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</si>
  <si>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</si>
  <si>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</si>
  <si>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</si>
  <si>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</si>
  <si>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</si>
  <si>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</si>
  <si>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</si>
  <si>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</si>
  <si>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</si>
  <si>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</si>
  <si>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</si>
  <si>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</si>
  <si>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</si>
  <si>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</si>
  <si>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</si>
  <si>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</si>
  <si>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</si>
  <si>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</si>
  <si>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</si>
  <si>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</si>
  <si>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</si>
  <si>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</si>
  <si>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</si>
  <si>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</si>
  <si>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</si>
  <si>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</si>
  <si>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</si>
  <si>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</si>
  <si>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</si>
  <si>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</si>
  <si>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</si>
  <si>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</si>
  <si>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</si>
  <si>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</si>
  <si>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</si>
  <si>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</si>
  <si>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</si>
  <si>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</si>
  <si>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</si>
  <si>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</si>
  <si>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</si>
  <si>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</si>
  <si>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</si>
  <si>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</si>
  <si>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</si>
  <si>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</si>
  <si>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</si>
  <si>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</si>
  <si>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</si>
  <si>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</si>
  <si>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</si>
  <si>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</si>
  <si>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</si>
  <si>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</si>
  <si>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</si>
  <si>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</si>
  <si>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</si>
  <si>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</si>
  <si>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</si>
  <si>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</si>
  <si>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</si>
  <si>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</si>
  <si>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</si>
  <si>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</si>
  <si>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</si>
  <si>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</si>
  <si>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</si>
  <si>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</si>
  <si>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</si>
  <si>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</si>
  <si>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</si>
  <si>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</si>
  <si>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</si>
  <si>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</si>
  <si>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</si>
  <si>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</si>
  <si>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</si>
  <si>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</si>
  <si>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</si>
  <si>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</si>
  <si>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</si>
  <si>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</si>
  <si>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</si>
  <si>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</si>
  <si>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</si>
  <si>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</si>
  <si>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</si>
  <si>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</si>
  <si>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</si>
  <si>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</si>
  <si>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</si>
  <si>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</si>
  <si>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</si>
  <si>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</si>
  <si>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</si>
  <si>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</si>
  <si>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</si>
  <si>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</si>
  <si>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</si>
  <si>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</si>
  <si>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</si>
  <si>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</si>
  <si>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</si>
  <si>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</si>
  <si>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</si>
  <si>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</si>
  <si>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</si>
  <si>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</si>
  <si>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</si>
  <si>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</si>
  <si>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</si>
  <si>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</si>
  <si>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</si>
  <si>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</si>
  <si>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</si>
  <si>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</si>
  <si>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</si>
  <si>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</si>
  <si>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</si>
  <si>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</si>
  <si>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</si>
  <si>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</si>
  <si>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</si>
  <si>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</si>
  <si>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</si>
  <si>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</si>
  <si>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</si>
  <si>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</si>
  <si>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</si>
  <si>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</si>
  <si>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</si>
  <si>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</si>
  <si>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</si>
  <si>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</si>
  <si>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</si>
  <si>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</si>
  <si>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</si>
  <si>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</si>
  <si>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</si>
  <si>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</si>
  <si>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</si>
  <si>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</si>
  <si>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</si>
  <si>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</si>
  <si>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</si>
  <si>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</si>
  <si>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</si>
  <si>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</si>
  <si>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</si>
  <si>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</si>
  <si>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</si>
  <si>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</si>
  <si>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</si>
  <si>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</si>
  <si>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</si>
  <si>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</si>
  <si>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</si>
  <si>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</si>
  <si>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</si>
  <si>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</si>
  <si>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</si>
  <si>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</si>
  <si>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</si>
  <si>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</si>
  <si>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</si>
  <si>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</si>
  <si>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</si>
  <si>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</si>
  <si>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</si>
  <si>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</si>
  <si>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</si>
  <si>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</si>
  <si>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</si>
  <si>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</si>
  <si>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</si>
  <si>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</si>
  <si>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</si>
  <si>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</si>
  <si>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</si>
  <si>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</si>
  <si>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</si>
  <si>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</si>
  <si>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</si>
  <si>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</si>
  <si>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</si>
  <si>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</si>
  <si>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</si>
  <si>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</si>
  <si>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</si>
  <si>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</si>
  <si>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</si>
  <si>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</si>
  <si>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</si>
  <si>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</si>
  <si>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</si>
  <si>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</si>
  <si>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</si>
  <si>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</si>
  <si>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</si>
  <si>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</si>
  <si>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</si>
  <si>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</si>
  <si>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</si>
  <si>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</si>
  <si>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</si>
  <si>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</si>
  <si>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</si>
  <si>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</si>
  <si>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</si>
  <si>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</si>
  <si>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</si>
  <si>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</si>
  <si>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</si>
  <si>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</si>
  <si>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</si>
  <si>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</si>
  <si>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</si>
  <si>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</si>
  <si>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</si>
  <si>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</si>
  <si>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</si>
  <si>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</si>
  <si>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</si>
  <si>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</si>
  <si>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</si>
  <si>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</si>
  <si>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</si>
  <si>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</si>
  <si>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</si>
  <si>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</si>
  <si>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</si>
  <si>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</si>
  <si>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</si>
  <si>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</si>
  <si>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</si>
  <si>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</si>
  <si>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</si>
  <si>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</si>
  <si>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</si>
  <si>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</si>
  <si>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</si>
  <si>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</si>
  <si>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</si>
  <si>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</si>
  <si>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</si>
  <si>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</si>
  <si>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</si>
  <si>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</si>
  <si>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</si>
  <si>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</si>
  <si>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</si>
  <si>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</si>
  <si>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</si>
  <si>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</si>
  <si>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</si>
  <si>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</si>
  <si>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</si>
  <si>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</si>
  <si>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</si>
  <si>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</si>
  <si>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</si>
  <si>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</si>
  <si>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</si>
  <si>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</si>
  <si>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</si>
  <si>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</si>
  <si>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</si>
  <si>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</si>
  <si>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</si>
  <si>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</si>
  <si>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</si>
  <si>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</si>
  <si>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</si>
  <si>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</si>
  <si>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</si>
  <si>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</si>
  <si>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</si>
  <si>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</si>
  <si>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</si>
  <si>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</si>
  <si>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</si>
  <si>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</si>
  <si>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</si>
  <si>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</si>
  <si>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</si>
  <si>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</si>
  <si>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</si>
  <si>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</si>
  <si>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</si>
  <si>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</si>
  <si>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</si>
  <si>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</si>
  <si>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</si>
  <si>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</si>
  <si>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</si>
  <si>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</si>
  <si>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</si>
  <si>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</si>
  <si>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</si>
  <si>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</si>
  <si>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</si>
  <si>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</si>
  <si>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</si>
  <si>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</si>
  <si>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</si>
  <si>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</si>
  <si>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</si>
  <si>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</si>
  <si>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</si>
  <si>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</si>
  <si>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</si>
  <si>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</si>
  <si>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</si>
  <si>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</si>
  <si>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</si>
  <si>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</si>
  <si>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</si>
  <si>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</si>
  <si>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</si>
  <si>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</si>
  <si>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</si>
  <si>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</si>
  <si>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</si>
  <si>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</si>
  <si>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</si>
  <si>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</si>
  <si>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</si>
  <si>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</si>
  <si>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</si>
  <si>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</si>
  <si>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</si>
  <si>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</si>
  <si>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</si>
  <si>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</si>
  <si>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</si>
  <si>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</si>
  <si>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</si>
  <si>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</si>
  <si>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</si>
  <si>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</si>
  <si>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</si>
  <si>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</si>
  <si>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</si>
  <si>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</si>
  <si>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</si>
  <si>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</si>
  <si>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</si>
  <si>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</si>
  <si>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</si>
  <si>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</si>
  <si>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</si>
  <si>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</si>
  <si>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</si>
  <si>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</si>
  <si>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</si>
  <si>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</si>
  <si>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</si>
  <si>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</si>
  <si>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</si>
  <si>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</si>
  <si>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</si>
  <si>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</si>
  <si>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</si>
  <si>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</si>
  <si>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</si>
  <si>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</si>
  <si>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</si>
  <si>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</si>
  <si>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</si>
  <si>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</si>
  <si>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</si>
  <si>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</si>
  <si>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</si>
  <si>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</si>
  <si>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</si>
  <si>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</si>
  <si>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</si>
  <si>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</si>
  <si>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</si>
  <si>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</si>
  <si>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</si>
  <si>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</si>
  <si>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</si>
  <si>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</si>
  <si>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</si>
  <si>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</si>
  <si>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</si>
  <si>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</si>
  <si>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</si>
  <si>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</si>
  <si>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</si>
  <si>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</si>
  <si>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</si>
  <si>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</si>
  <si>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</si>
  <si>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</si>
  <si>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</si>
  <si>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</si>
  <si>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</si>
  <si>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</si>
  <si>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</si>
  <si>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</si>
  <si>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</si>
  <si>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</si>
  <si>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</si>
  <si>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</si>
  <si>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</si>
  <si>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</si>
  <si>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</si>
  <si>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</si>
  <si>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</si>
  <si>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</si>
  <si>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</si>
  <si>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</si>
  <si>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</si>
  <si>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</si>
  <si>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</si>
  <si>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</si>
  <si>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</si>
  <si>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</si>
  <si>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</si>
  <si>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</si>
  <si>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</si>
  <si>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</si>
  <si>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</si>
  <si>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</si>
  <si>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</si>
  <si>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</si>
  <si>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</si>
  <si>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</si>
  <si>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</si>
  <si>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</si>
  <si>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</si>
  <si>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</si>
  <si>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</si>
  <si>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</si>
  <si>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</si>
  <si>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</si>
  <si>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</si>
  <si>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</si>
  <si>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</si>
  <si>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</si>
  <si>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</si>
  <si>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</si>
  <si>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</si>
  <si>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</si>
  <si>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</si>
  <si>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</si>
  <si>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</si>
  <si>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</si>
  <si>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</si>
  <si>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</si>
  <si>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</si>
  <si>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</si>
  <si>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</si>
  <si>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</si>
  <si>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</si>
  <si>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</si>
  <si>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</si>
  <si>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</si>
  <si>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</si>
  <si>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</si>
  <si>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</si>
  <si>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</si>
  <si>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</si>
  <si>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</si>
  <si>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</si>
  <si>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</si>
  <si>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</si>
  <si>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</si>
  <si>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</si>
  <si>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</si>
  <si>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</si>
  <si>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</si>
  <si>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</si>
  <si>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</si>
  <si>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</si>
  <si>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</si>
  <si>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</si>
  <si>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</si>
  <si>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</si>
  <si>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</si>
  <si>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</si>
  <si>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</si>
  <si>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</si>
  <si>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</si>
  <si>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</si>
  <si>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</si>
  <si>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</si>
  <si>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</si>
  <si>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</si>
  <si>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</si>
  <si>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</si>
  <si>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</si>
  <si>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</si>
  <si>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</si>
  <si>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</si>
  <si>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</si>
  <si>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</si>
  <si>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</si>
  <si>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</si>
  <si>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</si>
  <si>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</si>
  <si>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</si>
  <si>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</si>
  <si>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</si>
  <si>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</si>
  <si>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</si>
  <si>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</si>
  <si>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</si>
  <si>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</si>
  <si>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</si>
  <si>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</si>
  <si>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</si>
  <si>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</si>
  <si>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</si>
  <si>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</si>
  <si>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</si>
  <si>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</si>
  <si>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</si>
  <si>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</si>
  <si>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</si>
  <si>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</si>
  <si>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</si>
  <si>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</si>
  <si>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</si>
  <si>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</si>
  <si>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</si>
  <si>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</si>
  <si>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</si>
  <si>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</si>
  <si>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</si>
  <si>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</si>
  <si>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</si>
  <si>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</si>
  <si>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</si>
  <si>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</si>
  <si>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</si>
  <si>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</si>
  <si>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</si>
  <si>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</si>
  <si>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</si>
  <si>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</si>
  <si>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</si>
  <si>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</si>
  <si>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</si>
  <si>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</si>
  <si>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</si>
  <si>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</si>
  <si>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</si>
  <si>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</si>
  <si>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</si>
  <si>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</si>
  <si>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</si>
  <si>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</si>
  <si>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</si>
  <si>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</si>
  <si>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</si>
  <si>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</si>
  <si>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</si>
  <si>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</si>
  <si>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</si>
  <si>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</si>
  <si>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</si>
  <si>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</si>
  <si>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</si>
  <si>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</si>
  <si>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</si>
  <si>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</si>
  <si>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</si>
  <si>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</si>
  <si>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</si>
  <si>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</si>
  <si>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</si>
  <si>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</si>
  <si>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</si>
  <si>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</si>
  <si>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</si>
  <si>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</si>
  <si>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</si>
  <si>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</si>
  <si>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</si>
  <si>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</si>
  <si>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</si>
  <si>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</si>
  <si>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</si>
  <si>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</si>
  <si>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</si>
  <si>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</si>
  <si>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</si>
  <si>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</si>
  <si>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</si>
  <si>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</si>
  <si>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</si>
  <si>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</si>
  <si>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</si>
  <si>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</si>
  <si>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</si>
  <si>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</si>
  <si>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</si>
  <si>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</si>
  <si>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</si>
  <si>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</si>
  <si>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</si>
  <si>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</si>
  <si>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</si>
  <si>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</si>
  <si>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</si>
  <si>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</si>
  <si>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</si>
  <si>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</si>
  <si>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</si>
  <si>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</si>
  <si>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</si>
  <si>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</si>
  <si>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</si>
  <si>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</si>
  <si>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</si>
  <si>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</si>
  <si>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</si>
  <si>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</si>
  <si>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</si>
  <si>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</si>
  <si>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</si>
  <si>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</si>
  <si>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</si>
  <si>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</si>
  <si>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</si>
  <si>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</si>
  <si>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</si>
  <si>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</si>
  <si>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</si>
  <si>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</si>
  <si>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</si>
  <si>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</si>
  <si>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</si>
  <si>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</si>
  <si>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</si>
  <si>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</si>
  <si>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</si>
  <si>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</si>
  <si>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</si>
  <si>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</si>
  <si>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</si>
  <si>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</si>
  <si>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</si>
  <si>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</si>
  <si>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</si>
  <si>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</si>
  <si>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</si>
  <si>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</si>
  <si>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</si>
  <si>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</si>
  <si>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</si>
  <si>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</si>
  <si>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</si>
  <si>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</si>
  <si>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</si>
  <si>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</si>
  <si>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</si>
  <si>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</si>
  <si>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</si>
  <si>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</si>
  <si>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</si>
  <si>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</si>
  <si>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</si>
  <si>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</si>
  <si>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</si>
  <si>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</si>
  <si>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</si>
  <si>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</si>
  <si>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</si>
  <si>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</si>
  <si>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</si>
  <si>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</si>
  <si>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</si>
  <si>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</si>
  <si>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</si>
  <si>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</si>
  <si>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</si>
  <si>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</si>
  <si>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</si>
  <si>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</si>
  <si>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</si>
  <si>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</si>
  <si>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</si>
  <si>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</si>
  <si>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</si>
  <si>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</si>
  <si>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</si>
  <si>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</si>
  <si>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</si>
  <si>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</si>
  <si>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</si>
  <si>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</si>
  <si>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</si>
  <si>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</si>
  <si>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</si>
  <si>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</si>
  <si>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</si>
  <si>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</si>
  <si>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</si>
  <si>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</si>
  <si>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</si>
  <si>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</si>
  <si>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</si>
  <si>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</si>
  <si>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</si>
  <si>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</si>
  <si>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</si>
  <si>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</si>
  <si>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</si>
  <si>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</si>
  <si>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</si>
  <si>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</si>
  <si>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</si>
  <si>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</si>
  <si>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</si>
  <si>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</si>
  <si>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</si>
  <si>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</si>
  <si>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</si>
  <si>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</si>
  <si>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</si>
  <si>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</si>
  <si>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</si>
  <si>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</si>
  <si>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</si>
  <si>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</si>
  <si>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</si>
  <si>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</si>
  <si>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</si>
  <si>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</si>
  <si>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</si>
  <si>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</si>
  <si>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</si>
  <si>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</si>
  <si>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</si>
  <si>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</si>
  <si>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</si>
  <si>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</si>
  <si>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</si>
  <si>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</si>
  <si>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</si>
  <si>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</si>
  <si>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</si>
  <si>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</si>
  <si>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</si>
  <si>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</si>
  <si>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</si>
  <si>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</si>
  <si>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</si>
  <si>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</si>
  <si>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</si>
  <si>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</si>
  <si>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</si>
  <si>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</si>
  <si>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</si>
  <si>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</si>
  <si>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</si>
  <si>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</si>
  <si>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</si>
  <si>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</si>
  <si>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</si>
  <si>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</si>
  <si>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</si>
  <si>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</si>
  <si>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</si>
  <si>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</si>
  <si>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</si>
  <si>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</si>
  <si>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</si>
  <si>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</si>
  <si>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</si>
  <si>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</si>
  <si>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</si>
  <si>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</si>
  <si>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</si>
  <si>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</si>
  <si>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</si>
  <si>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</si>
  <si>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</si>
  <si>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</si>
  <si>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</si>
  <si>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</si>
  <si>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</si>
  <si>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</si>
  <si>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</si>
  <si>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</si>
  <si>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</si>
  <si>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</si>
  <si>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</si>
  <si>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</si>
  <si>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</si>
  <si>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</si>
  <si>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</si>
  <si>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</si>
  <si>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</si>
  <si>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</si>
  <si>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</si>
  <si>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</si>
  <si>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</si>
  <si>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</si>
  <si>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</si>
  <si>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</si>
  <si>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</si>
  <si>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</si>
  <si>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</si>
  <si>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</si>
  <si>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</si>
  <si>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</si>
  <si>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</si>
  <si>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</si>
  <si>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</si>
  <si>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</si>
  <si>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</si>
  <si>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</si>
  <si>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</si>
  <si>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</si>
  <si>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</si>
  <si>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</si>
  <si>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</si>
  <si>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</si>
  <si>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</si>
  <si>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</si>
  <si>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</si>
  <si>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</si>
  <si>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</si>
  <si>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</si>
  <si>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</si>
  <si>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</si>
  <si>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</si>
  <si>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</si>
  <si>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</si>
  <si>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</si>
  <si>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</si>
  <si>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</si>
  <si>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</si>
  <si>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</si>
  <si>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</si>
  <si>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</si>
  <si>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</si>
  <si>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</si>
  <si>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</si>
  <si>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</si>
  <si>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</si>
  <si>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</si>
  <si>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</si>
  <si>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</si>
  <si>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</si>
  <si>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</si>
  <si>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</si>
  <si>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</si>
  <si>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</si>
  <si>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</si>
  <si>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</si>
  <si>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</si>
  <si>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</si>
  <si>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</si>
  <si>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</si>
  <si>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</si>
  <si>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</si>
  <si>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</si>
  <si>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</si>
  <si>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</si>
  <si>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</si>
  <si>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</si>
  <si>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</si>
  <si>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</si>
  <si>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</si>
  <si>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</si>
  <si>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</si>
  <si>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</si>
  <si>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</si>
  <si>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</si>
  <si>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</si>
  <si>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</si>
  <si>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</si>
  <si>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</si>
  <si>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</si>
  <si>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</si>
  <si>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</si>
  <si>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</si>
  <si>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</si>
  <si>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</si>
  <si>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</si>
  <si>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</si>
  <si>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</si>
  <si>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</si>
  <si>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</si>
  <si>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</si>
  <si>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</si>
  <si>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</si>
  <si>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</si>
  <si>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</si>
  <si>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</si>
  <si>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</si>
  <si>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</si>
  <si>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</si>
  <si>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</si>
  <si>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</si>
  <si>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</si>
  <si>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</si>
  <si>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</si>
  <si>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</si>
  <si>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</si>
  <si>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</si>
  <si>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</si>
  <si>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</si>
  <si>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</si>
  <si>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</si>
  <si>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</si>
  <si>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</si>
  <si>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</si>
  <si>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</si>
  <si>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</si>
  <si>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</si>
  <si>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</si>
  <si>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</si>
  <si>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</si>
  <si>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</si>
  <si>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</si>
  <si>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</si>
  <si>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</si>
  <si>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</si>
  <si>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</si>
  <si>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</si>
  <si>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</si>
  <si>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</si>
  <si>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</si>
  <si>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</si>
  <si>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</si>
  <si>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</si>
  <si>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</si>
  <si>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</si>
  <si>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</si>
  <si>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</si>
  <si>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</si>
  <si>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</si>
  <si>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</si>
  <si>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</si>
  <si>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</si>
  <si>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</si>
  <si>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</si>
  <si>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</si>
  <si>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</si>
  <si>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</si>
  <si>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</si>
  <si>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</si>
  <si>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</si>
  <si>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</si>
  <si>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</si>
  <si>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</si>
  <si>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</si>
  <si>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</si>
  <si>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</si>
  <si>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</si>
  <si>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</si>
  <si>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</si>
  <si>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</si>
  <si>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</si>
  <si>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</si>
  <si>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</si>
  <si>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</si>
  <si>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</si>
  <si>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</si>
  <si>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</si>
  <si>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</si>
  <si>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</si>
  <si>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</si>
  <si>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</si>
  <si>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</si>
  <si>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</si>
  <si>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</si>
  <si>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</si>
  <si>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</si>
  <si>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</si>
  <si>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</si>
  <si>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</si>
  <si>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</si>
  <si>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</si>
  <si>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</si>
  <si>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</si>
  <si>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</si>
  <si>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</si>
  <si>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</si>
  <si>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</si>
  <si>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</si>
  <si>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</si>
  <si>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</si>
  <si>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</si>
  <si>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</si>
  <si>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</si>
  <si>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</si>
  <si>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</si>
  <si>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</si>
  <si>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</si>
  <si>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</si>
  <si>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</si>
  <si>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</si>
  <si>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</si>
  <si>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</si>
  <si>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</si>
  <si>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</si>
  <si>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</si>
  <si>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</si>
  <si>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</si>
  <si>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</si>
  <si>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</si>
  <si>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</si>
  <si>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</si>
  <si>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</si>
  <si>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</si>
  <si>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</si>
  <si>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</si>
  <si>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</si>
  <si>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</si>
  <si>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</si>
  <si>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</si>
  <si>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</si>
  <si>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</si>
  <si>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</si>
  <si>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</si>
  <si>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</si>
  <si>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</si>
  <si>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</si>
  <si>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</si>
  <si>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</si>
  <si>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</si>
  <si>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</si>
  <si>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</si>
  <si>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</si>
  <si>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</si>
  <si>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</si>
  <si>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</si>
  <si>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</si>
  <si>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</si>
  <si>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</si>
  <si>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</si>
  <si>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</si>
  <si>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</si>
  <si>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</si>
  <si>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</si>
  <si>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</si>
  <si>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</si>
  <si>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</si>
  <si>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</si>
  <si>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</si>
  <si>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</si>
  <si>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</si>
  <si>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</si>
  <si>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</si>
  <si>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</si>
  <si>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</si>
  <si>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</si>
  <si>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</si>
  <si>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</si>
  <si>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</si>
  <si>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</si>
  <si>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</si>
  <si>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</si>
  <si>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</si>
  <si>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</si>
  <si>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</si>
  <si>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</si>
  <si>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</si>
  <si>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</si>
  <si>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</si>
  <si>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</si>
  <si>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</si>
  <si>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</si>
  <si>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</si>
  <si>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</si>
  <si>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</si>
  <si>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</si>
  <si>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</si>
  <si>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</si>
  <si>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</si>
  <si>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</si>
  <si>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</si>
  <si>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</si>
  <si>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</si>
  <si>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</si>
  <si>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</si>
  <si>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</si>
  <si>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</si>
  <si>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</si>
  <si>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</si>
  <si>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</si>
  <si>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</si>
  <si>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</si>
  <si>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</si>
  <si>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</si>
  <si>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</si>
  <si>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</si>
  <si>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</si>
  <si>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</si>
  <si>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</si>
  <si>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</si>
  <si>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</si>
  <si>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</si>
  <si>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</si>
  <si>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</si>
  <si>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</si>
  <si>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</si>
  <si>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</si>
  <si>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</si>
  <si>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</si>
  <si>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</si>
  <si>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</si>
  <si>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</si>
  <si>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</si>
  <si>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</si>
  <si>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</si>
  <si>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</si>
  <si>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</si>
  <si>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</si>
  <si>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</si>
  <si>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</si>
  <si>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</si>
  <si>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</si>
  <si>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</si>
  <si>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</si>
  <si>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</si>
  <si>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</si>
  <si>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</si>
  <si>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</si>
  <si>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</si>
  <si>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</si>
  <si>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</si>
  <si>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</si>
  <si>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</si>
  <si>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</si>
  <si>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</si>
  <si>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</si>
  <si>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</si>
  <si>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</si>
  <si>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</si>
  <si>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</si>
  <si>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</si>
  <si>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</si>
  <si>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</si>
  <si>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</si>
  <si>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</si>
  <si>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</si>
  <si>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</si>
  <si>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</si>
  <si>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</si>
  <si>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</si>
  <si>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</si>
  <si>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</si>
  <si>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</si>
  <si>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</si>
  <si>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</si>
  <si>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</si>
  <si>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</si>
  <si>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</si>
  <si>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</si>
  <si>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</si>
  <si>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</si>
  <si>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</si>
  <si>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</si>
  <si>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</si>
  <si>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</si>
  <si>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</si>
  <si>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</si>
  <si>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</si>
  <si>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</si>
  <si>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</si>
  <si>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</si>
  <si>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</si>
  <si>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</si>
  <si>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</si>
  <si>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</si>
  <si>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</si>
  <si>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</si>
  <si>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</si>
  <si>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</si>
  <si>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</si>
  <si>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</si>
  <si>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</si>
  <si>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</si>
  <si>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</si>
  <si>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</si>
  <si>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</si>
  <si>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</si>
  <si>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</si>
  <si>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</si>
  <si>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</si>
  <si>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</si>
  <si>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</si>
  <si>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</si>
  <si>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</si>
  <si>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</si>
  <si>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</si>
  <si>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</si>
  <si>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</si>
  <si>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</si>
  <si>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</si>
  <si>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</si>
  <si>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</si>
  <si>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</si>
  <si>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</si>
  <si>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</si>
  <si>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</si>
  <si>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</si>
  <si>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</si>
  <si>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</si>
  <si>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</si>
  <si>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</si>
  <si>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</si>
  <si>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</si>
  <si>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</si>
  <si>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</si>
  <si>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</si>
  <si>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</si>
  <si>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</si>
  <si>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</si>
  <si>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</si>
  <si>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</si>
  <si>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</si>
  <si>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</si>
  <si>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</si>
  <si>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</si>
  <si>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</si>
  <si>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</si>
  <si>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</si>
  <si>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</si>
  <si>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</si>
  <si>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</si>
  <si>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</si>
  <si>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</si>
  <si>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</si>
  <si>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</si>
  <si>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</si>
  <si>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</si>
  <si>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</si>
  <si>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</si>
  <si>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</si>
  <si>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</si>
  <si>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</si>
  <si>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</si>
  <si>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</si>
  <si>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</si>
  <si>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</si>
  <si>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</si>
  <si>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</si>
  <si>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</si>
  <si>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</si>
  <si>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</si>
  <si>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</si>
  <si>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</si>
  <si>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</si>
  <si>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</si>
  <si>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</si>
  <si>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</si>
  <si>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</si>
  <si>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</si>
  <si>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</si>
  <si>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</si>
  <si>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</si>
  <si>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</si>
  <si>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</si>
  <si>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</si>
  <si>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</si>
  <si>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</si>
  <si>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</si>
  <si>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</si>
  <si>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</si>
  <si>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</si>
  <si>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</si>
  <si>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</si>
  <si>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</si>
  <si>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</si>
  <si>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</si>
  <si>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</si>
  <si>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</si>
  <si>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</si>
  <si>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</si>
  <si>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</si>
  <si>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</si>
  <si>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</si>
  <si>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</si>
  <si>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</si>
  <si>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</si>
  <si>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</si>
  <si>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</si>
  <si>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</si>
  <si>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</si>
  <si>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</si>
  <si>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</si>
  <si>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</si>
  <si>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</si>
  <si>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</si>
  <si>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</si>
  <si>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</si>
  <si>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</si>
  <si>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</si>
  <si>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</si>
  <si>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</si>
  <si>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</si>
  <si>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</si>
  <si>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</si>
  <si>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</si>
  <si>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</si>
  <si>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</si>
  <si>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</si>
  <si>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</si>
  <si>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</si>
  <si>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</si>
  <si>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</si>
  <si>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</si>
  <si>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</si>
  <si>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</si>
  <si>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</si>
  <si>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</si>
  <si>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</si>
  <si>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</si>
  <si>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</si>
  <si>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</si>
  <si>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</si>
  <si>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</si>
  <si>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</si>
  <si>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</si>
  <si>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</si>
  <si>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</si>
  <si>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</si>
  <si>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</si>
  <si>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</si>
  <si>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</si>
  <si>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</si>
  <si>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</si>
  <si>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</si>
  <si>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</si>
  <si>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</si>
  <si>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</si>
  <si>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</si>
  <si>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</si>
  <si>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</si>
  <si>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</si>
  <si>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</si>
  <si>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</si>
  <si>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</si>
  <si>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</si>
  <si>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</si>
  <si>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</si>
  <si>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</si>
  <si>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</si>
  <si>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</si>
  <si>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</si>
  <si>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</si>
  <si>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</si>
  <si>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</si>
  <si>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</si>
  <si>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</si>
  <si>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</si>
  <si>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</si>
  <si>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</si>
  <si>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</si>
  <si>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</si>
  <si>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</si>
  <si>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</si>
  <si>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</si>
  <si>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</si>
  <si>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</si>
  <si>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</si>
  <si>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</si>
  <si>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</si>
  <si>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</si>
  <si>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</si>
  <si>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</si>
  <si>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</si>
  <si>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</si>
  <si>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</si>
  <si>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</si>
  <si>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</si>
  <si>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</si>
  <si>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</si>
  <si>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</si>
  <si>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</si>
  <si>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</si>
  <si>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</si>
  <si>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</si>
  <si>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</si>
  <si>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</si>
  <si>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</si>
  <si>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</si>
  <si>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</si>
  <si>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</si>
  <si>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</si>
  <si>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</si>
  <si>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</si>
  <si>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</si>
  <si>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</si>
  <si>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</si>
  <si>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</si>
  <si>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</si>
  <si>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</si>
  <si>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</si>
  <si>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</si>
  <si>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</si>
  <si>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</si>
  <si>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</si>
  <si>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</si>
  <si>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</si>
  <si>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</si>
  <si>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</si>
  <si>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</si>
  <si>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</si>
  <si>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</si>
  <si>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</si>
  <si>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</si>
  <si>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</si>
  <si>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</si>
  <si>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</si>
  <si>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</si>
  <si>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</si>
  <si>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</si>
  <si>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</si>
  <si>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</si>
  <si>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</si>
  <si>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</si>
  <si>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</si>
  <si>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</si>
  <si>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</si>
  <si>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</si>
  <si>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</si>
  <si>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</si>
  <si>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</si>
  <si>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</si>
  <si>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</si>
  <si>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</si>
  <si>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</si>
  <si>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</si>
  <si>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</si>
  <si>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</si>
  <si>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</si>
  <si>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</si>
  <si>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</si>
  <si>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</si>
  <si>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</si>
  <si>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</si>
  <si>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</si>
  <si>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</si>
  <si>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</si>
  <si>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</si>
  <si>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</si>
  <si>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</si>
  <si>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</si>
  <si>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</si>
  <si>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</si>
  <si>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</si>
  <si>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</si>
  <si>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</si>
  <si>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</si>
  <si>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</si>
  <si>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</si>
  <si>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</si>
  <si>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</si>
  <si>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</si>
  <si>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</si>
  <si>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</si>
  <si>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</si>
  <si>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</si>
  <si>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</si>
  <si>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</si>
  <si>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</si>
  <si>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</si>
  <si>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</si>
  <si>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</si>
  <si>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</si>
  <si>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</si>
  <si>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</si>
  <si>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</si>
  <si>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</si>
  <si>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</si>
  <si>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</si>
  <si>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</si>
  <si>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</si>
  <si>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</si>
  <si>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</si>
  <si>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</si>
  <si>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</si>
  <si>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</si>
  <si>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</si>
  <si>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</si>
  <si>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</si>
  <si>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</si>
  <si>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</si>
  <si>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</si>
  <si>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</si>
  <si>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</si>
  <si>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</si>
  <si>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</si>
  <si>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</si>
  <si>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</si>
  <si>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</si>
  <si>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</si>
  <si>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</si>
  <si>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</si>
  <si>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</si>
  <si>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</si>
  <si>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</si>
  <si>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</si>
  <si>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</si>
  <si>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</si>
  <si>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</si>
  <si>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</si>
  <si>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</si>
  <si>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</si>
  <si>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</si>
  <si>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</si>
  <si>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</si>
  <si>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</si>
  <si>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</si>
  <si>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</si>
  <si>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</si>
  <si>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</si>
  <si>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</si>
  <si>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</si>
  <si>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</si>
  <si>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</si>
  <si>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</si>
  <si>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</si>
  <si>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</si>
  <si>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</si>
  <si>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</si>
  <si>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</si>
  <si>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</si>
  <si>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</si>
  <si>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</si>
  <si>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</si>
  <si>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</si>
  <si>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</si>
  <si>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</si>
  <si>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</si>
  <si>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</si>
  <si>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</si>
  <si>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</si>
  <si>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</si>
  <si>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</si>
  <si>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</si>
  <si>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</si>
  <si>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</si>
  <si>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</si>
  <si>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</si>
  <si>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</si>
  <si>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</si>
  <si>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</si>
  <si>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</si>
  <si>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</si>
  <si>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</si>
  <si>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</si>
  <si>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</si>
  <si>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</si>
  <si>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</si>
  <si>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</si>
  <si>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</si>
  <si>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</si>
  <si>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</si>
  <si>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</si>
  <si>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</si>
  <si>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</si>
  <si>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</si>
  <si>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</si>
  <si>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</si>
  <si>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</si>
  <si>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</si>
  <si>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</si>
  <si>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</si>
  <si>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</si>
  <si>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</si>
  <si>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</si>
  <si>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</si>
  <si>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</si>
  <si>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</si>
  <si>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</si>
  <si>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</si>
  <si>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</si>
  <si>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</si>
  <si>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</si>
  <si>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</si>
  <si>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</si>
  <si>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</si>
  <si>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</si>
  <si>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</si>
  <si>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</si>
  <si>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</si>
  <si>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</si>
  <si>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</si>
  <si>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</si>
  <si>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</si>
  <si>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</si>
  <si>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</si>
  <si>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</si>
  <si>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</si>
  <si>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</si>
  <si>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</si>
  <si>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</si>
  <si>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</si>
  <si>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</si>
  <si>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</si>
  <si>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</si>
  <si>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</si>
  <si>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</si>
  <si>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</si>
  <si>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</si>
  <si>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</si>
  <si>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</si>
  <si>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</si>
  <si>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</si>
  <si>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</si>
  <si>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</si>
  <si>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</si>
  <si>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</si>
  <si>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</si>
  <si>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</si>
  <si>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</si>
  <si>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</si>
  <si>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</si>
  <si>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</si>
  <si>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</si>
  <si>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</si>
  <si>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</si>
  <si>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</si>
  <si>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</si>
  <si>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</si>
  <si>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</si>
  <si>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</si>
  <si>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</si>
  <si>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</si>
  <si>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</si>
  <si>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</si>
  <si>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</si>
  <si>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</si>
  <si>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</si>
  <si>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</si>
  <si>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</si>
  <si>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</si>
  <si>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</si>
  <si>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</si>
  <si>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</si>
  <si>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</si>
  <si>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</si>
  <si>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</si>
  <si>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</si>
  <si>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</si>
  <si>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</si>
  <si>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</si>
  <si>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</si>
  <si>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</si>
  <si>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</si>
  <si>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</si>
  <si>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</si>
  <si>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</si>
  <si>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</si>
  <si>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</si>
  <si>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</si>
  <si>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</si>
  <si>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</si>
  <si>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</si>
  <si>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</si>
  <si>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</si>
  <si>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</si>
  <si>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</si>
  <si>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</si>
  <si>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</si>
  <si>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</si>
  <si>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</si>
  <si>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</si>
  <si>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</si>
  <si>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</si>
  <si>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</si>
  <si>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</si>
  <si>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</si>
  <si>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</si>
  <si>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</si>
  <si>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</si>
  <si>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</si>
  <si>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</si>
  <si>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</si>
  <si>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</si>
  <si>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</si>
  <si>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</si>
  <si>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</si>
  <si>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</si>
  <si>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</si>
  <si>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</si>
  <si>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</si>
  <si>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</si>
  <si>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</si>
  <si>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</si>
  <si>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</si>
  <si>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</si>
  <si>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</si>
  <si>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</si>
  <si>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</si>
  <si>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</si>
  <si>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</si>
  <si>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</si>
  <si>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</si>
  <si>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</si>
  <si>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</si>
  <si>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</si>
  <si>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</si>
  <si>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</si>
  <si>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</si>
  <si>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</si>
  <si>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</si>
  <si>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</si>
  <si>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</si>
  <si>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</si>
  <si>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</si>
  <si>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</si>
  <si>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</si>
  <si>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</si>
  <si>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</si>
  <si>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</si>
  <si>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</si>
  <si>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</si>
  <si>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</si>
  <si>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</si>
  <si>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</si>
  <si>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</si>
  <si>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</si>
  <si>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</si>
  <si>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</si>
  <si>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</si>
  <si>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</si>
  <si>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</si>
  <si>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</si>
  <si>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</si>
  <si>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</si>
  <si>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</si>
  <si>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</si>
  <si>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</si>
  <si>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</si>
  <si>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</si>
  <si>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</si>
  <si>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</si>
  <si>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</si>
  <si>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</si>
  <si>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</si>
  <si>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</si>
  <si>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</si>
  <si>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</si>
  <si>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</si>
  <si>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</si>
  <si>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</si>
  <si>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</si>
  <si>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</si>
  <si>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</si>
  <si>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</si>
  <si>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</si>
  <si>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</si>
  <si>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</si>
  <si>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</si>
  <si>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</si>
  <si>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</si>
  <si>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</si>
  <si>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</si>
  <si>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</si>
  <si>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</si>
  <si>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</si>
  <si>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</si>
  <si>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</si>
  <si>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</si>
  <si>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</si>
  <si>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</si>
  <si>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</si>
  <si>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</si>
  <si>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</si>
  <si>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</si>
  <si>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</si>
  <si>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</si>
  <si>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</si>
  <si>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</si>
  <si>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</si>
  <si>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</si>
  <si>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</si>
  <si>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</si>
  <si>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</si>
  <si>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</si>
  <si>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</si>
  <si>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</si>
  <si>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</si>
  <si>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</si>
  <si>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</si>
  <si>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</si>
  <si>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</si>
  <si>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</si>
  <si>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</si>
  <si>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</si>
  <si>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</si>
  <si>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</si>
  <si>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</si>
  <si>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</si>
  <si>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</si>
  <si>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</si>
  <si>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</si>
  <si>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</si>
  <si>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</si>
  <si>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</si>
  <si>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</si>
  <si>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</si>
  <si>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</si>
  <si>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</si>
  <si>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</si>
  <si>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</si>
  <si>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</si>
  <si>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</si>
  <si>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</si>
  <si>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</si>
  <si>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</si>
  <si>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</si>
  <si>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</si>
  <si>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</si>
  <si>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</si>
  <si>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</si>
  <si>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</si>
  <si>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</si>
  <si>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</si>
  <si>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</si>
  <si>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</si>
  <si>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</si>
  <si>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</si>
  <si>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</si>
  <si>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</si>
  <si>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</si>
  <si>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</si>
  <si>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</si>
  <si>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</si>
  <si>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</si>
  <si>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</si>
  <si>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</si>
  <si>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</si>
  <si>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</si>
  <si>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</si>
  <si>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</si>
  <si>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</si>
  <si>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</si>
  <si>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</si>
  <si>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</si>
  <si>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</si>
  <si>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</si>
  <si>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</si>
  <si>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</si>
  <si>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</si>
  <si>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</si>
  <si>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</si>
  <si>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</si>
  <si>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</si>
  <si>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</si>
  <si>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</si>
  <si>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</si>
  <si>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</si>
  <si>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</si>
  <si>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</si>
  <si>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</si>
  <si>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</si>
  <si>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</si>
  <si>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</si>
  <si>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</si>
  <si>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</si>
  <si>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</si>
  <si>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</si>
  <si>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</si>
  <si>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</si>
  <si>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</si>
  <si>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</si>
  <si>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</si>
  <si>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</si>
  <si>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</si>
  <si>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</si>
  <si>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</si>
  <si>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</si>
  <si>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</si>
  <si>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</si>
  <si>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</si>
  <si>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</si>
  <si>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</si>
  <si>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</si>
  <si>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</si>
  <si>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</si>
  <si>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</si>
  <si>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</si>
  <si>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</si>
  <si>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</si>
  <si>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</si>
  <si>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</si>
  <si>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</si>
  <si>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</si>
  <si>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</si>
  <si>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</si>
  <si>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</si>
  <si>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</si>
  <si>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</si>
  <si>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</si>
  <si>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</si>
  <si>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</si>
  <si>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</si>
  <si>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</si>
  <si>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</si>
  <si>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</si>
  <si>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</si>
  <si>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</si>
  <si>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</si>
  <si>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</si>
  <si>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</si>
  <si>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</si>
  <si>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</si>
  <si>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</si>
  <si>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</si>
  <si>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</si>
  <si>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</si>
  <si>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</si>
  <si>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</si>
  <si>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</si>
  <si>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</si>
  <si>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</si>
  <si>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</si>
  <si>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</si>
  <si>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</si>
  <si>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</si>
  <si>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</si>
  <si>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</si>
  <si>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</si>
  <si>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</si>
  <si>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</si>
  <si>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</si>
  <si>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</si>
  <si>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</si>
  <si>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</si>
  <si>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</si>
  <si>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</si>
  <si>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</si>
  <si>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</si>
  <si>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</si>
  <si>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</si>
  <si>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</si>
  <si>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</si>
  <si>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</si>
  <si>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</si>
  <si>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</si>
  <si>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</si>
  <si>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</si>
  <si>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</si>
  <si>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</si>
  <si>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</si>
  <si>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</si>
  <si>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</si>
  <si>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</si>
  <si>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</si>
  <si>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</si>
  <si>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</si>
  <si>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</si>
  <si>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</si>
  <si>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</si>
  <si>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</si>
  <si>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</si>
  <si>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</si>
  <si>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</si>
  <si>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</si>
  <si>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</si>
  <si>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</si>
  <si>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</si>
  <si>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</si>
  <si>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</si>
  <si>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</si>
  <si>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</si>
  <si>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</si>
  <si>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</si>
  <si>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</si>
  <si>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</si>
  <si>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</si>
  <si>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</si>
  <si>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</si>
  <si>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</si>
  <si>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</si>
  <si>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</si>
  <si>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</si>
  <si>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</si>
  <si>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</si>
  <si>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</si>
  <si>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</si>
  <si>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</si>
  <si>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</si>
  <si>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</si>
  <si>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</si>
  <si>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</si>
  <si>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</si>
  <si>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</si>
  <si>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</si>
  <si>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</si>
  <si>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</si>
  <si>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</si>
  <si>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</si>
  <si>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</si>
  <si>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</si>
  <si>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</si>
  <si>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</si>
  <si>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</si>
  <si>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</si>
  <si>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</si>
  <si>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</si>
  <si>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</si>
  <si>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</si>
  <si>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</si>
  <si>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</si>
  <si>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</si>
  <si>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</si>
  <si>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</si>
  <si>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</si>
  <si>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</si>
  <si>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</si>
  <si>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</si>
  <si>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</si>
  <si>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</si>
  <si>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</si>
  <si>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</si>
  <si>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</si>
  <si>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</si>
  <si>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</si>
  <si>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</si>
  <si>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</si>
  <si>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</si>
  <si>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</si>
  <si>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</si>
  <si>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</si>
  <si>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</si>
  <si>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</si>
  <si>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</si>
  <si>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</si>
  <si>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</si>
  <si>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</si>
  <si>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</si>
  <si>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</si>
  <si>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</si>
  <si>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</si>
  <si>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</si>
  <si>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</si>
  <si>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</si>
  <si>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</si>
  <si>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</si>
  <si>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</si>
  <si>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</si>
  <si>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</si>
  <si>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</si>
  <si>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</si>
  <si>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</si>
  <si>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</si>
  <si>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</si>
  <si>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</si>
  <si>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</si>
  <si>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</si>
  <si>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</si>
  <si>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</si>
  <si>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</si>
  <si>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</si>
  <si>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</si>
  <si>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</si>
  <si>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</si>
  <si>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</si>
  <si>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</si>
  <si>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</si>
  <si>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</si>
  <si>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</si>
  <si>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</si>
  <si>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</si>
  <si>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</si>
  <si>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</si>
  <si>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</si>
  <si>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</si>
  <si>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</si>
  <si>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</si>
  <si>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</si>
  <si>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</si>
  <si>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</si>
  <si>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</si>
  <si>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</si>
  <si>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</si>
  <si>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</si>
  <si>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</si>
  <si>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</si>
  <si>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</si>
  <si>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</si>
  <si>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</si>
  <si>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</si>
  <si>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</si>
  <si>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</si>
  <si>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</si>
  <si>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</si>
  <si>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</si>
  <si>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</si>
  <si>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</si>
  <si>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</si>
  <si>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</si>
  <si>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</si>
  <si>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</si>
  <si>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</si>
  <si>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</si>
  <si>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</si>
  <si>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</si>
  <si>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</si>
  <si>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</si>
  <si>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</si>
  <si>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</si>
  <si>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</si>
  <si>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</si>
  <si>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</si>
  <si>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</si>
  <si>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</si>
  <si>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</si>
  <si>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</si>
  <si>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</si>
  <si>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</si>
  <si>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</si>
  <si>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</si>
  <si>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</si>
  <si>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</si>
  <si>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</si>
  <si>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</si>
  <si>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</si>
  <si>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</si>
  <si>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</si>
  <si>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</si>
  <si>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</si>
  <si>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</si>
  <si>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</si>
  <si>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</si>
  <si>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</si>
  <si>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</si>
  <si>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</si>
  <si>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</si>
  <si>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</si>
  <si>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</si>
  <si>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</si>
  <si>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</si>
  <si>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</si>
  <si>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</si>
  <si>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</si>
  <si>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</si>
  <si>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</si>
  <si>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</si>
  <si>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</si>
  <si>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</si>
  <si>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</si>
  <si>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</si>
  <si>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</si>
  <si>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</si>
  <si>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</si>
  <si>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</si>
  <si>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</si>
  <si>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</si>
  <si>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</si>
  <si>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</si>
  <si>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</si>
  <si>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</si>
  <si>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</si>
  <si>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</si>
  <si>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</si>
  <si>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</si>
  <si>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</si>
  <si>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</si>
  <si>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</si>
  <si>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</si>
  <si>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</si>
  <si>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</si>
  <si>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</si>
  <si>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</si>
  <si>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</si>
  <si>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</si>
  <si>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</si>
  <si>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</si>
  <si>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</si>
  <si>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</si>
  <si>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</si>
  <si>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</si>
  <si>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</si>
  <si>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</si>
  <si>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</si>
  <si>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</si>
  <si>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</si>
  <si>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</si>
  <si>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</si>
  <si>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</si>
  <si>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</si>
  <si>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</si>
  <si>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</si>
  <si>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</si>
  <si>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</si>
  <si>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</si>
  <si>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</si>
  <si>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</si>
  <si>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</si>
  <si>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</si>
  <si>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</si>
  <si>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</si>
  <si>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</si>
  <si>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</si>
  <si>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</si>
  <si>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</si>
  <si>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</si>
  <si>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</si>
  <si>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</si>
  <si>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</si>
  <si>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</si>
  <si>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</si>
  <si>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</si>
  <si>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</si>
  <si>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</si>
  <si>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</si>
  <si>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</si>
  <si>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</si>
  <si>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</si>
  <si>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</si>
  <si>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</si>
  <si>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</si>
  <si>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</si>
  <si>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</si>
  <si>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</si>
  <si>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</si>
  <si>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</si>
  <si>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</si>
  <si>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</si>
  <si>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</si>
  <si>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</si>
  <si>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</si>
  <si>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</si>
  <si>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</si>
  <si>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</si>
  <si>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</si>
  <si>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</si>
  <si>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</si>
  <si>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</si>
  <si>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</si>
  <si>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</si>
  <si>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</si>
  <si>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</si>
  <si>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</si>
  <si>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</si>
  <si>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</si>
  <si>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</si>
  <si>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</si>
  <si>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</si>
  <si>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</si>
  <si>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</si>
  <si>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</si>
  <si>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</si>
  <si>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</si>
  <si>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</si>
  <si>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</si>
  <si>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</si>
  <si>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</si>
  <si>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</si>
  <si>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</si>
  <si>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</si>
  <si>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</si>
  <si>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</si>
  <si>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</si>
  <si>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</si>
  <si>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</si>
  <si>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</si>
  <si>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</si>
  <si>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</si>
  <si>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</si>
  <si>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</si>
  <si>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</si>
  <si>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</si>
  <si>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</si>
  <si>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</si>
  <si>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</si>
  <si>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</si>
  <si>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</si>
  <si>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</si>
  <si>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</si>
  <si>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</si>
  <si>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</si>
  <si>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</si>
  <si>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</si>
  <si>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</si>
  <si>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</si>
  <si>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</si>
  <si>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</si>
  <si>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</si>
  <si>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</si>
  <si>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</si>
  <si>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</si>
  <si>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</si>
  <si>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</si>
  <si>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</si>
  <si>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</si>
  <si>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</si>
  <si>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</si>
  <si>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</si>
  <si>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</si>
  <si>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</si>
  <si>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</si>
  <si>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</si>
  <si>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</si>
  <si>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</si>
  <si>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</si>
  <si>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</si>
  <si>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</si>
  <si>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</si>
  <si>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</si>
  <si>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</si>
  <si>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</si>
  <si>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</si>
  <si>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</si>
  <si>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</si>
  <si>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</si>
  <si>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</si>
  <si>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</si>
  <si>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</si>
  <si>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</si>
  <si>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</si>
  <si>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</si>
  <si>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</si>
  <si>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</si>
  <si>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</si>
  <si>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</si>
  <si>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</si>
  <si>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</si>
  <si>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</si>
  <si>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</si>
  <si>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</si>
  <si>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</si>
  <si>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</si>
  <si>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</si>
  <si>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</si>
  <si>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</si>
  <si>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</si>
  <si>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</si>
  <si>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</si>
  <si>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</si>
  <si>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</si>
  <si>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</si>
  <si>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</si>
  <si>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</si>
  <si>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</si>
  <si>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</si>
  <si>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</si>
  <si>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</si>
  <si>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</si>
  <si>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</si>
  <si>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</si>
  <si>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</si>
  <si>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</si>
  <si>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</si>
  <si>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</si>
  <si>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</si>
  <si>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</si>
  <si>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</si>
  <si>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</si>
  <si>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</si>
  <si>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</si>
  <si>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</si>
  <si>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</si>
  <si>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</si>
  <si>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</si>
  <si>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</si>
  <si>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</si>
  <si>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</si>
  <si>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</si>
  <si>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</si>
  <si>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</si>
  <si>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</si>
  <si>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</si>
  <si>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</si>
  <si>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</si>
  <si>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</si>
  <si>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</si>
  <si>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</si>
  <si>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</si>
  <si>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</si>
  <si>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</si>
  <si>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</si>
  <si>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</si>
  <si>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</si>
  <si>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</si>
  <si>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</si>
  <si>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</si>
  <si>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</si>
  <si>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</si>
  <si>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</si>
  <si>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</si>
  <si>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</si>
  <si>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</si>
  <si>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</si>
  <si>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</si>
  <si>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</si>
  <si>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</si>
  <si>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</si>
  <si>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</si>
  <si>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</si>
  <si>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</si>
  <si>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</si>
  <si>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</si>
  <si>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</si>
  <si>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</si>
  <si>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</si>
  <si>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</si>
  <si>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</si>
  <si>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</si>
  <si>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</si>
  <si>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</si>
  <si>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</si>
  <si>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</si>
  <si>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</si>
  <si>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</si>
  <si>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</si>
  <si>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</si>
  <si>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</si>
  <si>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</si>
  <si>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</si>
  <si>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</si>
  <si>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</si>
  <si>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</si>
  <si>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</si>
  <si>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</si>
  <si>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</si>
  <si>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</si>
  <si>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</si>
  <si>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</si>
  <si>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</si>
  <si>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</si>
  <si>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</si>
  <si>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</si>
  <si>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</si>
  <si>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</si>
  <si>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</si>
  <si>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</si>
  <si>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</si>
  <si>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</si>
  <si>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</si>
  <si>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</si>
  <si>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</si>
  <si>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</si>
  <si>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</si>
  <si>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</si>
  <si>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</si>
  <si>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</si>
  <si>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</si>
  <si>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</si>
  <si>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</si>
  <si>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</si>
  <si>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</si>
  <si>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</si>
  <si>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</si>
  <si>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</si>
  <si>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</si>
  <si>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</si>
  <si>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</si>
  <si>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</si>
  <si>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</si>
  <si>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</si>
  <si>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</si>
  <si>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</si>
  <si>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</si>
  <si>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</si>
  <si>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</si>
  <si>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</si>
  <si>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</si>
  <si>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</si>
  <si>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</si>
  <si>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</si>
  <si>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</si>
  <si>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</si>
  <si>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</si>
  <si>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</si>
  <si>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</si>
  <si>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</si>
  <si>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</si>
  <si>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</si>
  <si>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</si>
  <si>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</si>
  <si>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</si>
  <si>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</si>
  <si>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</si>
  <si>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</si>
  <si>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</si>
  <si>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</si>
  <si>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</si>
  <si>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</si>
  <si>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</si>
  <si>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</si>
  <si>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</si>
  <si>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</si>
  <si>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</si>
  <si>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</si>
  <si>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</si>
  <si>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</si>
  <si>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</si>
  <si>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</si>
  <si>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</si>
  <si>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</si>
  <si>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</si>
  <si>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</si>
  <si>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</si>
  <si>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</si>
  <si>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</si>
  <si>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</si>
  <si>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</si>
  <si>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</si>
  <si>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</si>
  <si>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</si>
  <si>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</si>
  <si>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</si>
  <si>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</si>
  <si>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</si>
  <si>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</si>
  <si>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</si>
  <si>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</si>
  <si>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</si>
  <si>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</si>
  <si>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</si>
  <si>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</si>
  <si>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</si>
  <si>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</si>
  <si>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</si>
  <si>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</si>
  <si>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</si>
  <si>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</si>
  <si>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</si>
  <si>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</si>
  <si>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</si>
  <si>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</si>
  <si>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</si>
  <si>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</si>
  <si>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</si>
  <si>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</si>
  <si>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</si>
  <si>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</si>
  <si>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</si>
  <si>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</si>
  <si>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</si>
  <si>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</si>
  <si>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</si>
  <si>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</si>
  <si>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</si>
  <si>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</si>
  <si>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</si>
  <si>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</si>
  <si>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</si>
  <si>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</si>
  <si>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</si>
  <si>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</si>
  <si>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</si>
  <si>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</si>
  <si>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</si>
  <si>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</si>
  <si>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</si>
  <si>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</si>
  <si>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</si>
  <si>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</si>
  <si>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</si>
  <si>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</si>
  <si>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</si>
  <si>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</si>
  <si>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</si>
  <si>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</si>
  <si>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</si>
  <si>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</si>
  <si>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</si>
  <si>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</si>
  <si>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</si>
  <si>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</si>
  <si>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</si>
  <si>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</si>
  <si>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</si>
  <si>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</si>
  <si>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</si>
  <si>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</si>
  <si>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</si>
  <si>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</si>
  <si>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</si>
  <si>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</si>
  <si>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</si>
  <si>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</si>
  <si>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</si>
  <si>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</si>
  <si>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</si>
  <si>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</si>
  <si>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</si>
  <si>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</si>
  <si>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</si>
  <si>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</si>
  <si>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</si>
  <si>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</si>
  <si>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</si>
  <si>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</si>
  <si>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</si>
  <si>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</si>
  <si>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</si>
  <si>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</si>
  <si>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</si>
  <si>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</si>
  <si>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</si>
  <si>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</si>
  <si>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</si>
  <si>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</si>
  <si>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</si>
  <si>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</si>
  <si>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</si>
  <si>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</si>
  <si>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</si>
  <si>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</si>
  <si>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</si>
  <si>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</si>
  <si>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</si>
  <si>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</si>
  <si>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</si>
  <si>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</si>
  <si>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</si>
  <si>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</si>
  <si>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</si>
  <si>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</si>
  <si>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</si>
  <si>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</si>
  <si>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</si>
  <si>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</si>
  <si>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</si>
  <si>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</si>
  <si>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</si>
  <si>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</si>
  <si>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</si>
  <si>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</si>
  <si>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</si>
  <si>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</si>
  <si>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</si>
  <si>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</si>
  <si>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</si>
  <si>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</si>
  <si>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</si>
  <si>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</si>
  <si>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</si>
  <si>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</si>
  <si>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</si>
  <si>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</si>
  <si>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</si>
  <si>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</si>
  <si>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</si>
  <si>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</si>
  <si>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</si>
  <si>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</si>
  <si>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</si>
  <si>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</si>
  <si>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</si>
  <si>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</si>
  <si>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</si>
  <si>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</si>
  <si>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</si>
  <si>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</si>
  <si>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</si>
  <si>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</si>
  <si>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</si>
  <si>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</si>
  <si>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</si>
  <si>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</si>
  <si>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</si>
  <si>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</si>
  <si>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</si>
  <si>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</si>
  <si>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</si>
  <si>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</si>
  <si>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</si>
  <si>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</si>
  <si>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</si>
  <si>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</si>
  <si>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</si>
  <si>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</si>
  <si>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</si>
  <si>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</si>
  <si>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</si>
  <si>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</si>
  <si>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</si>
  <si>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</si>
  <si>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</si>
  <si>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</si>
  <si>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</si>
  <si>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</si>
  <si>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</si>
  <si>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</si>
  <si>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</si>
  <si>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</si>
  <si>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</si>
  <si>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</si>
  <si>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</si>
  <si>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</si>
  <si>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</si>
  <si>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</si>
  <si>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</si>
  <si>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</si>
  <si>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</si>
  <si>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</si>
  <si>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</si>
  <si>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</si>
  <si>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</si>
  <si>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</si>
  <si>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</si>
  <si>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</si>
  <si>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</si>
  <si>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</si>
  <si>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</si>
  <si>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</si>
  <si>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</si>
  <si>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</si>
  <si>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</si>
  <si>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</si>
  <si>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</si>
  <si>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</si>
  <si>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</si>
  <si>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</si>
  <si>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</si>
  <si>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</si>
  <si>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</si>
  <si>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</si>
  <si>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</si>
  <si>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</si>
  <si>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</si>
  <si>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</si>
  <si>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</si>
  <si>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</si>
  <si>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</si>
  <si>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</si>
  <si>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</si>
  <si>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</si>
  <si>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</si>
  <si>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</si>
  <si>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</si>
  <si>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</si>
  <si>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</si>
  <si>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</si>
  <si>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</si>
  <si>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</si>
  <si>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</si>
  <si>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</si>
  <si>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</si>
  <si>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</si>
  <si>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</si>
  <si>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</si>
  <si>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</si>
  <si>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</si>
  <si>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</si>
  <si>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</si>
  <si>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</si>
  <si>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</si>
  <si>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</si>
  <si>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</si>
  <si>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</si>
  <si>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</si>
  <si>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</si>
  <si>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</si>
  <si>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</si>
  <si>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</si>
  <si>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</si>
  <si>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</si>
  <si>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</si>
  <si>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</si>
  <si>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</si>
  <si>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</si>
  <si>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</si>
  <si>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</si>
  <si>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</si>
  <si>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</si>
  <si>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</si>
  <si>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</si>
  <si>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</si>
  <si>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</si>
  <si>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</si>
  <si>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</si>
  <si>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</si>
  <si>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</si>
  <si>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</si>
  <si>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</si>
  <si>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</si>
  <si>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</si>
  <si>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</si>
  <si>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</si>
  <si>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</si>
  <si>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</si>
  <si>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</si>
  <si>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</si>
  <si>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</si>
  <si>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</si>
  <si>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</si>
  <si>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</si>
  <si>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</si>
  <si>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</si>
  <si>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</si>
  <si>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</si>
  <si>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</si>
  <si>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</si>
  <si>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</si>
  <si>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</si>
  <si>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</si>
  <si>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</si>
  <si>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</si>
  <si>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</si>
  <si>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</si>
  <si>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</si>
  <si>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</si>
  <si>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</si>
  <si>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</si>
  <si>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</si>
  <si>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</si>
  <si>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</si>
  <si>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</si>
  <si>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</si>
  <si>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</si>
  <si>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</si>
  <si>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</si>
  <si>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</si>
  <si>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</si>
  <si>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</si>
  <si>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</si>
  <si>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</si>
  <si>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</si>
  <si>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</si>
  <si>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</si>
  <si>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</si>
  <si>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</si>
  <si>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</si>
  <si>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</si>
  <si>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</si>
  <si>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</si>
  <si>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</si>
  <si>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</si>
  <si>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</si>
  <si>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</si>
  <si>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</si>
  <si>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</si>
  <si>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</si>
  <si>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</si>
  <si>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</si>
  <si>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</si>
  <si>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</si>
  <si>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</si>
  <si>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</si>
  <si>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</si>
  <si>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</si>
  <si>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</si>
  <si>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</si>
  <si>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</si>
  <si>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</si>
  <si>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</si>
  <si>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</si>
  <si>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</si>
  <si>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</si>
  <si>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</si>
  <si>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</si>
  <si>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</si>
  <si>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</si>
  <si>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</si>
  <si>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</si>
  <si>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</si>
  <si>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</si>
  <si>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</si>
  <si>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</si>
  <si>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</si>
  <si>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</si>
  <si>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</si>
  <si>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</si>
  <si>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</si>
  <si>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</si>
  <si>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</si>
  <si>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</si>
  <si>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</si>
  <si>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</si>
  <si>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</si>
  <si>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</si>
  <si>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</si>
  <si>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</si>
  <si>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</si>
  <si>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</si>
  <si>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</si>
  <si>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</si>
  <si>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</si>
  <si>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</si>
  <si>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</si>
  <si>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</si>
  <si>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</si>
  <si>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</si>
  <si>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</si>
  <si>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</si>
  <si>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</si>
  <si>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</si>
  <si>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</si>
  <si>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</si>
  <si>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</si>
  <si>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</si>
  <si>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</si>
  <si>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</si>
  <si>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</si>
  <si>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</si>
  <si>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</si>
  <si>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</si>
  <si>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</si>
  <si>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</si>
  <si>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</si>
  <si>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</si>
  <si>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</si>
  <si>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</si>
  <si>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</si>
  <si>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</si>
  <si>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</si>
  <si>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</si>
  <si>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</si>
  <si>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</si>
  <si>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</si>
  <si>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</si>
  <si>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</si>
  <si>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</si>
  <si>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</si>
  <si>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</si>
  <si>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</si>
  <si>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</si>
  <si>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</si>
  <si>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</si>
  <si>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</si>
  <si>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</si>
  <si>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</si>
  <si>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</si>
  <si>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</si>
  <si>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</si>
  <si>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</si>
  <si>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</si>
  <si>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</si>
  <si>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</si>
  <si>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</si>
  <si>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</si>
  <si>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</si>
  <si>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</si>
  <si>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</si>
  <si>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</si>
  <si>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</si>
  <si>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</si>
  <si>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</si>
  <si>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</si>
  <si>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</si>
  <si>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</si>
  <si>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</si>
  <si>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</si>
  <si>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</si>
  <si>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</si>
  <si>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</si>
  <si>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</si>
  <si>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</si>
  <si>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</si>
  <si>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</si>
  <si>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</si>
  <si>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</si>
  <si>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</si>
  <si>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</si>
  <si>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</si>
  <si>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</si>
  <si>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</si>
  <si>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</si>
  <si>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</si>
  <si>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</si>
  <si>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</si>
  <si>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</si>
  <si>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</si>
  <si>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</si>
  <si>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</si>
  <si>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</si>
  <si>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</si>
  <si>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</si>
  <si>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</si>
  <si>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</si>
  <si>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</si>
  <si>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</si>
  <si>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</si>
  <si>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</si>
  <si>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</si>
  <si>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</si>
  <si>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</si>
  <si>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</si>
  <si>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</si>
  <si>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</si>
  <si>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</si>
  <si>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</si>
  <si>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</si>
  <si>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</si>
  <si>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</si>
  <si>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</si>
  <si>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</si>
  <si>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</si>
  <si>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</si>
  <si>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</si>
  <si>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</si>
  <si>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</si>
  <si>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</si>
  <si>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</si>
  <si>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</si>
  <si>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</si>
  <si>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</si>
  <si>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</si>
  <si>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</si>
  <si>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</si>
  <si>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</si>
  <si>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</si>
  <si>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</si>
  <si>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</si>
  <si>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</si>
  <si>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</si>
  <si>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</si>
  <si>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</si>
  <si>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</si>
  <si>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</si>
  <si>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</si>
  <si>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</si>
  <si>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</si>
  <si>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</si>
  <si>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</si>
  <si>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</si>
  <si>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</si>
  <si>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</si>
  <si>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</si>
  <si>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</si>
  <si>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</si>
  <si>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</si>
  <si>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</si>
  <si>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</si>
  <si>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</si>
  <si>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</si>
  <si>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</si>
  <si>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</si>
  <si>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</si>
  <si>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</si>
  <si>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</si>
  <si>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</si>
  <si>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</si>
  <si>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</si>
  <si>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</si>
  <si>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</si>
  <si>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</si>
  <si>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</si>
  <si>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</si>
  <si>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</si>
  <si>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</si>
  <si>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</si>
  <si>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</si>
  <si>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</si>
  <si>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</si>
  <si>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</si>
  <si>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</si>
  <si>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</si>
  <si>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</si>
  <si>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</si>
  <si>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</si>
  <si>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</si>
  <si>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</si>
  <si>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</si>
  <si>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</si>
  <si>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</si>
  <si>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</si>
  <si>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</si>
  <si>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</si>
  <si>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</si>
  <si>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</si>
  <si>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</si>
  <si>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</si>
  <si>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</si>
  <si>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</si>
  <si>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</si>
  <si>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</si>
  <si>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</si>
  <si>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</si>
  <si>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</si>
  <si>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</si>
  <si>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</si>
  <si>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</si>
  <si>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</si>
  <si>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</si>
  <si>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</si>
  <si>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</si>
  <si>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</si>
  <si>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</si>
  <si>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</si>
  <si>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</si>
  <si>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</si>
  <si>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</si>
  <si>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</si>
  <si>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</si>
  <si>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</si>
  <si>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</si>
  <si>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</si>
  <si>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</si>
  <si>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</si>
  <si>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</si>
  <si>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</si>
  <si>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</si>
  <si>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</si>
  <si>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</si>
  <si>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</si>
  <si>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</si>
  <si>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</si>
  <si>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</si>
  <si>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</si>
  <si>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</si>
  <si>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</si>
  <si>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</si>
  <si>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</si>
  <si>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</si>
  <si>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</si>
  <si>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</si>
  <si>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</si>
  <si>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</si>
  <si>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</si>
  <si>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</si>
  <si>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</si>
  <si>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</si>
  <si>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</si>
  <si>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</si>
  <si>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</si>
  <si>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</si>
  <si>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</si>
  <si>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</si>
  <si>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</si>
  <si>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</si>
  <si>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</si>
  <si>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</si>
  <si>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</si>
  <si>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</si>
  <si>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</si>
  <si>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</si>
  <si>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</si>
  <si>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</si>
  <si>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</si>
  <si>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</si>
  <si>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</si>
  <si>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</si>
  <si>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</si>
  <si>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</si>
  <si>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</si>
  <si>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</si>
  <si>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</si>
  <si>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</si>
  <si>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</si>
  <si>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</si>
  <si>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</si>
  <si>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</si>
  <si>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</si>
  <si>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</si>
  <si>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</si>
  <si>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</si>
  <si>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</si>
  <si>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</si>
  <si>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</si>
  <si>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</si>
  <si>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</si>
  <si>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</si>
  <si>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</si>
  <si>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</si>
  <si>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</si>
  <si>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</si>
  <si>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</si>
  <si>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</si>
  <si>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</si>
  <si>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</si>
  <si>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</si>
  <si>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</si>
  <si>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</si>
  <si>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</si>
  <si>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</si>
  <si>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</si>
  <si>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</si>
  <si>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</si>
  <si>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</si>
  <si>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</si>
  <si>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</si>
  <si>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</si>
  <si>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</si>
  <si>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</si>
  <si>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</si>
  <si>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</si>
  <si>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</si>
  <si>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</si>
  <si>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</si>
  <si>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</si>
  <si>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</si>
  <si>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</si>
  <si>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</si>
  <si>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</si>
  <si>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</si>
  <si>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</si>
  <si>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</si>
  <si>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</si>
  <si>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</si>
  <si>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</si>
  <si>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</si>
  <si>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</si>
  <si>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</si>
  <si>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</si>
  <si>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</si>
  <si>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</si>
  <si>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</si>
  <si>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</si>
  <si>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</si>
  <si>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</si>
  <si>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</si>
  <si>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</si>
  <si>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</si>
  <si>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</si>
  <si>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</si>
  <si>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</si>
  <si>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</si>
  <si>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</si>
  <si>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</si>
  <si>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</si>
  <si>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</si>
  <si>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</si>
  <si>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</si>
  <si>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</si>
  <si>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</si>
  <si>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</si>
  <si>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</si>
  <si>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</si>
  <si>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</si>
  <si>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</si>
  <si>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</si>
  <si>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</si>
  <si>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</si>
  <si>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</si>
  <si>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</si>
  <si>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</si>
  <si>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</si>
  <si>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</si>
  <si>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</si>
  <si>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</si>
  <si>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</si>
  <si>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</si>
  <si>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</si>
  <si>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</si>
  <si>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</si>
  <si>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</si>
  <si>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</si>
  <si>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</si>
  <si>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</si>
  <si>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</si>
  <si>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</si>
  <si>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</si>
  <si>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</si>
  <si>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</si>
  <si>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</si>
  <si>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</si>
  <si>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</si>
  <si>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</si>
  <si>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</si>
  <si>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</si>
  <si>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</si>
  <si>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</si>
  <si>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</si>
  <si>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</si>
  <si>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</si>
  <si>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</si>
  <si>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</si>
  <si>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</si>
  <si>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</si>
  <si>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</si>
  <si>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</si>
  <si>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</si>
  <si>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</si>
  <si>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</si>
  <si>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</si>
  <si>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</si>
  <si>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</si>
  <si>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</si>
  <si>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</si>
  <si>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</si>
  <si>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</si>
  <si>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</si>
  <si>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</si>
  <si>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</si>
  <si>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</si>
  <si>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</si>
  <si>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</si>
  <si>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</si>
  <si>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</si>
  <si>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</si>
  <si>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</si>
  <si>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</si>
  <si>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</si>
  <si>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</si>
  <si>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</si>
  <si>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</si>
  <si>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</si>
  <si>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</si>
  <si>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</si>
  <si>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</si>
  <si>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</si>
  <si>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</si>
  <si>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</si>
  <si>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</si>
  <si>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</si>
  <si>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</si>
  <si>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</si>
  <si>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</si>
  <si>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</si>
  <si>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</si>
  <si>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</si>
  <si>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</si>
  <si>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</si>
  <si>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</si>
  <si>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</si>
  <si>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</si>
  <si>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</si>
  <si>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</si>
  <si>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</si>
  <si>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</si>
  <si>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</si>
  <si>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</si>
  <si>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</si>
  <si>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</si>
  <si>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</si>
  <si>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</si>
  <si>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</si>
  <si>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</si>
  <si>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</si>
  <si>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</si>
  <si>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</si>
  <si>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</si>
  <si>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</si>
  <si>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</si>
  <si>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</si>
  <si>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</si>
  <si>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</si>
  <si>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</si>
  <si>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</si>
  <si>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</si>
  <si>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</si>
  <si>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</si>
  <si>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</si>
  <si>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</si>
  <si>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</si>
  <si>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</si>
  <si>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</si>
  <si>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</si>
  <si>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</si>
  <si>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</si>
  <si>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</si>
  <si>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</si>
  <si>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</si>
  <si>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</si>
  <si>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</si>
  <si>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</si>
  <si>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</si>
  <si>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</si>
  <si>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</si>
  <si>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</si>
  <si>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</si>
  <si>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</si>
  <si>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</si>
  <si>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</si>
  <si>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</si>
  <si>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</si>
  <si>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</si>
  <si>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</si>
  <si>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</si>
  <si>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</si>
  <si>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</si>
  <si>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</si>
  <si>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</si>
  <si>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</si>
  <si>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</si>
  <si>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</si>
  <si>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</si>
  <si>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</si>
  <si>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</si>
  <si>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</si>
  <si>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</si>
  <si>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</si>
  <si>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</si>
  <si>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</si>
  <si>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</si>
  <si>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</si>
  <si>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</si>
  <si>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</si>
  <si>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</si>
  <si>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</si>
  <si>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</si>
  <si>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</si>
  <si>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</si>
  <si>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</si>
  <si>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</si>
  <si>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</si>
  <si>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</si>
  <si>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</si>
  <si>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</si>
  <si>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</si>
  <si>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</si>
  <si>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</si>
  <si>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</si>
  <si>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</si>
  <si>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</si>
  <si>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</si>
  <si>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</si>
  <si>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</si>
  <si>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</si>
  <si>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</si>
  <si>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</si>
  <si>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</si>
  <si>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</si>
  <si>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</si>
  <si>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</si>
  <si>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</si>
  <si>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</si>
  <si>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</si>
  <si>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</si>
  <si>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</si>
  <si>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</si>
  <si>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</si>
  <si>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</si>
  <si>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</si>
  <si>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</si>
  <si>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</si>
  <si>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</si>
  <si>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</si>
  <si>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</si>
  <si>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</si>
  <si>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</si>
  <si>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</si>
  <si>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</si>
  <si>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</si>
  <si>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</si>
  <si>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</si>
  <si>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</si>
  <si>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</si>
  <si>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</si>
  <si>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</si>
  <si>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</si>
  <si>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</si>
  <si>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</si>
  <si>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</si>
  <si>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</si>
  <si>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</si>
  <si>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</si>
  <si>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</si>
  <si>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</si>
  <si>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</si>
  <si>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</si>
  <si>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</si>
  <si>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</si>
  <si>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</si>
  <si>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</si>
  <si>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</si>
  <si>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</si>
  <si>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</si>
  <si>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</si>
  <si>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</si>
  <si>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</si>
  <si>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</si>
  <si>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</si>
  <si>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</si>
  <si>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</si>
  <si>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</si>
  <si>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</si>
  <si>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</si>
  <si>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</si>
  <si>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</si>
  <si>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</si>
  <si>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</si>
  <si>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</si>
  <si>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</si>
  <si>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</si>
  <si>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</si>
  <si>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</si>
  <si>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</si>
  <si>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</si>
  <si>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</si>
  <si>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</si>
  <si>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</si>
  <si>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</si>
  <si>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</si>
  <si>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</si>
  <si>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</si>
  <si>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</si>
  <si>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</si>
  <si>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</si>
  <si>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</si>
  <si>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</si>
  <si>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</si>
  <si>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</si>
  <si>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</si>
  <si>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</si>
  <si>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</si>
  <si>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</si>
  <si>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</si>
  <si>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</si>
  <si>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</si>
  <si>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</si>
  <si>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</si>
  <si>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</si>
  <si>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</si>
  <si>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</si>
  <si>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</si>
  <si>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</si>
  <si>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</si>
  <si>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</si>
  <si>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</si>
  <si>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</si>
  <si>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</si>
  <si>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</si>
  <si>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</si>
  <si>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</si>
  <si>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</si>
  <si>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</si>
  <si>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</si>
  <si>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</si>
  <si>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</si>
  <si>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</si>
  <si>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</si>
  <si>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</si>
  <si>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</si>
  <si>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</si>
  <si>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</si>
  <si>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</si>
  <si>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</si>
  <si>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</si>
  <si>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</si>
  <si>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</si>
  <si>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</si>
  <si>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</si>
  <si>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</si>
  <si>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</si>
  <si>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</si>
  <si>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</si>
  <si>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</si>
  <si>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</si>
  <si>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</si>
  <si>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</si>
  <si>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</si>
  <si>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</si>
  <si>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</si>
  <si>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</si>
  <si>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</si>
  <si>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</si>
  <si>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</si>
  <si>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</si>
  <si>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</si>
  <si>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</si>
  <si>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</si>
  <si>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</si>
  <si>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</si>
  <si>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</si>
  <si>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</si>
  <si>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</si>
  <si>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</si>
  <si>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</si>
  <si>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</si>
  <si>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</si>
  <si>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</si>
  <si>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</si>
  <si>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</si>
  <si>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</si>
  <si>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</si>
  <si>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</si>
  <si>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</si>
  <si>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</si>
  <si>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</si>
  <si>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</si>
  <si>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</si>
  <si>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</si>
  <si>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</si>
  <si>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</si>
  <si>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</si>
  <si>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</si>
  <si>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</si>
  <si>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</si>
  <si>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</si>
  <si>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</si>
  <si>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</si>
  <si>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</si>
  <si>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</si>
  <si>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</si>
  <si>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</si>
  <si>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</si>
  <si>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</si>
  <si>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</si>
  <si>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</si>
  <si>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</si>
  <si>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</si>
  <si>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</si>
  <si>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</si>
  <si>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</si>
  <si>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</si>
  <si>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</si>
  <si>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</si>
  <si>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</si>
  <si>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</si>
  <si>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</si>
  <si>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</si>
  <si>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</si>
  <si>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</si>
  <si>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</si>
  <si>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</si>
  <si>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</si>
  <si>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</si>
  <si>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</si>
  <si>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</si>
  <si>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</si>
  <si>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</si>
  <si>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</si>
  <si>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</si>
  <si>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</si>
  <si>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</si>
  <si>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</si>
  <si>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</si>
  <si>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</si>
  <si>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</si>
  <si>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</si>
  <si>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</si>
  <si>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</si>
  <si>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</si>
  <si>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</si>
  <si>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</si>
  <si>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</si>
  <si>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</si>
  <si>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</si>
  <si>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</si>
  <si>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</si>
  <si>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</si>
  <si>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</si>
  <si>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</si>
  <si>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</si>
  <si>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</si>
  <si>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</si>
  <si>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</si>
  <si>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</si>
  <si>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</si>
  <si>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</si>
  <si>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</si>
  <si>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</si>
  <si>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</si>
  <si>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</si>
  <si>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</si>
  <si>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</si>
  <si>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</si>
  <si>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</si>
  <si>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</si>
  <si>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</si>
  <si>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</si>
  <si>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</si>
  <si>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</si>
  <si>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</si>
  <si>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</si>
  <si>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</si>
  <si>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</si>
  <si>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</si>
  <si>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</si>
  <si>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</si>
  <si>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</si>
  <si>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</si>
  <si>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</si>
  <si>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</si>
  <si>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</si>
  <si>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</si>
  <si>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</si>
  <si>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</si>
  <si>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</si>
  <si>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</si>
  <si>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</si>
  <si>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</si>
  <si>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</si>
  <si>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</si>
  <si>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</si>
  <si>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</si>
  <si>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</si>
  <si>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</si>
  <si>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</si>
  <si>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</si>
  <si>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</si>
  <si>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</si>
  <si>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</si>
  <si>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</si>
  <si>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</si>
  <si>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</si>
  <si>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</si>
  <si>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</si>
  <si>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</si>
  <si>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</si>
  <si>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</si>
  <si>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</si>
  <si>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</si>
  <si>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</si>
  <si>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</si>
  <si>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</si>
  <si>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</si>
  <si>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</si>
  <si>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</si>
  <si>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</si>
  <si>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</si>
  <si>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</si>
  <si>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</si>
  <si>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</si>
  <si>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</si>
  <si>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</si>
  <si>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</si>
  <si>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</si>
  <si>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</si>
  <si>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</si>
  <si>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</si>
  <si>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</si>
  <si>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</si>
  <si>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</si>
  <si>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</si>
  <si>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</si>
  <si>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</si>
  <si>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</si>
  <si>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</si>
  <si>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</si>
  <si>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</si>
  <si>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</si>
  <si>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</si>
  <si>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</si>
  <si>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</si>
  <si>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</si>
  <si>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</si>
  <si>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</si>
  <si>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</si>
  <si>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</si>
  <si>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</si>
  <si>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</si>
  <si>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</si>
  <si>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</si>
  <si>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</si>
  <si>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</si>
  <si>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</si>
  <si>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</si>
  <si>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</si>
  <si>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</si>
  <si>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</si>
  <si>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</si>
  <si>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</si>
  <si>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</si>
  <si>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</si>
  <si>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</si>
  <si>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</si>
  <si>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</si>
  <si>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</si>
  <si>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</si>
  <si>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</si>
  <si>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</si>
  <si>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</si>
  <si>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</si>
  <si>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</si>
  <si>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</si>
  <si>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</si>
  <si>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</si>
  <si>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</si>
  <si>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</si>
  <si>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</si>
  <si>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</si>
  <si>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</si>
  <si>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</si>
  <si>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</si>
  <si>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</si>
  <si>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</si>
  <si>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</si>
  <si>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</si>
  <si>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</si>
  <si>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</si>
  <si>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</si>
  <si>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</si>
  <si>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</si>
  <si>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</si>
  <si>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</si>
  <si>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</si>
  <si>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</si>
  <si>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</si>
  <si>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</si>
  <si>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</si>
  <si>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</si>
  <si>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</si>
  <si>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</si>
  <si>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</si>
  <si>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</si>
  <si>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</si>
  <si>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</si>
  <si>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</si>
  <si>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</si>
  <si>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</si>
  <si>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</si>
  <si>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</si>
  <si>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</si>
  <si>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</si>
  <si>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</si>
  <si>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</si>
  <si>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</si>
  <si>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</si>
  <si>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</si>
  <si>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</si>
  <si>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</si>
  <si>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</si>
  <si>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</si>
  <si>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</si>
  <si>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</si>
  <si>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</si>
  <si>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</si>
  <si>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</si>
  <si>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</si>
  <si>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</si>
  <si>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</si>
  <si>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</si>
  <si>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</si>
  <si>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</si>
  <si>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</si>
  <si>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</si>
  <si>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</si>
  <si>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</si>
  <si>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</si>
  <si>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</si>
  <si>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</si>
  <si>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</si>
  <si>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</si>
  <si>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</si>
  <si>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</si>
  <si>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</si>
  <si>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</si>
  <si>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</si>
  <si>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</si>
  <si>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</si>
  <si>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</si>
  <si>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</si>
  <si>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</si>
  <si>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</si>
  <si>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</si>
  <si>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</si>
  <si>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</si>
  <si>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</si>
  <si>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</si>
  <si>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</si>
  <si>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</si>
  <si>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</si>
  <si>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</si>
  <si>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</si>
  <si>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</si>
  <si>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</si>
  <si>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</si>
  <si>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</si>
  <si>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</si>
  <si>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</si>
  <si>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</si>
  <si>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</si>
  <si>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</si>
  <si>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</si>
  <si>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</si>
  <si>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</si>
  <si>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</si>
  <si>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</si>
  <si>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</si>
  <si>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</si>
  <si>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</si>
  <si>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</si>
  <si>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</si>
  <si>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</si>
  <si>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</si>
  <si>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</si>
  <si>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</si>
  <si>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</si>
  <si>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</si>
  <si>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</si>
  <si>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</si>
  <si>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</si>
  <si>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</si>
  <si>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</si>
  <si>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</si>
  <si>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</si>
  <si>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</si>
  <si>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</si>
  <si>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</si>
  <si>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</si>
  <si>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</si>
  <si>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</si>
  <si>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</si>
  <si>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</si>
  <si>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</si>
  <si>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</si>
  <si>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</si>
  <si>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</si>
  <si>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</si>
  <si>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</si>
  <si>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</si>
  <si>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</si>
  <si>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</si>
  <si>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</si>
  <si>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</si>
  <si>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</si>
  <si>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</si>
  <si>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</si>
  <si>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</si>
  <si>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</si>
  <si>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</si>
  <si>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</si>
  <si>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</si>
  <si>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</si>
  <si>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</si>
  <si>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</si>
  <si>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</si>
  <si>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</si>
  <si>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</si>
  <si>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</si>
  <si>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</si>
  <si>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</si>
  <si>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</si>
  <si>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</si>
  <si>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</si>
  <si>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</si>
  <si>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</si>
  <si>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</si>
  <si>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</si>
  <si>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</si>
  <si>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</si>
  <si>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</si>
  <si>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</si>
  <si>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</si>
  <si>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</si>
  <si>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</si>
  <si>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</si>
  <si>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</si>
  <si>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</si>
  <si>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</si>
  <si>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</si>
  <si>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</si>
  <si>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</si>
  <si>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</si>
  <si>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</si>
  <si>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</si>
  <si>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</si>
  <si>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</si>
  <si>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</si>
  <si>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</si>
  <si>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</si>
  <si>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</si>
  <si>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</si>
  <si>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</si>
  <si>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</si>
  <si>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</si>
  <si>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</si>
  <si>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</si>
  <si>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</si>
  <si>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</si>
  <si>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</si>
  <si>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</si>
  <si>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</si>
  <si>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</si>
  <si>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</si>
  <si>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</si>
  <si>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</si>
  <si>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</si>
  <si>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</si>
  <si>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</si>
  <si>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</si>
  <si>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</si>
  <si>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</si>
  <si>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</si>
  <si>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</si>
  <si>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</si>
  <si>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</si>
  <si>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</si>
  <si>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</si>
  <si>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</si>
  <si>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</si>
  <si>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</si>
  <si>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</si>
  <si>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</si>
  <si>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</si>
  <si>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</si>
  <si>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</si>
  <si>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</si>
  <si>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</si>
  <si>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</si>
  <si>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</si>
  <si>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</si>
  <si>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</si>
  <si>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</si>
  <si>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</si>
  <si>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</si>
  <si>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</si>
  <si>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</si>
  <si>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</si>
  <si>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</si>
  <si>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</si>
  <si>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</si>
  <si>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</si>
  <si>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</si>
  <si>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</si>
  <si>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</si>
  <si>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</si>
  <si>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</si>
  <si>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</si>
  <si>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</si>
  <si>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</si>
  <si>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</si>
  <si>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</si>
  <si>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</si>
  <si>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</si>
  <si>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</si>
  <si>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</si>
  <si>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</si>
  <si>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</si>
  <si>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</si>
  <si>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</si>
  <si>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</si>
  <si>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</si>
  <si>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</si>
  <si>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</si>
  <si>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</si>
  <si>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</si>
  <si>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</si>
  <si>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</si>
  <si>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</si>
  <si>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</si>
  <si>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</si>
  <si>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</si>
  <si>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</si>
  <si>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</si>
  <si>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</si>
  <si>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</si>
  <si>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</si>
  <si>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</si>
  <si>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</si>
  <si>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</si>
  <si>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</si>
  <si>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</si>
  <si>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</si>
  <si>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</si>
  <si>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</si>
  <si>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</si>
  <si>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</si>
  <si>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</si>
  <si>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</si>
  <si>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</si>
  <si>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</si>
  <si>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</si>
  <si>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</si>
  <si>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</si>
  <si>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</si>
  <si>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</si>
  <si>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</si>
  <si>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</si>
  <si>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</si>
  <si>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</si>
  <si>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</si>
  <si>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</si>
  <si>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</si>
  <si>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</si>
  <si>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</si>
  <si>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</si>
  <si>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</si>
  <si>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</si>
  <si>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</si>
  <si>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</si>
  <si>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</si>
  <si>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</si>
  <si>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</si>
  <si>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</si>
  <si>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</si>
  <si>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</si>
  <si>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</si>
  <si>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</si>
  <si>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</si>
  <si>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</si>
  <si>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</si>
  <si>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</si>
  <si>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</si>
  <si>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</si>
  <si>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</si>
  <si>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</si>
  <si>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</si>
  <si>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</si>
  <si>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</si>
  <si>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</si>
  <si>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</si>
  <si>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</si>
  <si>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</si>
  <si>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</si>
  <si>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</si>
  <si>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</si>
  <si>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</si>
  <si>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</si>
  <si>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</si>
  <si>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</si>
  <si>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</si>
  <si>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</si>
  <si>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</si>
  <si>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</si>
  <si>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</si>
  <si>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</si>
  <si>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</si>
  <si>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</si>
  <si>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</si>
  <si>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</si>
  <si>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</si>
  <si>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</si>
  <si>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</si>
  <si>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</si>
  <si>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</si>
  <si>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</si>
  <si>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</si>
  <si>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</si>
  <si>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</si>
  <si>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</si>
  <si>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</si>
  <si>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</si>
  <si>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</si>
  <si>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</si>
  <si>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</si>
  <si>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</si>
  <si>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</si>
  <si>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</si>
  <si>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</si>
  <si>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</si>
  <si>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</si>
  <si>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</si>
  <si>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</si>
  <si>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</si>
  <si>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</si>
  <si>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</si>
  <si>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</si>
  <si>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</si>
  <si>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</si>
  <si>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</si>
  <si>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</si>
  <si>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</si>
  <si>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</si>
  <si>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</si>
  <si>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</si>
  <si>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</si>
  <si>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</si>
  <si>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</si>
  <si>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</si>
  <si>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</si>
  <si>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</si>
  <si>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</si>
  <si>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</si>
  <si>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</si>
  <si>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</si>
  <si>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</si>
  <si>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</si>
  <si>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</si>
  <si>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</si>
  <si>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</si>
  <si>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</si>
  <si>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</si>
  <si>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</si>
  <si>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</si>
  <si>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</si>
  <si>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</si>
  <si>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</si>
  <si>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</si>
  <si>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</si>
  <si>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</si>
  <si>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</si>
  <si>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</si>
  <si>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</si>
  <si>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</si>
  <si>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</si>
  <si>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</si>
  <si>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</si>
  <si>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</si>
  <si>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</si>
  <si>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</si>
  <si>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</si>
  <si>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</si>
  <si>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</si>
  <si>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</si>
  <si>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</si>
  <si>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</si>
  <si>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</si>
  <si>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</si>
  <si>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</si>
  <si>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</si>
  <si>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</si>
  <si>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</si>
  <si>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</si>
  <si>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</si>
  <si>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</si>
  <si>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</si>
  <si>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</si>
  <si>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</si>
  <si>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</si>
  <si>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</si>
  <si>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</si>
  <si>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</si>
  <si>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</si>
  <si>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</si>
  <si>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</si>
  <si>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</si>
  <si>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</si>
  <si>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</si>
  <si>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</si>
  <si>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</si>
  <si>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</si>
  <si>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</si>
  <si>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</si>
  <si>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</si>
  <si>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</si>
  <si>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</si>
  <si>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</si>
  <si>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</si>
  <si>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</si>
  <si>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</si>
  <si>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</si>
  <si>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</si>
  <si>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</si>
  <si>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</si>
  <si>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</si>
  <si>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</si>
  <si>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</si>
  <si>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</si>
  <si>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</si>
  <si>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</si>
  <si>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</si>
  <si>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</si>
  <si>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</si>
  <si>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</si>
  <si>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</si>
  <si>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</si>
  <si>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</si>
  <si>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</si>
  <si>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</si>
  <si>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</si>
  <si>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</si>
  <si>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</si>
  <si>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</si>
  <si>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</si>
  <si>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</si>
  <si>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</si>
  <si>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</si>
  <si>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</si>
  <si>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</si>
  <si>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</si>
  <si>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</si>
  <si>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</si>
  <si>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</si>
  <si>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</si>
  <si>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</si>
  <si>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</si>
  <si>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</si>
  <si>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</si>
  <si>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</si>
  <si>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</si>
  <si>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</si>
  <si>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</si>
  <si>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</si>
  <si>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</si>
  <si>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</si>
  <si>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</si>
  <si>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</si>
  <si>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</si>
  <si>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</si>
  <si>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</si>
  <si>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</si>
  <si>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</si>
  <si>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</si>
  <si>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</si>
  <si>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</si>
  <si>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</si>
  <si>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</si>
  <si>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</si>
  <si>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</si>
  <si>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</si>
  <si>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</si>
  <si>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</si>
  <si>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</si>
  <si>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</si>
  <si>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</si>
  <si>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</si>
  <si>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</si>
  <si>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</si>
  <si>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</si>
  <si>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</si>
  <si>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</si>
  <si>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</si>
  <si>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</si>
  <si>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</si>
  <si>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</si>
  <si>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</si>
  <si>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</si>
  <si>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</si>
  <si>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</si>
  <si>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</si>
  <si>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</si>
  <si>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</si>
  <si>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</si>
  <si>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</si>
  <si>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</si>
  <si>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</si>
  <si>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</si>
  <si>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</si>
  <si>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</si>
  <si>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</si>
  <si>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</si>
  <si>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</si>
  <si>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</si>
  <si>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</si>
  <si>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</si>
  <si>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</si>
  <si>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</si>
  <si>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</si>
  <si>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</si>
  <si>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</si>
  <si>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</si>
  <si>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</si>
  <si>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</si>
  <si>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</si>
  <si>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</si>
  <si>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</si>
  <si>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</si>
  <si>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</si>
  <si>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</si>
  <si>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</si>
  <si>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</si>
  <si>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</si>
  <si>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</si>
  <si>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</si>
  <si>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</si>
  <si>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</si>
  <si>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</si>
  <si>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</si>
  <si>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</si>
  <si>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</si>
  <si>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</si>
  <si>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</si>
  <si>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</si>
  <si>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</si>
  <si>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</si>
  <si>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</si>
  <si>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</si>
  <si>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</si>
  <si>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</si>
  <si>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</si>
  <si>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</si>
  <si>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</si>
  <si>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</si>
  <si>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</si>
  <si>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</si>
  <si>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</si>
  <si>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</si>
  <si>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</si>
  <si>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</si>
  <si>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</si>
  <si>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</si>
  <si>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</si>
  <si>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</si>
  <si>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</si>
  <si>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</si>
  <si>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</si>
  <si>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</si>
  <si>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</si>
  <si>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</si>
  <si>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</si>
  <si>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</si>
  <si>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</si>
  <si>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</si>
  <si>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</si>
  <si>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</si>
  <si>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</si>
  <si>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</si>
  <si>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</si>
  <si>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</si>
  <si>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</si>
  <si>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</si>
  <si>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</si>
  <si>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</si>
  <si>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</si>
  <si>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</si>
  <si>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</si>
  <si>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</si>
  <si>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</si>
  <si>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</si>
  <si>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</si>
  <si>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</si>
  <si>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</si>
  <si>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</si>
  <si>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</si>
  <si>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</si>
  <si>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</si>
  <si>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</si>
  <si>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</si>
  <si>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</si>
  <si>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</si>
  <si>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</si>
  <si>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</si>
  <si>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</si>
  <si>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</si>
  <si>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</si>
  <si>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</si>
  <si>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</si>
  <si>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</si>
  <si>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</si>
  <si>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</si>
  <si>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</si>
  <si>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</si>
  <si>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</si>
  <si>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</si>
  <si>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</si>
  <si>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</si>
  <si>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</si>
  <si>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</si>
  <si>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</si>
  <si>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</si>
  <si>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</si>
  <si>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</si>
  <si>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</si>
  <si>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</si>
  <si>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</si>
  <si>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</si>
  <si>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</si>
  <si>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</si>
  <si>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</si>
  <si>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</si>
  <si>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</si>
  <si>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</si>
  <si>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</si>
  <si>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</si>
  <si>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</si>
  <si>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</si>
  <si>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</si>
  <si>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</si>
  <si>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</si>
  <si>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</si>
  <si>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</si>
  <si>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</si>
  <si>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</si>
  <si>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</si>
  <si>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</si>
  <si>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</si>
  <si>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</si>
  <si>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</si>
  <si>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</si>
  <si>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</si>
  <si>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</si>
  <si>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</si>
  <si>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</si>
  <si>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</si>
  <si>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</si>
  <si>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</si>
  <si>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</si>
  <si>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</si>
  <si>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</si>
  <si>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</si>
  <si>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</si>
  <si>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</si>
  <si>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</si>
  <si>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</si>
  <si>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</si>
  <si>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</si>
  <si>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</si>
  <si>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</si>
  <si>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</si>
  <si>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</si>
  <si>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</si>
  <si>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</si>
  <si>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</si>
  <si>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</si>
  <si>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</si>
  <si>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</si>
  <si>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</si>
  <si>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</si>
  <si>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</si>
  <si>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</si>
  <si>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</si>
  <si>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</si>
  <si>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</si>
  <si>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</si>
  <si>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</si>
  <si>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</si>
  <si>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</si>
  <si>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</si>
  <si>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</si>
  <si>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</si>
  <si>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</si>
  <si>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</si>
  <si>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</si>
  <si>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</si>
  <si>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</si>
  <si>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</si>
  <si>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</si>
  <si>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</si>
  <si>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</si>
  <si>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</si>
  <si>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</si>
  <si>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</si>
  <si>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</si>
  <si>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</si>
  <si>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</si>
  <si>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</si>
  <si>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</si>
  <si>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</si>
  <si>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</si>
  <si>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</si>
  <si>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</si>
  <si>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</si>
  <si>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</si>
  <si>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</si>
  <si>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</si>
  <si>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</si>
  <si>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</si>
  <si>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</si>
  <si>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</si>
  <si>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</si>
  <si>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</si>
  <si>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</si>
  <si>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</si>
  <si>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</si>
  <si>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</si>
  <si>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</si>
  <si>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</si>
  <si>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</si>
  <si>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</si>
  <si>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</si>
  <si>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</si>
  <si>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</si>
  <si>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</si>
  <si>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</si>
  <si>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</si>
  <si>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</si>
  <si>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</si>
  <si>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</si>
  <si>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</si>
  <si>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</si>
  <si>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</si>
  <si>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</si>
  <si>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</si>
  <si>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</si>
  <si>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</si>
  <si>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</si>
  <si>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</si>
  <si>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</si>
  <si>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</si>
  <si>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</si>
  <si>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</si>
  <si>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</si>
  <si>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</si>
  <si>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</si>
  <si>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</si>
  <si>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</si>
  <si>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</si>
  <si>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</si>
  <si>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</si>
  <si>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</si>
  <si>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</si>
  <si>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</si>
  <si>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</si>
  <si>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</si>
  <si>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</si>
  <si>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</si>
  <si>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</si>
  <si>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</si>
  <si>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</si>
  <si>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</si>
  <si>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</si>
  <si>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</si>
  <si>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</si>
  <si>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</si>
  <si>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</si>
  <si>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</si>
  <si>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</si>
  <si>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</si>
  <si>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</si>
  <si>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</si>
  <si>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</si>
  <si>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</si>
  <si>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</si>
  <si>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</si>
  <si>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</si>
  <si>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</si>
  <si>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</si>
  <si>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</si>
  <si>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</si>
  <si>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</si>
  <si>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</si>
  <si>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</si>
  <si>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</si>
  <si>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</si>
  <si>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</si>
  <si>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</si>
  <si>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</si>
  <si>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</si>
  <si>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</si>
  <si>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</si>
  <si>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</si>
  <si>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</si>
  <si>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</si>
  <si>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</si>
  <si>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</si>
  <si>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</si>
  <si>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</si>
  <si>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</si>
  <si>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</si>
  <si>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</si>
  <si>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</si>
  <si>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</si>
  <si>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</si>
  <si>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</si>
  <si>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</si>
  <si>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</si>
  <si>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</si>
  <si>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</si>
  <si>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</si>
  <si>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</si>
  <si>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</si>
  <si>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</si>
  <si>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</si>
  <si>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</si>
  <si>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</si>
  <si>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</si>
  <si>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</si>
  <si>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</si>
  <si>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</si>
  <si>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</si>
  <si>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</si>
  <si>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</si>
  <si>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</si>
  <si>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</si>
  <si>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</si>
  <si>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</si>
  <si>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</si>
  <si>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</si>
  <si>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</si>
  <si>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</si>
  <si>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</si>
  <si>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</si>
  <si>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</si>
  <si>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</si>
  <si>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</si>
  <si>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</si>
  <si>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</si>
  <si>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</si>
  <si>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</si>
  <si>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</si>
  <si>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</si>
  <si>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</si>
  <si>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</si>
  <si>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</si>
  <si>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</si>
  <si>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</si>
  <si>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</si>
  <si>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</si>
  <si>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</si>
  <si>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</si>
  <si>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</si>
  <si>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</si>
  <si>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</si>
  <si>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</si>
  <si>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</si>
  <si>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</si>
  <si>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</si>
  <si>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</si>
  <si>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</si>
  <si>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</si>
  <si>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</si>
  <si>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</si>
  <si>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</si>
  <si>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</si>
  <si>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</si>
  <si>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</si>
  <si>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</si>
  <si>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</si>
  <si>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</si>
  <si>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</si>
  <si>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</si>
  <si>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</si>
  <si>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</si>
  <si>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</si>
  <si>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</si>
  <si>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</si>
  <si>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</si>
  <si>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</si>
  <si>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</si>
  <si>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</si>
  <si>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</si>
  <si>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</si>
  <si>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</si>
  <si>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</si>
  <si>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</si>
  <si>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</si>
  <si>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</si>
  <si>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</si>
  <si>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</si>
  <si>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</si>
  <si>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</si>
  <si>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</si>
  <si>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</si>
  <si>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</si>
  <si>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</si>
  <si>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</si>
  <si>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</si>
  <si>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</si>
  <si>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</si>
  <si>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</si>
  <si>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</si>
  <si>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</si>
  <si>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</si>
  <si>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</si>
  <si>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</si>
  <si>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</si>
  <si>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</si>
  <si>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</si>
  <si>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</si>
  <si>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</si>
  <si>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</si>
  <si>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</si>
  <si>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</si>
  <si>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</si>
  <si>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</si>
  <si>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</si>
  <si>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</si>
  <si>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</si>
  <si>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</si>
  <si>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</si>
  <si>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</si>
  <si>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</si>
  <si>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</si>
  <si>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</si>
  <si>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</si>
  <si>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</si>
  <si>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</si>
  <si>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</si>
  <si>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</si>
  <si>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</si>
  <si>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</si>
  <si>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</si>
  <si>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</si>
  <si>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</si>
  <si>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</si>
  <si>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</si>
  <si>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</si>
  <si>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</si>
  <si>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</si>
  <si>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</si>
  <si>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</si>
  <si>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</si>
  <si>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</si>
  <si>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</si>
  <si>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</si>
  <si>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</si>
  <si>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</si>
  <si>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</si>
  <si>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</si>
  <si>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</si>
  <si>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</si>
  <si>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</si>
  <si>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</si>
  <si>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</si>
  <si>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</si>
  <si>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</si>
  <si>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</si>
  <si>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</si>
  <si>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</si>
  <si>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</si>
  <si>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</si>
  <si>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</si>
  <si>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</si>
  <si>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</si>
  <si>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</si>
  <si>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</si>
  <si>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</si>
  <si>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</si>
  <si>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</si>
  <si>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</si>
  <si>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</si>
  <si>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</si>
  <si>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</si>
  <si>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</si>
  <si>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</si>
  <si>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</si>
  <si>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</si>
  <si>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</si>
  <si>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</si>
  <si>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</si>
  <si>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</si>
  <si>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</si>
  <si>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</si>
  <si>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</si>
  <si>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</si>
  <si>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</si>
  <si>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</si>
  <si>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</si>
  <si>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</si>
  <si>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</si>
  <si>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</si>
  <si>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</si>
  <si>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</si>
  <si>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</si>
  <si>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</si>
  <si>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</si>
  <si>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</si>
  <si>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</si>
  <si>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</si>
  <si>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</si>
  <si>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</si>
  <si>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</si>
  <si>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</si>
  <si>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</si>
  <si>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</si>
  <si>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</si>
  <si>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</si>
  <si>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</si>
  <si>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</si>
  <si>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</si>
  <si>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</si>
  <si>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</si>
  <si>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</si>
  <si>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</si>
  <si>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</si>
  <si>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</si>
  <si>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</si>
  <si>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</si>
  <si>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</si>
  <si>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</si>
  <si>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</si>
  <si>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</si>
  <si>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</si>
  <si>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</si>
  <si>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</si>
  <si>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</si>
  <si>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</si>
  <si>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</si>
  <si>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</si>
  <si>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</si>
  <si>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</si>
  <si>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</si>
  <si>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</si>
  <si>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</si>
  <si>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</si>
  <si>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</si>
  <si>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</si>
  <si>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</si>
  <si>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</si>
  <si>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</si>
  <si>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</si>
  <si>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</si>
  <si>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</si>
  <si>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</si>
  <si>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</si>
  <si>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</si>
  <si>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</si>
  <si>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</si>
  <si>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</si>
  <si>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</si>
  <si>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</si>
  <si>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</si>
  <si>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</si>
  <si>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</si>
  <si>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</si>
  <si>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</si>
  <si>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</si>
  <si>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</si>
  <si>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</si>
  <si>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</si>
  <si>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</si>
  <si>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</si>
  <si>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</si>
  <si>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</si>
  <si>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</si>
  <si>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</si>
  <si>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</si>
  <si>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</si>
  <si>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</si>
  <si>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</si>
  <si>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</si>
  <si>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</si>
  <si>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</si>
  <si>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</si>
  <si>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</si>
  <si>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</si>
  <si>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</si>
  <si>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</si>
  <si>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</si>
  <si>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</si>
  <si>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</si>
  <si>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</si>
  <si>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</si>
  <si>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</si>
  <si>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</si>
  <si>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</si>
  <si>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</si>
  <si>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</si>
  <si>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</si>
  <si>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</si>
  <si>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</si>
  <si>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</si>
  <si>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</si>
  <si>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</si>
  <si>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</si>
  <si>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</si>
  <si>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</si>
  <si>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</si>
  <si>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</si>
  <si>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</si>
  <si>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</si>
  <si>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</si>
  <si>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</si>
  <si>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</si>
  <si>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</si>
  <si>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</si>
  <si>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</si>
  <si>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</si>
  <si>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</si>
  <si>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</si>
  <si>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</si>
  <si>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</si>
  <si>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</si>
  <si>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</si>
  <si>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</si>
  <si>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</si>
  <si>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</si>
  <si>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</si>
  <si>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</si>
  <si>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</si>
  <si>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</si>
  <si>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</si>
  <si>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</si>
  <si>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</si>
  <si>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</si>
  <si>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</si>
  <si>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</si>
  <si>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</si>
  <si>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</si>
  <si>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</si>
  <si>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</si>
  <si>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</si>
  <si>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</si>
  <si>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</si>
  <si>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</si>
  <si>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</si>
  <si>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</si>
  <si>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</si>
  <si>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</si>
  <si>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</si>
  <si>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</si>
  <si>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</si>
  <si>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</si>
  <si>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</si>
  <si>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</si>
  <si>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</si>
  <si>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</si>
  <si>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</si>
  <si>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</si>
  <si>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</si>
  <si>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</si>
  <si>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</si>
  <si>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</si>
  <si>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</si>
  <si>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</si>
  <si>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</si>
  <si>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</si>
  <si>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</si>
  <si>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</si>
  <si>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</si>
  <si>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</si>
  <si>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</si>
  <si>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</si>
  <si>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</si>
  <si>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</si>
  <si>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</si>
  <si>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</si>
  <si>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</si>
  <si>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</si>
  <si>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</si>
  <si>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</si>
  <si>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</si>
  <si>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</si>
  <si>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</si>
  <si>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</si>
  <si>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</si>
  <si>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</si>
  <si>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</si>
  <si>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</si>
  <si>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</si>
  <si>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</si>
  <si>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</si>
  <si>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</si>
  <si>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</si>
  <si>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</si>
  <si>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</si>
  <si>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</si>
  <si>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</si>
  <si>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</si>
  <si>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</si>
  <si>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</si>
  <si>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</si>
  <si>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</si>
  <si>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</si>
  <si>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</si>
  <si>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</si>
  <si>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</si>
  <si>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</si>
  <si>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</si>
  <si>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</si>
  <si>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</si>
  <si>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</si>
  <si>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</si>
  <si>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</si>
  <si>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</si>
  <si>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</si>
  <si>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</si>
  <si>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</si>
  <si>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</si>
  <si>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</si>
  <si>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</si>
  <si>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</si>
  <si>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</si>
  <si>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</si>
  <si>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</si>
  <si>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</si>
  <si>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</si>
  <si>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</si>
  <si>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</si>
  <si>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</si>
  <si>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</si>
  <si>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</si>
  <si>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</si>
  <si>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</si>
  <si>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</si>
  <si>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</si>
  <si>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</si>
  <si>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</si>
  <si>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</si>
  <si>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</si>
  <si>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</si>
  <si>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</si>
  <si>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</si>
  <si>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</si>
  <si>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</si>
  <si>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</si>
  <si>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</si>
  <si>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</si>
  <si>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</si>
  <si>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</si>
  <si>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</si>
  <si>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</si>
  <si>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</si>
  <si>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</si>
  <si>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</si>
  <si>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</si>
  <si>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</si>
  <si>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</si>
  <si>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</si>
  <si>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</si>
  <si>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</si>
  <si>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</si>
  <si>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</si>
  <si>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</si>
  <si>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</si>
  <si>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</si>
  <si>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</si>
  <si>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</si>
  <si>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</si>
  <si>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</si>
  <si>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</si>
  <si>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</si>
  <si>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</si>
  <si>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</si>
  <si>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</si>
  <si>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</si>
  <si>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</si>
  <si>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</si>
  <si>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</si>
  <si>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</si>
  <si>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</si>
  <si>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</si>
  <si>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</si>
  <si>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</si>
  <si>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</si>
  <si>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</si>
  <si>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</si>
  <si>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</si>
  <si>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</si>
  <si>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</si>
  <si>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</si>
  <si>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</si>
  <si>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</si>
  <si>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</si>
  <si>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</si>
  <si>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</si>
  <si>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</si>
  <si>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</si>
  <si>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</si>
  <si>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</si>
  <si>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</si>
  <si>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</si>
  <si>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</si>
  <si>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</si>
  <si>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</si>
  <si>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</si>
  <si>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</si>
  <si>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</si>
  <si>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</si>
  <si>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</si>
  <si>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</si>
  <si>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</si>
  <si>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</si>
  <si>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</si>
  <si>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</si>
  <si>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</si>
  <si>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</si>
  <si>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</si>
  <si>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</si>
  <si>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</si>
  <si>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</si>
  <si>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</si>
  <si>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</si>
  <si>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</si>
  <si>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</si>
  <si>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</si>
  <si>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</si>
  <si>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</si>
  <si>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</si>
  <si>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</si>
  <si>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</si>
  <si>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</si>
  <si>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</si>
  <si>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</si>
  <si>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</si>
  <si>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</si>
  <si>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</si>
  <si>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</si>
  <si>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</si>
  <si>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</si>
  <si>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</si>
  <si>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</si>
  <si>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</si>
  <si>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</si>
  <si>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</si>
  <si>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</si>
  <si>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</si>
  <si>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</si>
  <si>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</si>
  <si>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</si>
  <si>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</si>
  <si>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</si>
  <si>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</si>
  <si>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</si>
  <si>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</si>
  <si>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</si>
  <si>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</si>
  <si>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</si>
  <si>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</si>
  <si>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</si>
  <si>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</si>
  <si>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</si>
  <si>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</si>
  <si>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</si>
  <si>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</si>
  <si>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</si>
  <si>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</si>
  <si>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</si>
  <si>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</si>
  <si>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</si>
  <si>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</si>
  <si>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</si>
  <si>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</si>
  <si>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</si>
  <si>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</si>
  <si>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</si>
  <si>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</si>
  <si>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</si>
  <si>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</si>
  <si>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</si>
  <si>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</si>
  <si>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</si>
  <si>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</si>
  <si>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</si>
  <si>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</si>
  <si>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</si>
  <si>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</si>
  <si>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</si>
  <si>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</si>
  <si>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</si>
  <si>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</si>
  <si>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</si>
  <si>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</si>
  <si>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</si>
  <si>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</si>
  <si>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</si>
  <si>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</si>
  <si>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</si>
  <si>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</si>
  <si>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</si>
  <si>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</si>
  <si>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</si>
  <si>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</si>
  <si>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</si>
  <si>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</si>
  <si>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</si>
  <si>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</si>
  <si>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</si>
  <si>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</si>
  <si>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</si>
  <si>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</si>
  <si>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</si>
  <si>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</si>
  <si>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</si>
  <si>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</si>
  <si>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</si>
  <si>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</si>
  <si>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</si>
  <si>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</si>
  <si>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</si>
  <si>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</si>
  <si>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</si>
  <si>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</si>
  <si>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</si>
  <si>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</si>
  <si>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</si>
  <si>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</si>
  <si>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</si>
  <si>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</si>
  <si>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</si>
  <si>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</si>
  <si>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</si>
  <si>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</si>
  <si>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</si>
  <si>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</si>
  <si>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</si>
  <si>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</si>
  <si>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</si>
  <si>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</si>
  <si>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</si>
  <si>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</si>
  <si>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</si>
  <si>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</si>
  <si>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</si>
  <si>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</si>
  <si>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</si>
  <si>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</si>
  <si>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</si>
  <si>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</si>
  <si>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</si>
  <si>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</si>
  <si>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</si>
  <si>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</si>
  <si>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</si>
  <si>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</si>
  <si>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</si>
  <si>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</si>
  <si>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</si>
  <si>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</si>
  <si>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</si>
  <si>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</si>
  <si>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</si>
  <si>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</si>
  <si>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</si>
  <si>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</si>
  <si>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</si>
  <si>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</si>
  <si>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</si>
  <si>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</si>
  <si>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</si>
  <si>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</si>
  <si>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</si>
  <si>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</si>
  <si>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</si>
  <si>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</si>
  <si>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</si>
  <si>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</si>
  <si>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</si>
  <si>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</si>
  <si>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</si>
  <si>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</si>
  <si>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</si>
  <si>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</si>
  <si>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</si>
  <si>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</si>
  <si>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</si>
  <si>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</si>
  <si>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</si>
  <si>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</si>
  <si>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</si>
  <si>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</si>
  <si>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</si>
  <si>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</si>
  <si>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</si>
  <si>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</si>
  <si>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</si>
  <si>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</si>
  <si>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</si>
  <si>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</si>
  <si>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</si>
  <si>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</si>
  <si>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</si>
  <si>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</si>
  <si>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</si>
  <si>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</si>
  <si>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</si>
  <si>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</si>
  <si>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</si>
  <si>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</si>
  <si>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</si>
  <si>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</si>
  <si>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</si>
  <si>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</si>
  <si>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</si>
  <si>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</si>
  <si>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</si>
  <si>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</si>
  <si>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</si>
  <si>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</si>
  <si>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</si>
  <si>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</si>
  <si>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</si>
  <si>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</si>
  <si>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</si>
  <si>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</si>
  <si>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</si>
  <si>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</si>
  <si>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</si>
  <si>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</si>
  <si>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</si>
  <si>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</si>
  <si>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</si>
  <si>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</si>
  <si>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</si>
  <si>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</si>
  <si>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</si>
  <si>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</si>
  <si>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</si>
  <si>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</si>
  <si>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</si>
  <si>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</si>
  <si>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</si>
  <si>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</si>
  <si>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</si>
  <si>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</si>
  <si>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</si>
  <si>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</si>
  <si>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</si>
  <si>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</si>
  <si>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</si>
  <si>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</si>
  <si>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</si>
  <si>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</si>
  <si>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</si>
  <si>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</si>
  <si>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</si>
  <si>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</si>
  <si>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</si>
  <si>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</si>
  <si>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</si>
  <si>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</si>
  <si>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</si>
  <si>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</si>
  <si>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</si>
  <si>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</si>
  <si>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</si>
  <si>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</si>
  <si>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</si>
  <si>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</si>
  <si>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</si>
  <si>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</si>
  <si>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</si>
  <si>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</si>
  <si>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</si>
  <si>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</si>
  <si>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</si>
  <si>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</si>
  <si>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</si>
  <si>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</si>
  <si>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</si>
  <si>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</si>
  <si>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</si>
  <si>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</si>
  <si>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</si>
  <si>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</si>
  <si>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</si>
  <si>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</si>
  <si>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</si>
  <si>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</si>
  <si>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</si>
  <si>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</si>
  <si>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</si>
  <si>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</si>
  <si>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</si>
  <si>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</si>
  <si>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</si>
  <si>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</si>
  <si>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</si>
  <si>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</si>
  <si>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</si>
  <si>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</si>
  <si>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</si>
  <si>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</si>
  <si>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</si>
  <si>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</si>
  <si>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</si>
  <si>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</si>
  <si>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</si>
  <si>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</si>
  <si>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</si>
  <si>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</si>
  <si>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</si>
  <si>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</si>
  <si>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</si>
  <si>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</si>
  <si>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</si>
  <si>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</si>
  <si>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</si>
  <si>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</si>
  <si>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</si>
  <si>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</si>
  <si>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</si>
  <si>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</si>
  <si>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</si>
  <si>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</si>
  <si>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</si>
  <si>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</si>
  <si>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</si>
  <si>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</si>
  <si>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</si>
  <si>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</si>
  <si>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</si>
  <si>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</si>
  <si>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</si>
  <si>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</si>
  <si>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</si>
  <si>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</si>
  <si>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</si>
  <si>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</si>
  <si>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</si>
  <si>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</si>
  <si>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</si>
  <si>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</si>
  <si>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</si>
  <si>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</si>
  <si>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</si>
  <si>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</si>
  <si>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</si>
  <si>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</si>
  <si>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</si>
  <si>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</si>
  <si>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</si>
  <si>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</si>
  <si>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</si>
  <si>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</si>
  <si>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</si>
  <si>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</si>
  <si>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</si>
  <si>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</si>
  <si>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</si>
  <si>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</si>
  <si>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</si>
  <si>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</si>
  <si>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</si>
  <si>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</si>
  <si>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</si>
  <si>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</si>
  <si>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</si>
  <si>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</si>
  <si>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</si>
  <si>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</si>
  <si>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</si>
  <si>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</si>
  <si>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</si>
  <si>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</si>
  <si>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</si>
  <si>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</si>
  <si>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</si>
  <si>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</si>
  <si>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</si>
  <si>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</si>
  <si>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</si>
  <si>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</si>
  <si>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</si>
  <si>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</si>
  <si>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</si>
  <si>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</si>
  <si>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</si>
  <si>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</si>
  <si>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</si>
  <si>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</si>
  <si>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</si>
  <si>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</si>
  <si>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</si>
  <si>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</si>
  <si>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</si>
  <si>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</si>
  <si>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</si>
  <si>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</si>
  <si>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</si>
  <si>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</si>
  <si>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</si>
  <si>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</si>
  <si>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</si>
  <si>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</si>
  <si>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</si>
  <si>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</si>
  <si>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</si>
  <si>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</si>
  <si>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</si>
  <si>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</si>
  <si>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</si>
  <si>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</si>
  <si>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</si>
  <si>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</si>
  <si>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</si>
  <si>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</si>
  <si>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</si>
  <si>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</si>
  <si>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</si>
  <si>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</si>
  <si>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</si>
  <si>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</si>
  <si>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</si>
  <si>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</si>
  <si>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</si>
  <si>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</si>
  <si>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</si>
  <si>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</si>
  <si>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</si>
  <si>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</si>
  <si>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</si>
  <si>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</si>
  <si>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</si>
  <si>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</si>
  <si>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</si>
  <si>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</si>
  <si>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</si>
  <si>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</si>
  <si>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</si>
  <si>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</si>
  <si>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</si>
  <si>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</si>
  <si>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</si>
  <si>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</si>
  <si>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</si>
  <si>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</si>
  <si>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</si>
  <si>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</si>
  <si>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</si>
  <si>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</si>
  <si>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</si>
  <si>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</si>
  <si>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</si>
  <si>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</si>
  <si>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</si>
  <si>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</si>
  <si>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</si>
  <si>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</si>
  <si>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</si>
  <si>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</si>
  <si>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</si>
  <si>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</si>
  <si>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</si>
  <si>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</si>
  <si>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</si>
  <si>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</si>
  <si>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</si>
  <si>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</si>
  <si>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</si>
  <si>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</si>
  <si>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</si>
  <si>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</si>
  <si>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</si>
  <si>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</si>
  <si>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</si>
  <si>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</si>
  <si>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</si>
  <si>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</si>
  <si>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</si>
  <si>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</si>
  <si>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</si>
  <si>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</si>
  <si>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</si>
  <si>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</si>
  <si>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</si>
  <si>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</si>
  <si>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</si>
  <si>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</si>
  <si>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</si>
  <si>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</si>
  <si>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</si>
  <si>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</si>
  <si>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</si>
  <si>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</si>
  <si>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</si>
  <si>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</si>
  <si>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</si>
  <si>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</si>
  <si>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</si>
  <si>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</si>
  <si>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</si>
  <si>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</si>
  <si>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</si>
  <si>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</si>
  <si>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</si>
  <si>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</si>
  <si>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</si>
  <si>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</si>
  <si>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</si>
  <si>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</si>
  <si>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</si>
  <si>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</si>
  <si>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</si>
  <si>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</si>
  <si>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</si>
  <si>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</si>
  <si>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</si>
  <si>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</si>
  <si>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</si>
  <si>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</si>
  <si>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</si>
  <si>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</si>
  <si>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</si>
  <si>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</si>
  <si>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</si>
  <si>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</si>
  <si>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</si>
  <si>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</si>
  <si>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</si>
  <si>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</si>
  <si>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</si>
  <si>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</si>
  <si>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</si>
  <si>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</si>
  <si>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</si>
  <si>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</si>
  <si>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</si>
  <si>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</si>
  <si>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</si>
  <si>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</si>
  <si>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</si>
  <si>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</si>
  <si>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</si>
  <si>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</si>
  <si>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</si>
  <si>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</si>
  <si>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</si>
  <si>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</si>
  <si>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</si>
  <si>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</si>
  <si>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</si>
  <si>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</si>
  <si>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</si>
  <si>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</si>
  <si>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</si>
  <si>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</si>
  <si>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</si>
  <si>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</si>
  <si>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</si>
  <si>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</si>
  <si>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</si>
  <si>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</si>
  <si>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</si>
  <si>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</si>
  <si>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</si>
  <si>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</si>
  <si>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</si>
  <si>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</si>
  <si>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</si>
  <si>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</si>
  <si>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</si>
  <si>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</si>
  <si>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</si>
  <si>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</si>
  <si>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</si>
  <si>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</si>
  <si>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</si>
  <si>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</si>
  <si>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</si>
  <si>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</si>
  <si>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</si>
  <si>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</si>
  <si>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</si>
  <si>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</si>
  <si>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</si>
  <si>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</si>
  <si>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</si>
  <si>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</si>
  <si>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</si>
  <si>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</si>
  <si>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</si>
  <si>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</si>
  <si>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</si>
  <si>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</si>
  <si>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</si>
  <si>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</si>
  <si>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</si>
  <si>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</si>
  <si>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</si>
  <si>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</si>
  <si>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</si>
  <si>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</si>
  <si>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</si>
  <si>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</si>
  <si>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</si>
  <si>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</si>
  <si>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</si>
  <si>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</si>
  <si>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</si>
  <si>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</si>
  <si>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</si>
  <si>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</si>
  <si>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</si>
  <si>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</si>
  <si>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</si>
  <si>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</si>
  <si>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</si>
  <si>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</si>
  <si>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</si>
  <si>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</si>
  <si>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</si>
  <si>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</si>
  <si>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</si>
  <si>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</si>
  <si>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</si>
  <si>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</si>
  <si>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</si>
  <si>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</si>
  <si>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</si>
  <si>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</si>
  <si>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</si>
  <si>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</si>
  <si>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</si>
  <si>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</si>
  <si>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</si>
  <si>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</si>
  <si>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</si>
  <si>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</si>
  <si>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</si>
  <si>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</si>
  <si>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</si>
  <si>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</si>
  <si>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</si>
  <si>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</si>
  <si>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</si>
  <si>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</si>
  <si>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</si>
  <si>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</si>
  <si>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</si>
  <si>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</si>
  <si>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</si>
  <si>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</si>
  <si>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</si>
  <si>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</si>
  <si>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</si>
  <si>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</si>
  <si>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</si>
  <si>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</si>
  <si>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</si>
  <si>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</si>
  <si>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</si>
  <si>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</si>
  <si>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</si>
  <si>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</si>
  <si>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</si>
  <si>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</si>
  <si>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</si>
  <si>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</si>
  <si>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</si>
  <si>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</si>
  <si>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</si>
  <si>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</si>
  <si>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</si>
  <si>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</si>
  <si>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</si>
  <si>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</si>
  <si>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</si>
  <si>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</si>
  <si>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</si>
  <si>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</si>
  <si>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</si>
  <si>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</si>
  <si>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</si>
  <si>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</si>
  <si>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</si>
  <si>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</si>
  <si>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</si>
  <si>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</si>
  <si>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</si>
  <si>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</si>
  <si>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</si>
  <si>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</si>
  <si>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</si>
  <si>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</si>
  <si>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</si>
  <si>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</si>
  <si>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</si>
  <si>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</si>
  <si>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</si>
  <si>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</si>
  <si>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</si>
  <si>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</si>
  <si>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</si>
  <si>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</si>
  <si>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</si>
  <si>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</si>
  <si>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</si>
  <si>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</si>
  <si>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</si>
  <si>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</si>
  <si>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</si>
  <si>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</si>
  <si>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</si>
  <si>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</si>
  <si>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</si>
  <si>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</si>
  <si>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</si>
  <si>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</si>
  <si>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</si>
  <si>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</si>
  <si>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</si>
  <si>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</si>
  <si>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</si>
  <si>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</si>
  <si>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</si>
  <si>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</si>
  <si>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</si>
  <si>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</si>
  <si>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</si>
  <si>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</si>
  <si>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</si>
  <si>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</si>
  <si>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</si>
  <si>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</si>
  <si>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</si>
  <si>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</si>
  <si>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</si>
  <si>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</si>
  <si>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</si>
  <si>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</si>
  <si>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</si>
  <si>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</si>
  <si>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</si>
  <si>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</si>
  <si>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</si>
  <si>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</si>
  <si>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</si>
  <si>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</si>
  <si>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</si>
  <si>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</si>
  <si>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</si>
  <si>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</si>
  <si>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</si>
  <si>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</si>
  <si>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</si>
  <si>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</si>
  <si>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</si>
  <si>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</si>
  <si>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</si>
  <si>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</si>
  <si>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</si>
  <si>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</si>
  <si>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</si>
  <si>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</si>
  <si>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</si>
  <si>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</si>
  <si>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</si>
  <si>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</si>
  <si>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</si>
  <si>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</si>
  <si>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</si>
  <si>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</si>
  <si>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</si>
  <si>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</si>
  <si>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</si>
  <si>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</si>
  <si>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</si>
  <si>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</si>
  <si>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</si>
  <si>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</si>
  <si>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</si>
  <si>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</si>
  <si>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</si>
  <si>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</si>
  <si>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</si>
  <si>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</si>
  <si>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</si>
  <si>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</si>
  <si>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</si>
  <si>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</si>
  <si>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</si>
  <si>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</si>
  <si>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</si>
  <si>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</si>
  <si>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</si>
  <si>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</si>
  <si>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</si>
  <si>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</si>
  <si>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</si>
  <si>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</si>
  <si>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</si>
  <si>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</si>
  <si>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</si>
  <si>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</si>
  <si>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</si>
  <si>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</si>
  <si>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</si>
  <si>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</si>
  <si>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</si>
  <si>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</si>
  <si>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</si>
  <si>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</si>
  <si>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</si>
  <si>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</si>
  <si>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</si>
  <si>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</si>
  <si>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</si>
  <si>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</si>
  <si>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</si>
  <si>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</si>
  <si>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</si>
  <si>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</si>
  <si>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</si>
  <si>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</si>
  <si>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</si>
  <si>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</si>
  <si>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</si>
  <si>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</si>
  <si>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</si>
  <si>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</si>
  <si>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</si>
  <si>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</si>
  <si>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</si>
  <si>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</si>
  <si>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</si>
  <si>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</si>
  <si>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</si>
  <si>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</si>
  <si>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</si>
  <si>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</si>
  <si>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</si>
  <si>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</si>
  <si>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</si>
  <si>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</si>
  <si>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</si>
  <si>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</si>
  <si>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</si>
  <si>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</si>
  <si>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</si>
  <si>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</si>
  <si>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</si>
  <si>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</si>
  <si>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</si>
  <si>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</si>
  <si>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</si>
  <si>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</si>
  <si>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</si>
  <si>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</si>
  <si>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</si>
  <si>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</si>
  <si>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</si>
  <si>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</si>
  <si>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</si>
  <si>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</si>
  <si>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</si>
  <si>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</si>
  <si>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</si>
  <si>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</si>
  <si>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</si>
  <si>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</si>
  <si>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</si>
  <si>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</si>
  <si>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</si>
  <si>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</si>
  <si>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</si>
  <si>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</si>
  <si>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</si>
  <si>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</si>
  <si>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</si>
  <si>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</si>
  <si>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</si>
  <si>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</si>
  <si>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</si>
  <si>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</si>
  <si>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</si>
  <si>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</si>
  <si>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</si>
  <si>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</si>
  <si>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</si>
  <si>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</si>
  <si>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</si>
  <si>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</si>
  <si>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</si>
  <si>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</si>
  <si>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</si>
  <si>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</si>
  <si>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</si>
  <si>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</si>
  <si>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</si>
  <si>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</si>
  <si>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</si>
  <si>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</si>
  <si>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</si>
  <si>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</si>
  <si>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</si>
  <si>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</si>
  <si>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</si>
  <si>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</si>
  <si>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</si>
  <si>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</si>
  <si>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</si>
  <si>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</si>
  <si>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</si>
  <si>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</si>
  <si>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</si>
  <si>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</si>
  <si>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</si>
  <si>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</si>
  <si>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</si>
  <si>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</si>
  <si>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</si>
  <si>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</si>
  <si>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</si>
  <si>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</si>
  <si>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</si>
  <si>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</si>
  <si>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</si>
  <si>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</si>
  <si>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</si>
  <si>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</si>
  <si>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</si>
  <si>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</si>
  <si>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</si>
  <si>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</si>
  <si>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</si>
  <si>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</si>
  <si>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</si>
  <si>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</si>
  <si>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</si>
  <si>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</si>
  <si>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</si>
  <si>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</si>
  <si>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</si>
  <si>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</si>
  <si>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</si>
  <si>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</si>
  <si>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</si>
  <si>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</si>
  <si>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</si>
  <si>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</si>
  <si>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</si>
  <si>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</si>
  <si>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</si>
  <si>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</si>
  <si>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</si>
  <si>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</si>
  <si>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</si>
  <si>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</si>
  <si>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</si>
  <si>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</si>
  <si>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</si>
  <si>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</si>
  <si>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</si>
  <si>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</si>
  <si>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</si>
  <si>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</si>
  <si>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</si>
  <si>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</si>
  <si>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</si>
  <si>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</si>
  <si>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</si>
  <si>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</si>
  <si>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</si>
  <si>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</si>
  <si>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</si>
  <si>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</si>
  <si>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</si>
  <si>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</si>
  <si>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</si>
  <si>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</si>
  <si>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</si>
  <si>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</si>
  <si>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</si>
  <si>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</si>
  <si>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</si>
  <si>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</si>
  <si>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</si>
  <si>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</si>
  <si>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</si>
  <si>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</si>
  <si>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</si>
  <si>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</si>
  <si>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</si>
  <si>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</si>
  <si>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</si>
  <si>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</si>
  <si>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</si>
  <si>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</si>
  <si>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</si>
  <si>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</si>
  <si>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</si>
  <si>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</si>
  <si>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</si>
  <si>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</si>
  <si>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</si>
  <si>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</si>
  <si>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</si>
  <si>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</si>
  <si>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</si>
  <si>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</si>
  <si>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</si>
  <si>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</si>
  <si>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</si>
  <si>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</si>
  <si>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</si>
  <si>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</si>
  <si>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</si>
  <si>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</si>
  <si>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</si>
  <si>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</si>
  <si>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</si>
  <si>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</si>
  <si>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</si>
  <si>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</si>
  <si>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</si>
  <si>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</si>
  <si>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</si>
  <si>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</si>
  <si>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</si>
  <si>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</si>
  <si>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</si>
  <si>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</si>
  <si>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</si>
  <si>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</si>
  <si>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</si>
  <si>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</si>
  <si>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</si>
  <si>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</si>
  <si>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</si>
  <si>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</si>
  <si>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</si>
  <si>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</si>
  <si>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</si>
  <si>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</si>
  <si>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</si>
  <si>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</si>
  <si>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</si>
  <si>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</si>
  <si>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</si>
  <si>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</si>
  <si>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</si>
  <si>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</si>
  <si>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</si>
  <si>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</si>
  <si>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</si>
  <si>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</si>
  <si>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</si>
  <si>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</si>
  <si>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</si>
  <si>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</si>
  <si>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</si>
  <si>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</si>
  <si>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</si>
  <si>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</si>
  <si>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</si>
  <si>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</si>
  <si>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</si>
  <si>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</si>
  <si>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</si>
  <si>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</si>
  <si>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</si>
  <si>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</si>
  <si>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</si>
  <si>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</si>
  <si>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</si>
  <si>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</si>
  <si>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</si>
  <si>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</si>
  <si>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</si>
  <si>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</si>
  <si>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</si>
  <si>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</si>
  <si>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</si>
  <si>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</si>
  <si>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</si>
  <si>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</si>
  <si>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</si>
  <si>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</si>
  <si>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</si>
  <si>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</si>
  <si>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</si>
  <si>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</si>
  <si>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</si>
  <si>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</si>
  <si>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</si>
  <si>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</si>
  <si>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</si>
  <si>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</si>
  <si>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</si>
  <si>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</si>
  <si>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</si>
  <si>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</si>
  <si>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</si>
  <si>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</si>
  <si>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</si>
  <si>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</si>
  <si>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</si>
  <si>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</si>
  <si>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</si>
  <si>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</si>
  <si>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</si>
  <si>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</si>
  <si>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</si>
  <si>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</si>
  <si>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</si>
  <si>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</si>
  <si>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</si>
  <si>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</si>
  <si>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</si>
  <si>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</si>
  <si>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</si>
  <si>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</si>
  <si>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</si>
  <si>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</si>
  <si>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</si>
  <si>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</si>
  <si>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</si>
  <si>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</si>
  <si>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</si>
  <si>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</si>
  <si>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</si>
  <si>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</si>
  <si>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</si>
  <si>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</si>
  <si>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</si>
  <si>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</si>
  <si>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</si>
  <si>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</si>
  <si>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</si>
  <si>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</si>
  <si>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</si>
  <si>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</si>
  <si>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</si>
  <si>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</si>
  <si>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</si>
  <si>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</si>
  <si>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</si>
  <si>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</si>
  <si>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</si>
  <si>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</si>
  <si>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</si>
  <si>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</si>
  <si>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</si>
  <si>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</si>
  <si>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</si>
  <si>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</si>
  <si>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</si>
  <si>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</si>
  <si>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</si>
  <si>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</si>
  <si>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</si>
  <si>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</si>
  <si>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</si>
  <si>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</si>
  <si>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</si>
  <si>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</si>
  <si>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</si>
  <si>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</si>
  <si>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</si>
  <si>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</si>
  <si>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</si>
  <si>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</si>
  <si>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</si>
  <si>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</si>
  <si>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</si>
  <si>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</si>
  <si>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</si>
  <si>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</si>
  <si>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</si>
  <si>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</si>
  <si>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</si>
  <si>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</si>
  <si>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</si>
  <si>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</si>
  <si>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</si>
  <si>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</si>
  <si>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</si>
  <si>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</si>
  <si>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</si>
  <si>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</si>
  <si>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</si>
  <si>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</si>
  <si>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</si>
  <si>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</si>
  <si>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</si>
  <si>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</si>
  <si>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</si>
  <si>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</si>
  <si>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</si>
  <si>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</si>
  <si>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</si>
  <si>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</si>
  <si>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</si>
  <si>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</si>
  <si>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</si>
  <si>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</si>
  <si>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</si>
  <si>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</si>
  <si>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</si>
  <si>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</si>
  <si>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</si>
  <si>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</si>
  <si>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</si>
  <si>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</si>
  <si>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</si>
  <si>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</si>
  <si>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</si>
  <si>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</si>
  <si>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</si>
  <si>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</si>
  <si>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</si>
  <si>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</si>
  <si>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</si>
  <si>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</si>
  <si>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</si>
  <si>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</si>
  <si>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</si>
  <si>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</si>
  <si>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</si>
  <si>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</si>
  <si>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</si>
  <si>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</si>
  <si>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</si>
  <si>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</si>
  <si>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</si>
  <si>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</si>
  <si>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</si>
  <si>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</si>
  <si>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</si>
  <si>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</si>
  <si>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</si>
  <si>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</si>
  <si>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</si>
  <si>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</si>
  <si>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</si>
  <si>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</si>
  <si>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</si>
  <si>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</si>
  <si>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</si>
  <si>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</si>
  <si>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</si>
  <si>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</si>
  <si>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</si>
  <si>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</si>
  <si>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</si>
  <si>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</si>
  <si>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</si>
  <si>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</si>
  <si>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</si>
  <si>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</si>
  <si>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</si>
  <si>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</si>
  <si>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</si>
  <si>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</si>
  <si>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</si>
  <si>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</si>
  <si>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</si>
  <si>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</si>
  <si>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</si>
  <si>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</si>
  <si>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</si>
  <si>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</si>
  <si>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</si>
  <si>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</si>
  <si>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</si>
  <si>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</si>
  <si>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</si>
  <si>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</si>
  <si>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</si>
  <si>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</si>
  <si>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</si>
  <si>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</si>
  <si>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</si>
  <si>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</si>
  <si>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</si>
  <si>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</si>
  <si>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</si>
  <si>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</si>
  <si>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</si>
  <si>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</si>
  <si>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</si>
  <si>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</si>
  <si>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</si>
  <si>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</si>
  <si>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</si>
  <si>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</si>
  <si>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</si>
  <si>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</si>
  <si>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</si>
  <si>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</si>
  <si>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</si>
  <si>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</si>
  <si>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</si>
  <si>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</si>
  <si>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</si>
  <si>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</si>
  <si>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</si>
  <si>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</si>
  <si>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</si>
  <si>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</si>
  <si>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</si>
  <si>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</si>
  <si>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</si>
  <si>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</si>
  <si>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</si>
  <si>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</si>
  <si>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</si>
  <si>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</si>
  <si>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</si>
  <si>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</si>
  <si>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</si>
  <si>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</si>
  <si>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</si>
  <si>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</si>
  <si>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</si>
  <si>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</si>
  <si>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</si>
  <si>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</si>
  <si>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</si>
  <si>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</si>
  <si>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</si>
  <si>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</si>
  <si>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</si>
  <si>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</si>
  <si>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</si>
  <si>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</si>
  <si>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</si>
  <si>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</si>
  <si>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</si>
  <si>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</si>
  <si>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</si>
  <si>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</si>
  <si>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</si>
  <si>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</si>
  <si>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</si>
  <si>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</si>
  <si>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</si>
  <si>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</si>
  <si>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</si>
  <si>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</si>
  <si>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</si>
  <si>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</si>
  <si>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</si>
  <si>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</si>
  <si>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</si>
  <si>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</si>
  <si>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</si>
  <si>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</si>
  <si>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</si>
  <si>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</si>
  <si>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</si>
  <si>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</si>
  <si>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</si>
  <si>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</si>
  <si>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</si>
  <si>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</si>
  <si>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</si>
  <si>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</si>
  <si>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</si>
  <si>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</si>
  <si>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</si>
  <si>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</si>
  <si>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</si>
  <si>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</si>
  <si>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</si>
  <si>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</si>
  <si>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</si>
  <si>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</si>
  <si>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</si>
  <si>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</si>
  <si>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</si>
  <si>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</si>
  <si>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</si>
  <si>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</si>
  <si>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</si>
  <si>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</si>
  <si>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</si>
  <si>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</si>
  <si>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</si>
  <si>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</si>
  <si>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</si>
  <si>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</si>
  <si>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</si>
  <si>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</si>
  <si>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</si>
  <si>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</si>
  <si>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</si>
  <si>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</si>
  <si>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</si>
  <si>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</si>
  <si>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</si>
  <si>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</si>
  <si>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</si>
  <si>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</si>
  <si>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</si>
  <si>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</si>
  <si>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</si>
  <si>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</si>
  <si>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</si>
  <si>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</si>
  <si>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</si>
  <si>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</si>
  <si>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</si>
  <si>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</si>
  <si>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</si>
  <si>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</si>
  <si>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</si>
  <si>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</si>
  <si>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</si>
  <si>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</si>
  <si>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</si>
  <si>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</si>
  <si>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</si>
  <si>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</si>
  <si>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</si>
  <si>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</si>
  <si>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</si>
  <si>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</si>
  <si>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</si>
  <si>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</si>
  <si>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</si>
  <si>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</si>
  <si>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</si>
  <si>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</si>
  <si>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</si>
  <si>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</si>
  <si>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</si>
  <si>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</si>
  <si>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</si>
  <si>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</si>
  <si>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</si>
  <si>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</si>
  <si>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</si>
  <si>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</si>
  <si>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</si>
  <si>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</si>
  <si>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</si>
  <si>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</si>
  <si>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</si>
  <si>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</si>
  <si>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</si>
  <si>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</si>
  <si>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</si>
  <si>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</si>
  <si>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</si>
  <si>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</si>
  <si>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</si>
  <si>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</si>
  <si>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</si>
  <si>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</si>
  <si>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</si>
  <si>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</si>
  <si>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</si>
  <si>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</si>
  <si>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</si>
  <si>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</si>
  <si>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</si>
  <si>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</si>
  <si>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</si>
  <si>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</si>
  <si>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</si>
  <si>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</si>
  <si>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</si>
  <si>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</si>
  <si>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</si>
  <si>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</si>
  <si>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</si>
  <si>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</si>
  <si>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</si>
  <si>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</si>
  <si>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</si>
  <si>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</si>
  <si>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</si>
  <si>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</si>
  <si>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</si>
  <si>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</si>
  <si>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</si>
  <si>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</si>
  <si>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</si>
  <si>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</si>
  <si>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</si>
  <si>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</si>
  <si>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</si>
  <si>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</si>
  <si>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</si>
  <si>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</si>
  <si>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</si>
  <si>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</si>
  <si>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</si>
  <si>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</si>
  <si>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</si>
  <si>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</si>
  <si>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</si>
  <si>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</si>
  <si>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</si>
  <si>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</si>
  <si>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</si>
  <si>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</si>
  <si>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</si>
  <si>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</si>
  <si>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</si>
  <si>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</si>
  <si>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</si>
  <si>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</si>
  <si>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</si>
  <si>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</si>
  <si>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</si>
  <si>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</si>
  <si>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</si>
  <si>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</si>
  <si>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</si>
  <si>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</si>
  <si>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</si>
  <si>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</si>
  <si>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</si>
  <si>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</si>
  <si>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</si>
  <si>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</si>
  <si>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</si>
  <si>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</si>
  <si>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</si>
  <si>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</si>
  <si>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</si>
  <si>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</si>
  <si>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</si>
  <si>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</si>
  <si>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</si>
  <si>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</si>
  <si>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</si>
  <si>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</si>
  <si>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</si>
  <si>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</si>
  <si>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</si>
  <si>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</si>
  <si>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</si>
  <si>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</si>
  <si>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</si>
  <si>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</si>
  <si>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</si>
  <si>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</si>
  <si>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</si>
  <si>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</si>
  <si>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</si>
  <si>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</si>
  <si>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</si>
  <si>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</si>
  <si>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</si>
  <si>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</si>
  <si>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</si>
  <si>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</si>
  <si>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</si>
  <si>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</si>
  <si>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</si>
  <si>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</si>
  <si>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</si>
  <si>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</si>
  <si>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</si>
  <si>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</si>
  <si>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</si>
  <si>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</si>
  <si>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</si>
  <si>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</si>
  <si>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</si>
  <si>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</si>
  <si>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</si>
  <si>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</si>
  <si>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</si>
  <si>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</si>
  <si>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</si>
  <si>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</si>
  <si>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</si>
  <si>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</si>
  <si>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</si>
  <si>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</si>
  <si>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</si>
  <si>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</si>
  <si>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</si>
  <si>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</si>
  <si>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</si>
  <si>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</si>
  <si>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</si>
  <si>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</si>
  <si>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</si>
  <si>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</si>
  <si>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</si>
  <si>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</si>
  <si>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</si>
  <si>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</si>
  <si>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</si>
  <si>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</si>
  <si>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</si>
  <si>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</si>
  <si>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</si>
  <si>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</si>
  <si>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</si>
  <si>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</si>
  <si>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</si>
  <si>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</si>
  <si>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</si>
  <si>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</si>
  <si>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</si>
  <si>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</si>
  <si>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</si>
  <si>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</si>
  <si>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</si>
  <si>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</si>
  <si>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</si>
  <si>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</si>
  <si>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</si>
  <si>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</si>
  <si>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</si>
  <si>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</si>
  <si>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</si>
  <si>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</si>
  <si>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</si>
  <si>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</si>
  <si>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</si>
  <si>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</si>
  <si>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</si>
  <si>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</si>
  <si>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</si>
  <si>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</si>
  <si>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</si>
  <si>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</si>
  <si>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</si>
  <si>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</si>
  <si>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</si>
  <si>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</si>
  <si>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</si>
  <si>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</si>
  <si>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</si>
  <si>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</si>
  <si>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</si>
  <si>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</si>
  <si>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</si>
  <si>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</si>
  <si>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</si>
  <si>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</si>
  <si>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</si>
  <si>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</si>
  <si>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</si>
  <si>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</si>
  <si>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</si>
  <si>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</si>
  <si>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</si>
  <si>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</si>
  <si>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</si>
  <si>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</si>
  <si>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</si>
  <si>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</si>
  <si>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</si>
  <si>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</si>
  <si>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</si>
  <si>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</si>
  <si>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</si>
  <si>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</si>
  <si>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</si>
  <si>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</si>
  <si>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</si>
  <si>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</si>
  <si>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</si>
  <si>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</si>
  <si>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</si>
  <si>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</si>
  <si>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</si>
  <si>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</si>
  <si>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</si>
  <si>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</si>
  <si>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</si>
  <si>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</si>
  <si>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</si>
  <si>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</si>
  <si>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</si>
  <si>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</si>
  <si>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</si>
  <si>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</si>
  <si>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</si>
  <si>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</si>
  <si>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</si>
  <si>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</si>
  <si>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</si>
  <si>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</si>
  <si>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</si>
  <si>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</si>
  <si>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</si>
  <si>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</si>
  <si>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</si>
  <si>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</si>
  <si>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</si>
  <si>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</si>
  <si>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</si>
  <si>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</si>
  <si>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</si>
  <si>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</si>
  <si>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</si>
  <si>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</si>
  <si>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</si>
  <si>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</si>
  <si>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</si>
  <si>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</si>
  <si>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</si>
  <si>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</si>
  <si>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</si>
  <si>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</si>
  <si>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</si>
  <si>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</si>
  <si>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</si>
  <si>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</si>
  <si>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</si>
  <si>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</si>
  <si>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</si>
  <si>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</si>
  <si>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</si>
  <si>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</si>
  <si>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</si>
  <si>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</si>
  <si>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</si>
  <si>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</si>
  <si>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</si>
  <si>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</si>
  <si>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</si>
  <si>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</si>
  <si>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</si>
  <si>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</si>
  <si>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</si>
  <si>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</si>
  <si>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</si>
  <si>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</si>
  <si>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</si>
  <si>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</si>
  <si>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</si>
  <si>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</si>
  <si>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</si>
  <si>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</si>
  <si>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</si>
  <si>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</si>
  <si>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</si>
  <si>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</si>
  <si>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</si>
  <si>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</si>
  <si>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</si>
  <si>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</si>
  <si>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</si>
  <si>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</si>
  <si>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</si>
  <si>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</si>
  <si>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</si>
  <si>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</si>
  <si>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</si>
  <si>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</si>
  <si>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</si>
  <si>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</si>
  <si>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</si>
  <si>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</si>
  <si>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</si>
  <si>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</si>
  <si>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</si>
  <si>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</si>
  <si>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</si>
  <si>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</si>
  <si>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</si>
  <si>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</si>
  <si>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</si>
  <si>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</si>
  <si>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</si>
  <si>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</si>
  <si>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</si>
  <si>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</si>
  <si>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</si>
  <si>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</si>
  <si>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</si>
  <si>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</si>
  <si>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</si>
  <si>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</si>
  <si>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</si>
  <si>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</si>
  <si>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</si>
  <si>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</si>
  <si>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</si>
  <si>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</si>
  <si>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</si>
  <si>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</si>
  <si>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</si>
  <si>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</si>
  <si>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</si>
  <si>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</si>
  <si>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</si>
  <si>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</si>
  <si>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</si>
  <si>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</si>
  <si>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</si>
  <si>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</si>
  <si>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</si>
  <si>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</si>
  <si>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</si>
  <si>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</si>
  <si>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</si>
  <si>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</si>
  <si>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</si>
  <si>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</si>
  <si>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</si>
  <si>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</si>
  <si>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</si>
  <si>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</si>
  <si>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</si>
  <si>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</si>
  <si>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</si>
  <si>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</si>
  <si>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</si>
  <si>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</si>
  <si>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</si>
  <si>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</si>
  <si>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</si>
  <si>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</si>
  <si>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</si>
  <si>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</si>
  <si>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</si>
  <si>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</si>
  <si>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</si>
  <si>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</si>
  <si>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</si>
  <si>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</si>
  <si>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</si>
  <si>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</si>
  <si>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</si>
  <si>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</si>
  <si>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</si>
  <si>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</si>
  <si>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</si>
  <si>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</si>
  <si>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</si>
  <si>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</si>
  <si>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</si>
  <si>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</si>
  <si>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</si>
  <si>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</si>
  <si>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</si>
  <si>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</si>
  <si>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</si>
  <si>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</si>
  <si>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</si>
  <si>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</si>
  <si>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</si>
  <si>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</si>
  <si>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</si>
  <si>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</si>
  <si>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</si>
  <si>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</si>
  <si>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</si>
  <si>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</si>
  <si>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</si>
  <si>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</si>
  <si>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</si>
  <si>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</si>
  <si>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</si>
  <si>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</si>
  <si>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</si>
  <si>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</si>
  <si>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</si>
  <si>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</si>
  <si>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</si>
  <si>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</si>
  <si>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</si>
  <si>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</si>
  <si>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</si>
  <si>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</si>
  <si>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</si>
  <si>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</si>
  <si>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</si>
  <si>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</si>
  <si>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</si>
  <si>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</si>
  <si>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</si>
  <si>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</si>
  <si>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</si>
  <si>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</si>
  <si>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</si>
  <si>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</si>
  <si>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</si>
  <si>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</si>
  <si>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</si>
  <si>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</si>
  <si>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</si>
  <si>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</si>
  <si>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</si>
  <si>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</si>
  <si>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</si>
  <si>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</si>
  <si>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</si>
  <si>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</si>
  <si>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</si>
  <si>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</si>
  <si>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</si>
  <si>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</si>
  <si>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</si>
  <si>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</si>
  <si>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</si>
  <si>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</si>
  <si>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</si>
  <si>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</si>
  <si>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</si>
  <si>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</si>
  <si>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</si>
  <si>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</si>
  <si>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</si>
  <si>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</si>
  <si>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</si>
  <si>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</si>
  <si>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</si>
  <si>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</si>
  <si>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</si>
  <si>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</si>
  <si>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</si>
  <si>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</si>
  <si>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</si>
  <si>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</si>
  <si>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</si>
  <si>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</si>
  <si>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</si>
  <si>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</si>
  <si>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</si>
  <si>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</si>
  <si>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</si>
  <si>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</si>
  <si>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</si>
  <si>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</si>
  <si>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</si>
  <si>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</si>
  <si>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</si>
  <si>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</si>
  <si>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</si>
  <si>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</si>
  <si>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</si>
  <si>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</si>
  <si>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</si>
  <si>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</si>
  <si>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</si>
  <si>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</si>
  <si>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</si>
  <si>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</si>
  <si>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</si>
  <si>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</si>
  <si>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</si>
  <si>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</si>
  <si>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</si>
  <si>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</si>
  <si>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</si>
  <si>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</si>
  <si>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</si>
  <si>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</si>
  <si>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</si>
  <si>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</si>
  <si>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</si>
  <si>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</si>
  <si>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</si>
  <si>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</si>
  <si>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</si>
  <si>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</si>
  <si>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</si>
  <si>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</si>
  <si>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</si>
  <si>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</si>
  <si>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</si>
  <si>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</si>
  <si>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</si>
  <si>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</si>
  <si>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</si>
  <si>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</si>
  <si>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</si>
  <si>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</si>
  <si>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</si>
  <si>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</si>
  <si>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</si>
  <si>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</si>
  <si>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</si>
  <si>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</si>
  <si>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</si>
  <si>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</si>
  <si>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</si>
  <si>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</si>
  <si>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</si>
  <si>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</si>
  <si>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</si>
  <si>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</si>
  <si>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</si>
  <si>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</si>
  <si>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</si>
  <si>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</si>
  <si>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</si>
  <si>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</si>
  <si>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</si>
  <si>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</si>
  <si>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</si>
  <si>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</si>
  <si>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</si>
  <si>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</si>
  <si>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</si>
  <si>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</si>
  <si>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</si>
  <si>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</si>
  <si>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</si>
  <si>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</si>
  <si>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</si>
  <si>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</si>
  <si>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</si>
  <si>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</si>
  <si>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</si>
  <si>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</si>
  <si>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</si>
  <si>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</si>
  <si>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</si>
  <si>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</si>
  <si>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</si>
  <si>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</si>
  <si>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</si>
  <si>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</si>
  <si>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</si>
  <si>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</si>
  <si>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</si>
  <si>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</si>
  <si>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</si>
  <si>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</si>
  <si>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</si>
  <si>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</si>
  <si>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</si>
  <si>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</si>
  <si>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</si>
  <si>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</si>
  <si>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</si>
  <si>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</si>
  <si>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</si>
  <si>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</si>
  <si>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</si>
  <si>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</si>
  <si>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</si>
  <si>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</si>
  <si>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</si>
  <si>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</si>
  <si>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</si>
  <si>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</si>
  <si>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</si>
  <si>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</si>
  <si>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</si>
  <si>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</si>
  <si>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</si>
  <si>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</si>
  <si>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</si>
  <si>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</si>
  <si>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</si>
  <si>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</si>
  <si>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</si>
  <si>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</si>
  <si>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</si>
  <si>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</si>
  <si>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</si>
  <si>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</si>
  <si>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</si>
  <si>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</si>
  <si>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</si>
  <si>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</si>
  <si>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</si>
  <si>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</si>
  <si>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</si>
  <si>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</si>
  <si>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</si>
  <si>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</si>
  <si>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</si>
  <si>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</si>
  <si>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</si>
  <si>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</si>
  <si>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</si>
  <si>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</si>
  <si>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</si>
  <si>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</si>
  <si>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</si>
  <si>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</si>
  <si>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</si>
  <si>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</si>
  <si>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</si>
  <si>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</si>
  <si>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</si>
  <si>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</si>
  <si>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</si>
  <si>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</si>
  <si>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</si>
  <si>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</si>
  <si>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</si>
  <si>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</si>
  <si>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</si>
  <si>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</si>
  <si>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</si>
  <si>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</si>
  <si>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</si>
  <si>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</si>
  <si>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</si>
  <si>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</si>
  <si>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</si>
  <si>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</si>
  <si>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</si>
  <si>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</si>
  <si>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</si>
  <si>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</si>
  <si>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</si>
  <si>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</si>
  <si>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</si>
  <si>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</si>
  <si>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</si>
  <si>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</si>
  <si>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</si>
  <si>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</si>
  <si>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</si>
  <si>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</si>
  <si>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</si>
  <si>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</si>
  <si>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</si>
  <si>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</si>
  <si>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</si>
  <si>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</si>
  <si>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</si>
  <si>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</si>
  <si>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</si>
  <si>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</si>
  <si>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</si>
  <si>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</si>
  <si>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</si>
  <si>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</si>
  <si>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</si>
  <si>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</si>
  <si>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</si>
  <si>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</si>
  <si>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</si>
  <si>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</si>
  <si>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</si>
  <si>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</si>
  <si>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</si>
  <si>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</si>
  <si>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</si>
  <si>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</si>
  <si>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</si>
  <si>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</si>
  <si>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</si>
  <si>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</si>
  <si>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</si>
  <si>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</si>
  <si>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</si>
  <si>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</si>
  <si>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</si>
  <si>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</si>
  <si>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</si>
  <si>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</si>
  <si>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</si>
  <si>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</si>
  <si>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</si>
  <si>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</si>
  <si>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</si>
  <si>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</si>
  <si>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</si>
  <si>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</si>
  <si>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</si>
  <si>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</si>
  <si>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</si>
  <si>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</si>
  <si>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</si>
  <si>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</si>
  <si>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</si>
  <si>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</si>
  <si>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</si>
  <si>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</si>
  <si>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</si>
  <si>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</si>
  <si>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</si>
  <si>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</si>
  <si>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</si>
  <si>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</si>
  <si>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</si>
  <si>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</si>
  <si>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</si>
  <si>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</si>
  <si>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</si>
  <si>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</si>
  <si>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</si>
  <si>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</si>
  <si>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</si>
  <si>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</si>
  <si>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</si>
  <si>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</si>
  <si>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</si>
  <si>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</si>
  <si>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</si>
  <si>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</si>
  <si>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</si>
  <si>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</si>
  <si>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</si>
  <si>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</si>
  <si>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</si>
  <si>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</si>
  <si>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</si>
  <si>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</si>
  <si>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</si>
  <si>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</si>
  <si>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</si>
  <si>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</si>
  <si>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</si>
  <si>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</si>
  <si>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</si>
  <si>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</si>
  <si>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</si>
  <si>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</si>
  <si>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</si>
  <si>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</si>
  <si>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</si>
  <si>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</si>
  <si>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</si>
  <si>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</si>
  <si>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</si>
  <si>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</si>
  <si>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</si>
  <si>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</si>
  <si>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</si>
  <si>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</si>
  <si>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</si>
  <si>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</si>
  <si>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</si>
  <si>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</si>
  <si>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</si>
  <si>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</si>
  <si>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</si>
  <si>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</si>
  <si>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</si>
  <si>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</si>
  <si>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</si>
  <si>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</si>
  <si>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</si>
  <si>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</si>
  <si>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</si>
  <si>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</si>
  <si>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</si>
  <si>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</si>
  <si>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</si>
  <si>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</si>
  <si>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</si>
  <si>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</si>
  <si>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</si>
  <si>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</si>
  <si>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</si>
  <si>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</si>
  <si>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</si>
  <si>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</si>
  <si>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</si>
  <si>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</si>
  <si>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</si>
  <si>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</si>
  <si>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</si>
  <si>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</si>
  <si>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</si>
  <si>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</si>
  <si>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</si>
  <si>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</si>
  <si>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</si>
  <si>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</si>
  <si>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</si>
  <si>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</si>
  <si>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</si>
  <si>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</si>
  <si>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</si>
  <si>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</si>
  <si>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</si>
  <si>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</si>
  <si>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</si>
  <si>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</si>
  <si>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</si>
  <si>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</si>
  <si>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</si>
  <si>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</si>
  <si>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</si>
  <si>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</si>
  <si>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</si>
  <si>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</si>
  <si>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</si>
  <si>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</si>
  <si>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</si>
  <si>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</si>
  <si>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</si>
  <si>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</si>
  <si>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</si>
  <si>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</si>
  <si>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</si>
  <si>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</si>
  <si>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</si>
  <si>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</si>
  <si>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</si>
  <si>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</si>
  <si>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</si>
  <si>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</si>
  <si>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</si>
  <si>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</si>
  <si>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</si>
  <si>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</si>
  <si>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</si>
  <si>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</si>
  <si>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</si>
  <si>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</si>
  <si>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</si>
  <si>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</si>
  <si>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</si>
  <si>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</si>
  <si>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</si>
  <si>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</si>
  <si>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</si>
  <si>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</si>
  <si>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</si>
  <si>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</si>
  <si>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</si>
  <si>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</si>
  <si>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</si>
  <si>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</si>
  <si>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</si>
  <si>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</si>
  <si>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</si>
  <si>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</si>
  <si>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</si>
  <si>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</si>
  <si>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</si>
  <si>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</si>
  <si>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</si>
  <si>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</si>
  <si>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</si>
  <si>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</si>
  <si>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</si>
  <si>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</si>
  <si>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</si>
  <si>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</si>
  <si>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</si>
  <si>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</si>
  <si>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</si>
  <si>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</si>
  <si>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</si>
  <si>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</si>
  <si>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</si>
  <si>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</si>
  <si>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</si>
  <si>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</si>
  <si>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</si>
  <si>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</si>
  <si>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</si>
  <si>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</si>
  <si>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</si>
  <si>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</si>
  <si>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</si>
  <si>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</si>
  <si>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</si>
  <si>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</si>
  <si>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</si>
  <si>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</si>
  <si>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</si>
  <si>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</si>
  <si>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</si>
  <si>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</si>
  <si>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</si>
  <si>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</si>
  <si>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</si>
  <si>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</si>
  <si>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</si>
  <si>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</si>
  <si>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</si>
  <si>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</si>
  <si>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</si>
  <si>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</si>
  <si>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</si>
  <si>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</si>
  <si>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</si>
  <si>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</si>
  <si>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</si>
  <si>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</si>
  <si>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</si>
  <si>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</si>
  <si>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</si>
  <si>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</si>
  <si>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</si>
  <si>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</si>
  <si>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</si>
  <si>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</si>
  <si>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</si>
  <si>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</si>
  <si>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</si>
  <si>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</si>
  <si>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</si>
  <si>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</si>
  <si>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</si>
  <si>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</si>
  <si>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</si>
  <si>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</si>
  <si>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</si>
  <si>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</si>
  <si>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</si>
  <si>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</si>
  <si>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</si>
  <si>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</si>
  <si>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</si>
  <si>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</si>
  <si>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</si>
  <si>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</si>
  <si>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</si>
  <si>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</si>
  <si>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</si>
  <si>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</si>
  <si>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</si>
  <si>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</si>
  <si>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</si>
  <si>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</si>
  <si>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</si>
  <si>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</si>
  <si>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</si>
  <si>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</si>
  <si>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</si>
  <si>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</si>
  <si>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</si>
  <si>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</si>
  <si>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</si>
  <si>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</si>
  <si>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</si>
  <si>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</si>
  <si>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</si>
  <si>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</si>
  <si>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</si>
  <si>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</si>
  <si>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</si>
  <si>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</si>
  <si>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</si>
  <si>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</si>
  <si>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</si>
  <si>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</si>
  <si>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</si>
  <si>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</si>
  <si>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</si>
  <si>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</si>
  <si>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</si>
  <si>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</si>
  <si>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</si>
  <si>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</si>
  <si>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</si>
  <si>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</si>
  <si>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</si>
  <si>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</si>
  <si>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</si>
  <si>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</si>
  <si>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</si>
  <si>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</si>
  <si>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</si>
  <si>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</si>
  <si>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</si>
  <si>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</si>
  <si>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</si>
  <si>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</si>
  <si>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</si>
  <si>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</si>
  <si>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</si>
  <si>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</si>
  <si>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</si>
  <si>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</si>
  <si>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</si>
  <si>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</si>
  <si>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</si>
  <si>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</si>
  <si>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</si>
  <si>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</si>
  <si>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</si>
  <si>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</si>
  <si>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</si>
  <si>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</si>
  <si>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</si>
  <si>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</si>
  <si>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</si>
  <si>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</si>
  <si>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</si>
  <si>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</si>
  <si>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</si>
  <si>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</si>
  <si>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</si>
  <si>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</si>
  <si>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</si>
  <si>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</si>
  <si>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</si>
  <si>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</si>
  <si>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</si>
  <si>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</si>
  <si>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</si>
  <si>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</si>
  <si>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</si>
  <si>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</si>
  <si>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</si>
  <si>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</si>
  <si>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</si>
  <si>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</si>
  <si>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</si>
  <si>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</si>
  <si>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</si>
  <si>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</si>
  <si>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</si>
  <si>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</si>
  <si>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</si>
  <si>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</si>
  <si>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</si>
  <si>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</si>
  <si>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</si>
  <si>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</si>
  <si>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</si>
  <si>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</si>
  <si>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</si>
  <si>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</si>
  <si>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</si>
  <si>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</si>
  <si>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</si>
  <si>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</si>
  <si>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</si>
  <si>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</si>
  <si>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</si>
  <si>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</si>
  <si>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</si>
  <si>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</si>
  <si>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</si>
  <si>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</si>
  <si>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</si>
  <si>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</si>
  <si>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</si>
  <si>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</si>
  <si>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</si>
  <si>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</si>
  <si>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</si>
  <si>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</si>
  <si>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</si>
  <si>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</si>
  <si>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</si>
  <si>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</si>
  <si>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</si>
  <si>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</si>
  <si>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</si>
  <si>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</si>
  <si>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</si>
  <si>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</si>
  <si>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</si>
  <si>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</si>
  <si>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</si>
  <si>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</si>
  <si>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</si>
  <si>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</si>
  <si>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</si>
  <si>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</si>
  <si>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</si>
  <si>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</si>
  <si>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</si>
  <si>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</si>
  <si>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</si>
  <si>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</si>
  <si>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</si>
  <si>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</si>
  <si>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</si>
  <si>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</si>
  <si>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</si>
  <si>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</si>
  <si>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</si>
  <si>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</si>
  <si>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</si>
  <si>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</si>
  <si>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</si>
  <si>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</si>
  <si>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</si>
  <si>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</si>
  <si>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</si>
  <si>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</si>
  <si>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</si>
  <si>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</si>
  <si>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</si>
  <si>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</si>
  <si>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</si>
  <si>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</si>
  <si>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</si>
  <si>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</si>
  <si>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</si>
  <si>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</si>
  <si>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</si>
  <si>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</si>
  <si>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</si>
  <si>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</si>
  <si>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</si>
  <si>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</si>
  <si>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</si>
  <si>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</si>
  <si>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</si>
  <si>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</si>
  <si>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</si>
  <si>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</si>
  <si>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</si>
  <si>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</si>
  <si>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</si>
  <si>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</si>
  <si>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</si>
  <si>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</si>
  <si>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</si>
  <si>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</si>
  <si>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</si>
  <si>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</si>
  <si>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</si>
  <si>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</si>
  <si>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</si>
  <si>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</si>
  <si>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</si>
  <si>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</si>
  <si>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</si>
  <si>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</si>
  <si>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</si>
  <si>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</si>
  <si>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</si>
  <si>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</si>
  <si>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</si>
  <si>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</si>
  <si>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</si>
  <si>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</si>
  <si>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</si>
  <si>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</si>
  <si>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</si>
  <si>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</si>
  <si>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</si>
  <si>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</si>
  <si>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</si>
  <si>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</si>
  <si>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</si>
  <si>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</si>
  <si>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</si>
  <si>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</si>
  <si>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</si>
  <si>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</si>
  <si>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</si>
  <si>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</si>
  <si>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</si>
  <si>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</si>
  <si>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</si>
  <si>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</si>
  <si>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</si>
  <si>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</si>
  <si>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</si>
  <si>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</si>
  <si>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</si>
  <si>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</si>
  <si>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</si>
  <si>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</si>
  <si>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</si>
  <si>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</si>
  <si>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</si>
  <si>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</si>
  <si>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</si>
  <si>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</si>
  <si>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</si>
  <si>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</si>
  <si>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</si>
  <si>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</si>
  <si>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</si>
  <si>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</si>
  <si>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</si>
  <si>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</si>
  <si>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</si>
  <si>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</si>
  <si>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</si>
  <si>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</si>
  <si>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</si>
  <si>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</si>
  <si>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</si>
  <si>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</si>
  <si>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</si>
  <si>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</si>
  <si>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</si>
  <si>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</si>
  <si>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</si>
  <si>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</si>
  <si>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</si>
  <si>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</si>
  <si>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</si>
  <si>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</si>
  <si>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</si>
  <si>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</si>
  <si>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</si>
  <si>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</si>
  <si>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</si>
  <si>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</si>
  <si>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</si>
  <si>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</si>
  <si>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</si>
  <si>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</si>
  <si>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</si>
  <si>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</si>
  <si>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</si>
  <si>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</si>
  <si>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</si>
  <si>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</si>
  <si>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</si>
  <si>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</si>
  <si>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</si>
  <si>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</si>
  <si>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</si>
  <si>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</si>
  <si>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</si>
  <si>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</si>
  <si>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</si>
  <si>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</si>
  <si>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</si>
  <si>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</si>
  <si>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</si>
  <si>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</si>
  <si>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</si>
  <si>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</si>
  <si>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</si>
  <si>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</si>
  <si>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</si>
  <si>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</si>
  <si>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</si>
  <si>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</si>
  <si>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</si>
  <si>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</si>
  <si>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</si>
  <si>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</si>
  <si>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</si>
  <si>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</si>
  <si>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</si>
  <si>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</si>
  <si>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</si>
  <si>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</si>
  <si>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</si>
  <si>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</si>
  <si>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</si>
  <si>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</si>
  <si>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</si>
  <si>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</si>
  <si>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</si>
  <si>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</si>
  <si>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</si>
  <si>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</si>
  <si>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</si>
  <si>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</si>
  <si>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</si>
  <si>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</si>
  <si>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</si>
  <si>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</si>
  <si>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</si>
  <si>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</si>
  <si>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</si>
  <si>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</si>
  <si>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</si>
  <si>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</si>
  <si>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</si>
  <si>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</si>
  <si>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</si>
  <si>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</si>
  <si>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</si>
  <si>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</si>
  <si>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</si>
  <si>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</si>
  <si>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</si>
  <si>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</si>
  <si>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</si>
  <si>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</si>
  <si>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</si>
  <si>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</si>
  <si>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</si>
  <si>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</si>
  <si>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</si>
  <si>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</si>
  <si>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</si>
  <si>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</si>
  <si>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</si>
  <si>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</si>
  <si>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</si>
  <si>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</si>
  <si>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</si>
  <si>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</si>
  <si>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</si>
  <si>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</si>
  <si>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</si>
  <si>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</si>
  <si>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</si>
  <si>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</si>
  <si>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</si>
  <si>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</si>
  <si>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</si>
  <si>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</si>
  <si>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</si>
  <si>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</si>
  <si>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</si>
  <si>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</si>
  <si>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</si>
  <si>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</si>
  <si>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</si>
  <si>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</si>
  <si>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</si>
  <si>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</si>
  <si>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</si>
  <si>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</si>
  <si>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</si>
  <si>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</si>
  <si>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</si>
  <si>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</si>
  <si>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</si>
  <si>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</si>
  <si>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</si>
  <si>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</si>
  <si>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</si>
  <si>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</si>
  <si>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</si>
  <si>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</si>
  <si>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</si>
  <si>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</si>
  <si>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</si>
  <si>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</si>
  <si>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</si>
  <si>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</si>
  <si>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</si>
  <si>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</si>
  <si>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</si>
  <si>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</si>
  <si>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</si>
  <si>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</si>
  <si>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</si>
  <si>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</si>
  <si>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</si>
  <si>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</si>
  <si>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</si>
  <si>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</si>
  <si>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</si>
  <si>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</si>
  <si>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</si>
  <si>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</si>
  <si>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</si>
  <si>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</si>
  <si>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</si>
  <si>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</si>
  <si>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</si>
  <si>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</si>
  <si>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</si>
  <si>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</si>
  <si>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</si>
  <si>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</si>
  <si>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</si>
  <si>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</si>
  <si>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</si>
  <si>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</si>
  <si>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</si>
  <si>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</si>
  <si>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</si>
  <si>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</si>
  <si>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</si>
  <si>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</si>
  <si>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</si>
  <si>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</si>
  <si>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</si>
  <si>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</si>
  <si>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</si>
  <si>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</si>
  <si>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</si>
  <si>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</si>
  <si>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</si>
  <si>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</si>
  <si>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</si>
  <si>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</si>
  <si>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</si>
  <si>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</si>
  <si>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</si>
  <si>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</si>
  <si>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</si>
  <si>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</si>
  <si>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</si>
  <si>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</si>
  <si>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</si>
  <si>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</si>
  <si>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</si>
  <si>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</si>
  <si>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</si>
  <si>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</si>
  <si>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</si>
  <si>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</si>
  <si>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</si>
  <si>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</si>
  <si>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</si>
  <si>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</si>
  <si>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</si>
  <si>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</si>
  <si>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</si>
  <si>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</si>
  <si>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</si>
  <si>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</si>
  <si>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</si>
  <si>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</si>
  <si>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</si>
  <si>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</si>
  <si>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</si>
  <si>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</si>
  <si>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</si>
  <si>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</si>
  <si>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</si>
  <si>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</si>
  <si>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</si>
  <si>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</si>
  <si>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</si>
  <si>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</si>
  <si>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</si>
  <si>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</si>
  <si>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</si>
  <si>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</si>
  <si>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</si>
  <si>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</si>
  <si>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</si>
  <si>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</si>
  <si>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</si>
  <si>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</si>
  <si>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</si>
  <si>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</si>
  <si>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</si>
  <si>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</si>
  <si>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</si>
  <si>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</si>
  <si>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</si>
  <si>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</si>
  <si>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</si>
  <si>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</si>
  <si>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</si>
  <si>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</si>
  <si>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</si>
  <si>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</si>
  <si>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</si>
  <si>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Count of goal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</si>
  <si>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</si>
  <si>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</si>
  <si>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</si>
  <si>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</si>
  <si>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</si>
  <si>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</si>
  <si>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</si>
  <si>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</si>
  <si>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</si>
  <si>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</si>
  <si>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</si>
  <si>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</si>
  <si>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</si>
  <si>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</si>
  <si>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</si>
  <si>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</si>
  <si>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</si>
  <si>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</si>
  <si>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</si>
  <si>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</si>
  <si>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</si>
  <si>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</si>
  <si>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</si>
  <si>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</si>
  <si>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</si>
  <si>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</si>
  <si>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</si>
  <si>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</si>
  <si>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</si>
  <si>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</si>
  <si>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</si>
  <si>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</si>
  <si>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</si>
  <si>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</si>
  <si>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</si>
  <si>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</si>
  <si>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</si>
  <si>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</si>
  <si>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</si>
  <si>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</si>
  <si>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</si>
  <si>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</si>
  <si>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</si>
  <si>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</si>
  <si>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ene</t>
  </si>
  <si>
    <t>feb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</si>
  <si>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</si>
  <si>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</si>
  <si>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</si>
  <si>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</si>
  <si>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</si>
  <si>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</si>
  <si>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</si>
  <si>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</si>
  <si>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</si>
  <si>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</si>
  <si>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</si>
  <si>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</si>
  <si>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</si>
  <si>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</si>
  <si>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</si>
  <si>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</si>
  <si>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</si>
  <si>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</si>
  <si>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</si>
  <si>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</si>
  <si>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</si>
  <si>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</si>
  <si>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</si>
  <si>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</si>
  <si>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</si>
  <si>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</si>
  <si>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</si>
  <si>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</si>
  <si>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</si>
  <si>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</si>
  <si>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</si>
  <si>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%canceled</t>
  </si>
  <si>
    <t>%failed</t>
  </si>
  <si>
    <t>%live</t>
  </si>
  <si>
    <t>%successful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</si>
</sst>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1" fillId="3" borderId="1" xfId="0" applyFont="1" applyFill="1" applyBorder="1"/>
    <xf numFmtId="0" fontId="1" fillId="3" borderId="2" xfId="0" applyFont="1" applyFill="1" applyBorder="1" applyAlignment="1">
      <alignment horizontal="left"/>
    </xf>
    <xf numFmtId="0" fontId="1" fillId="3" borderId="2" xfId="0" applyNumberFormat="1" applyFont="1" applyFill="1" applyBorder="1"/>
    <xf numFmtId="9" fontId="0" fillId="0" borderId="0" xfId="1" applyFont="1"/>
    <xf numFmtId="0" fontId="1" fillId="3" borderId="0" xfId="0" applyFont="1" applyFill="1" applyBorder="1"/>
    <xf numFmtId="9" fontId="0" fillId="0" borderId="3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 table &amp; chart (category)!PivotTable1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table &amp; chart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C-4EA4-8C9E-535001078349}"/>
            </c:ext>
          </c:extLst>
        </c:ser>
        <c:ser>
          <c:idx val="1"/>
          <c:order val="1"/>
          <c:tx>
            <c:strRef>
              <c:f>'Piv table &amp; chart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C6-4F5A-97CF-B9E4367522AA}"/>
            </c:ext>
          </c:extLst>
        </c:ser>
        <c:ser>
          <c:idx val="2"/>
          <c:order val="2"/>
          <c:tx>
            <c:strRef>
              <c:f>'Piv table &amp; chart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C6-4F5A-97CF-B9E4367522AA}"/>
            </c:ext>
          </c:extLst>
        </c:ser>
        <c:ser>
          <c:idx val="3"/>
          <c:order val="3"/>
          <c:tx>
            <c:strRef>
              <c:f>'Piv table &amp; chart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 table &amp; chart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table &amp; chart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C6-4F5A-97CF-B9E436752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914800"/>
        <c:axId val="232223520"/>
      </c:barChart>
      <c:catAx>
        <c:axId val="298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2223520"/>
        <c:crosses val="autoZero"/>
        <c:auto val="1"/>
        <c:lblAlgn val="ctr"/>
        <c:lblOffset val="100"/>
        <c:noMultiLvlLbl val="0"/>
      </c:catAx>
      <c:valAx>
        <c:axId val="2322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8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 table &amp; chart (sub-cat)!PivotTable2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table &amp; chart (sub-cat)'!$B$4:$B$5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5-45FF-8BAB-DB6520DB62EF}"/>
            </c:ext>
          </c:extLst>
        </c:ser>
        <c:ser>
          <c:idx val="1"/>
          <c:order val="1"/>
          <c:tx>
            <c:strRef>
              <c:f>'Piv table &amp; chart (sub-cat)'!$C$4:$C$5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2-4F07-AF68-8EEBB07CFCF3}"/>
            </c:ext>
          </c:extLst>
        </c:ser>
        <c:ser>
          <c:idx val="2"/>
          <c:order val="2"/>
          <c:tx>
            <c:strRef>
              <c:f>'Piv table &amp; chart (sub-cat)'!$D$4:$D$5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6-4BA8-B9F4-FEF522E821D1}"/>
            </c:ext>
          </c:extLst>
        </c:ser>
        <c:ser>
          <c:idx val="3"/>
          <c:order val="3"/>
          <c:tx>
            <c:strRef>
              <c:f>'Piv table &amp; chart (sub-cat)'!$E$4:$E$5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 table &amp; chart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table &amp; chart (sub-cat)'!$E$6:$E$47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6-4BA8-B9F4-FEF522E8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100336"/>
        <c:axId val="342732320"/>
      </c:barChart>
      <c:catAx>
        <c:axId val="3381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2732320"/>
        <c:crosses val="autoZero"/>
        <c:auto val="1"/>
        <c:lblAlgn val="ctr"/>
        <c:lblOffset val="100"/>
        <c:noMultiLvlLbl val="0"/>
      </c:catAx>
      <c:valAx>
        <c:axId val="3427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81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 table &amp; chart (date)!PivotTable4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 table &amp; chart (date)'!$B$4:$B$5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5-42C1-A82C-30579DE3460F}"/>
            </c:ext>
          </c:extLst>
        </c:ser>
        <c:ser>
          <c:idx val="1"/>
          <c:order val="1"/>
          <c:tx>
            <c:strRef>
              <c:f>'Piv table &amp; chart (date)'!$C$4:$C$5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5-42C1-A82C-30579DE3460F}"/>
            </c:ext>
          </c:extLst>
        </c:ser>
        <c:ser>
          <c:idx val="2"/>
          <c:order val="2"/>
          <c:tx>
            <c:strRef>
              <c:f>'Piv table &amp; chart (date)'!$D$4:$D$5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 table &amp; chart (date)'!$A$6:$A$18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 table &amp; chart (date)'!$D$6:$D$18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5-42C1-A82C-30579DE34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031936"/>
        <c:axId val="305605040"/>
      </c:lineChart>
      <c:catAx>
        <c:axId val="3470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5605040"/>
        <c:crosses val="autoZero"/>
        <c:auto val="1"/>
        <c:lblAlgn val="ctr"/>
        <c:lblOffset val="100"/>
        <c:noMultiLvlLbl val="0"/>
      </c:catAx>
      <c:valAx>
        <c:axId val="3056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703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A-41CF-9E8F-BFBC70D8C61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A-41CF-9E8F-BFBC70D8C61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A-41CF-9E8F-BFBC70D8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090048"/>
        <c:axId val="212038624"/>
      </c:lineChart>
      <c:catAx>
        <c:axId val="34109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2038624"/>
        <c:crosses val="autoZero"/>
        <c:auto val="1"/>
        <c:lblAlgn val="ctr"/>
        <c:lblOffset val="100"/>
        <c:noMultiLvlLbl val="0"/>
      </c:catAx>
      <c:valAx>
        <c:axId val="2120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0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142876</xdr:colOff>
      <xdr:row>1</xdr:row>
      <xdr:rowOff>38099</xdr:rowOff>
    </xdr:from>
    <xdr:to>
      <xdr:col>17</xdr:col>
      <xdr:colOff>314325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83F66-FC14-48C2-8CE6-CAA1930A3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114299</xdr:rowOff>
    </xdr:from>
    <xdr:to>
      <xdr:col>17</xdr:col>
      <xdr:colOff>600075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8BB0B-0526-47F0-AD7D-E66421117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2</xdr:row>
      <xdr:rowOff>66675</xdr:rowOff>
    </xdr:from>
    <xdr:to>
      <xdr:col>15</xdr:col>
      <xdr:colOff>590550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4AA02-5278-4943-826F-CBF7E3A29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61912</xdr:rowOff>
    </xdr:from>
    <xdr:to>
      <xdr:col>10</xdr:col>
      <xdr:colOff>314325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DE846-E404-4346-8A65-48759725C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vier Vazquez Mellado de la Cabada" refreshedDate="43516.402070023149" createdVersion="6" refreshedVersion="6" minRefreshableVersion="3" recordCount="4114" xr:uid="{A6008396-1FB4-4206-B979-2D455FCA856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vier Vazquez Mellado de la Cabada" refreshedDate="43516.402071643519" createdVersion="6" refreshedVersion="6" minRefreshableVersion="3" recordCount="4114" xr:uid="{038B77FC-AFF6-4ABB-A412-B659F27ED0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97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" u="1"/>
        <s v="ing/fiction" u="1"/>
        <s v="ology/web" u="1"/>
        <s v="/video games" u="1"/>
        <e v="#VALUE!" u="1"/>
        <s v="music/rock" u="1"/>
        <s v="y/nature" u="1"/>
        <s v="c/pop" u="1"/>
        <s v="/people" u="1"/>
        <s v="ical music" u="1"/>
        <s v="ic/rock" u="1"/>
        <s v="s/tabletop games" u="1"/>
        <s v="y/wearables" u="1"/>
        <s v="music/faith" u="1"/>
        <s v="etal" u="1"/>
        <s v="ock" u="1"/>
        <s v="exploration" u="1"/>
        <s v="/plays" u="1"/>
        <s v="books" u="1"/>
        <s v="all batch" u="1"/>
        <s v="ks" u="1"/>
        <s v="/rock" u="1"/>
        <s v="onic music" u="1"/>
        <s v="ing/translations" u="1"/>
        <s v="ardware" u="1"/>
        <s v="vision" u="1"/>
        <s v="ic/indie rock" u="1"/>
        <s v="/audio" u="1"/>
        <s v="ames" u="1"/>
        <s v="hnology/hardware" u="1"/>
        <s v="dgets" u="1"/>
        <s v="ction" u="1"/>
        <s v="odcasts" u="1"/>
        <s v="r/plays" u="1"/>
        <s v="food/food trucks" u="1"/>
        <s v="/indie rock" u="1"/>
        <s v="cumentary" u="1"/>
        <s v="ater/spaces" u="1"/>
        <s v="heater/plays" u="1"/>
        <s v="sical" u="1"/>
        <s v="music/jazz" u="1"/>
        <s v="ectronic music" u="1"/>
        <s v="c/indie rock" u="1"/>
        <s v="usic" u="1"/>
        <s v="paces" u="1"/>
        <s v="video/drama" u="1"/>
        <s v="food/restaurants" u="1"/>
        <s v="obooks" u="1"/>
        <s v="t books" u="1"/>
        <s v="usical" u="1"/>
        <s v="bile games" u="1"/>
        <s v="/wearables" u="1"/>
        <s v="od trucks" u="1"/>
        <s v="dware" u="1"/>
        <s v="y/web" u="1"/>
        <s v=" &amp; video/shor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5FE21-EE4D-4B61-A6B9-8614E3DF17A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0" baseItem="1106424025"/>
  </dataFields>
  <chartFormats count="7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18FE5-A4A5-4FDD-8506-72C0531BBDB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98">
        <item m="1" x="41"/>
        <item m="1" x="96"/>
        <item m="1" x="68"/>
        <item m="1" x="76"/>
        <item m="1" x="49"/>
        <item m="1" x="58"/>
        <item m="1" x="62"/>
        <item m="1" x="44"/>
        <item m="1" x="92"/>
        <item m="1" x="60"/>
        <item m="1" x="69"/>
        <item x="5"/>
        <item m="1" x="65"/>
        <item x="25"/>
        <item m="1" x="78"/>
        <item x="16"/>
        <item m="1" x="91"/>
        <item m="1" x="59"/>
        <item m="1" x="83"/>
        <item m="1" x="48"/>
        <item x="39"/>
        <item x="35"/>
        <item m="1" x="72"/>
        <item m="1" x="77"/>
        <item m="1" x="71"/>
        <item x="4"/>
        <item x="3"/>
        <item m="1" x="94"/>
        <item m="1" x="82"/>
        <item x="15"/>
        <item m="1" x="55"/>
        <item m="1" x="57"/>
        <item x="28"/>
        <item x="10"/>
        <item x="19"/>
        <item m="1" x="75"/>
        <item m="1" x="87"/>
        <item x="29"/>
        <item x="30"/>
        <item m="1" x="79"/>
        <item m="1" x="70"/>
        <item m="1" x="67"/>
        <item m="1" x="51"/>
        <item m="1" x="50"/>
        <item x="14"/>
        <item m="1" x="42"/>
        <item m="1" x="64"/>
        <item x="13"/>
        <item m="1" x="61"/>
        <item x="37"/>
        <item x="12"/>
        <item x="18"/>
        <item m="1" x="54"/>
        <item m="1" x="81"/>
        <item m="1" x="46"/>
        <item x="40"/>
        <item x="24"/>
        <item x="9"/>
        <item m="1" x="88"/>
        <item m="1" x="56"/>
        <item m="1" x="93"/>
        <item m="1" x="73"/>
        <item m="1" x="43"/>
        <item m="1" x="63"/>
        <item m="1" x="85"/>
        <item x="31"/>
        <item x="20"/>
        <item x="26"/>
        <item x="6"/>
        <item x="27"/>
        <item m="1" x="74"/>
        <item x="23"/>
        <item x="34"/>
        <item x="11"/>
        <item m="1" x="52"/>
        <item x="2"/>
        <item x="1"/>
        <item m="1" x="80"/>
        <item x="33"/>
        <item x="36"/>
        <item x="38"/>
        <item m="1" x="89"/>
        <item x="32"/>
        <item x="0"/>
        <item x="22"/>
        <item m="1" x="84"/>
        <item m="1" x="90"/>
        <item x="17"/>
        <item m="1" x="86"/>
        <item m="1" x="66"/>
        <item x="8"/>
        <item x="7"/>
        <item x="21"/>
        <item m="1" x="47"/>
        <item m="1" x="53"/>
        <item m="1" x="95"/>
        <item m="1" x="45"/>
        <item t="default"/>
      </items>
    </pivotField>
  </pivotFields>
  <rowFields count="1">
    <field x="17"/>
  </rowFields>
  <rowItems count="42">
    <i>
      <x v="11"/>
    </i>
    <i>
      <x v="13"/>
    </i>
    <i>
      <x v="15"/>
    </i>
    <i>
      <x v="20"/>
    </i>
    <i>
      <x v="21"/>
    </i>
    <i>
      <x v="25"/>
    </i>
    <i>
      <x v="26"/>
    </i>
    <i>
      <x v="29"/>
    </i>
    <i>
      <x v="32"/>
    </i>
    <i>
      <x v="33"/>
    </i>
    <i>
      <x v="34"/>
    </i>
    <i>
      <x v="37"/>
    </i>
    <i>
      <x v="38"/>
    </i>
    <i>
      <x v="44"/>
    </i>
    <i>
      <x v="47"/>
    </i>
    <i>
      <x v="49"/>
    </i>
    <i>
      <x v="50"/>
    </i>
    <i>
      <x v="51"/>
    </i>
    <i>
      <x v="55"/>
    </i>
    <i>
      <x v="56"/>
    </i>
    <i>
      <x v="57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2"/>
    </i>
    <i>
      <x v="83"/>
    </i>
    <i>
      <x v="84"/>
    </i>
    <i>
      <x v="87"/>
    </i>
    <i>
      <x v="90"/>
    </i>
    <i>
      <x v="91"/>
    </i>
    <i>
      <x v="9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F5650-DCB7-4D45-9D00-94248C9B121F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5" sqref="F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11.7109375" bestFit="1" customWidth="1"/>
    <col min="18" max="18" width="16.71093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(((J2/60)/60)/24)+DATE(1970,1,1)+(-6/24)</f>
        <v>42176.757071759261</v>
      </c>
      <c r="T2" s="9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(((J3/60)/60)/24)+DATE(1970,1,1)+(-6/24)</f>
        <v>42766.350497685184</v>
      </c>
      <c r="T3" s="9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(((J67/60)/60)/24)+DATE(1970,1,1)+(-6/24)</f>
        <v>41835.571226851855</v>
      </c>
      <c r="T67" s="9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(((J131/60)/60)/24)+DATE(1970,1,1)+(-6/24)</f>
        <v>41882.687303240738</v>
      </c>
      <c r="T131" s="9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(((J195/60)/60)/24)+DATE(1970,1,1)+(-6/24)</f>
        <v>41911.684791666667</v>
      </c>
      <c r="T195" s="9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(((J259/60)/60)/24)+DATE(1970,1,1)+(-6/24)</f>
        <v>42479.376875000002</v>
      </c>
      <c r="T259" s="9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(((J323/60)/60)/24)+DATE(1970,1,1)+(-6/24)</f>
        <v>42647.196597222224</v>
      </c>
      <c r="T323" s="9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(((J387/60)/60)/24)+DATE(1970,1,1)+(-6/24)</f>
        <v>41934.334502314814</v>
      </c>
      <c r="T387" s="9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(((J451/60)/60)/24)+DATE(1970,1,1)+(-6/24)</f>
        <v>41534.318113425928</v>
      </c>
      <c r="T451" s="9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(((J515/60)/60)/24)+DATE(1970,1,1)+(-6/24)</f>
        <v>42552.403993055559</v>
      </c>
      <c r="T515" s="9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(((J579/60)/60)/24)+DATE(1970,1,1)+(-6/24)</f>
        <v>42450.339143518519</v>
      </c>
      <c r="T579" s="9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(((J643/60)/60)/24)+DATE(1970,1,1)+(-6/24)</f>
        <v>42199.32</v>
      </c>
      <c r="T643" s="9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(((J707/60)/60)/24)+DATE(1970,1,1)+(-6/24)</f>
        <v>42726.241643518515</v>
      </c>
      <c r="T707" s="9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(((J771/60)/60)/24)+DATE(1970,1,1)+(-6/24)</f>
        <v>41604.746458333335</v>
      </c>
      <c r="T771" s="9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(((J835/60)/60)/24)+DATE(1970,1,1)+(-6/24)</f>
        <v>41718.628182870372</v>
      </c>
      <c r="T835" s="9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(((J899/60)/60)/24)+DATE(1970,1,1)+(-6/24)</f>
        <v>41211.438750000001</v>
      </c>
      <c r="T899" s="9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(((J963/60)/60)/24)+DATE(1970,1,1)+(-6/24)</f>
        <v>42740.443692129629</v>
      </c>
      <c r="T963" s="9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(((J1027/60)/60)/24)+DATE(1970,1,1)+(-6/24)</f>
        <v>42049.583761574075</v>
      </c>
      <c r="T1027" s="9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(((J1091/60)/60)/24)+DATE(1970,1,1)+(-6/24)</f>
        <v>42150.939525462964</v>
      </c>
      <c r="T1091" s="9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(((J1155/60)/60)/24)+DATE(1970,1,1)+(-6/24)</f>
        <v>42143.464178240742</v>
      </c>
      <c r="T1155" s="9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(((J1219/60)/60)/24)+DATE(1970,1,1)+(-6/24)</f>
        <v>42535.559490740736</v>
      </c>
      <c r="T1219" s="9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(((J1283/60)/60)/24)+DATE(1970,1,1)+(-6/24)</f>
        <v>41463.493472222224</v>
      </c>
      <c r="T1283" s="9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(((J1347/60)/60)/24)+DATE(1970,1,1)+(-6/24)</f>
        <v>41799.564340277779</v>
      </c>
      <c r="T1347" s="9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(((J1411/60)/60)/24)+DATE(1970,1,1)+(-6/24)</f>
        <v>41944.883506944447</v>
      </c>
      <c r="T1411" s="9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(((J1475/60)/60)/24)+DATE(1970,1,1)+(-6/24)</f>
        <v>40939.729618055557</v>
      </c>
      <c r="T1475" s="9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(((J1539/60)/60)/24)+DATE(1970,1,1)+(-6/24)</f>
        <v>42552.065127314811</v>
      </c>
      <c r="T1539" s="9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(((J1603/60)/60)/24)+DATE(1970,1,1)+(-6/24)</f>
        <v>40637.842974537038</v>
      </c>
      <c r="T1603" s="9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(((J1667/60)/60)/24)+DATE(1970,1,1)+(-6/24)</f>
        <v>40564.399456018517</v>
      </c>
      <c r="T1667" s="9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(((J1731/60)/60)/24)+DATE(1970,1,1)+(-6/24)</f>
        <v>42470.802152777775</v>
      </c>
      <c r="T1731" s="9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(((J1795/60)/60)/24)+DATE(1970,1,1)+(-6/24)</f>
        <v>41940.64166666667</v>
      </c>
      <c r="T1795" s="9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(((J1859/60)/60)/24)+DATE(1970,1,1)+(-6/24)</f>
        <v>41864.51866898148</v>
      </c>
      <c r="T1859" s="9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(((J1923/60)/60)/24)+DATE(1970,1,1)+(-6/24)</f>
        <v>41073.971562500003</v>
      </c>
      <c r="T1923" s="9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(((J1987/60)/60)/24)+DATE(1970,1,1)+(-6/24)</f>
        <v>42555.448738425926</v>
      </c>
      <c r="T1987" s="9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(((J2051/60)/60)/24)+DATE(1970,1,1)+(-6/24)</f>
        <v>41575.277349537035</v>
      </c>
      <c r="T2051" s="9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(((J2115/60)/60)/24)+DATE(1970,1,1)+(-6/24)</f>
        <v>41870.61546296296</v>
      </c>
      <c r="T2115" s="9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(((J2179/60)/60)/24)+DATE(1970,1,1)+(-6/24)</f>
        <v>42502.000775462962</v>
      </c>
      <c r="T2179" s="9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(((J2243/60)/60)/24)+DATE(1970,1,1)+(-6/24)</f>
        <v>42766.577546296292</v>
      </c>
      <c r="T2243" s="9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(((J2307/60)/60)/24)+DATE(1970,1,1)+(-6/24)</f>
        <v>41834.445277777777</v>
      </c>
      <c r="T2307" s="9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(((J2371/60)/60)/24)+DATE(1970,1,1)+(-6/24)</f>
        <v>42380.562627314815</v>
      </c>
      <c r="T2371" s="9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(((J2435/60)/60)/24)+DATE(1970,1,1)+(-6/24)</f>
        <v>42397.64980324074</v>
      </c>
      <c r="T2435" s="9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(((J2499/60)/60)/24)+DATE(1970,1,1)+(-6/24)</f>
        <v>40730.628912037035</v>
      </c>
      <c r="T2499" s="9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(((J2563/60)/60)/24)+DATE(1970,1,1)+(-6/24)</f>
        <v>42260.278807870374</v>
      </c>
      <c r="T2563" s="9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(((J2627/60)/60)/24)+DATE(1970,1,1)+(-6/24)</f>
        <v>42658.560277777782</v>
      </c>
      <c r="T2627" s="9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(((J2691/60)/60)/24)+DATE(1970,1,1)+(-6/24)</f>
        <v>42551.711689814809</v>
      </c>
      <c r="T2691" s="9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(((J2755/60)/60)/24)+DATE(1970,1,1)+(-6/24)</f>
        <v>41117.650729166664</v>
      </c>
      <c r="T2755" s="9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(((J2819/60)/60)/24)+DATE(1970,1,1)+(-6/24)</f>
        <v>42023.384976851856</v>
      </c>
      <c r="T2819" s="9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(((J2883/60)/60)/24)+DATE(1970,1,1)+(-6/24)</f>
        <v>41916.347638888888</v>
      </c>
      <c r="T2883" s="9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(((J2947/60)/60)/24)+DATE(1970,1,1)+(-6/24)</f>
        <v>42117.889583333337</v>
      </c>
      <c r="T2947" s="9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(((J3011/60)/60)/24)+DATE(1970,1,1)+(-6/24)</f>
        <v>41939.319907407407</v>
      </c>
      <c r="T3011" s="9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(((J3075/60)/60)/24)+DATE(1970,1,1)+(-6/24)</f>
        <v>42111.434027777781</v>
      </c>
      <c r="T3075" s="9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(((J3139/60)/60)/24)+DATE(1970,1,1)+(-6/24)</f>
        <v>42807.635057870371</v>
      </c>
      <c r="T3139" s="9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(((J3203/60)/60)/24)+DATE(1970,1,1)+(-6/24)</f>
        <v>41861.517094907409</v>
      </c>
      <c r="T3203" s="9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(((J3267/60)/60)/24)+DATE(1970,1,1)+(-6/24)</f>
        <v>42311.461979166663</v>
      </c>
      <c r="T3267" s="9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(((J3331/60)/60)/24)+DATE(1970,1,1)+(-6/24)</f>
        <v>41837.073009259257</v>
      </c>
      <c r="T3331" s="9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(((J3395/60)/60)/24)+DATE(1970,1,1)+(-6/24)</f>
        <v>41923.671643518523</v>
      </c>
      <c r="T3395" s="9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(((J3459/60)/60)/24)+DATE(1970,1,1)+(-6/24)</f>
        <v>42016.456678240742</v>
      </c>
      <c r="T3459" s="9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(((J3523/60)/60)/24)+DATE(1970,1,1)+(-6/24)</f>
        <v>41881.111342592594</v>
      </c>
      <c r="T3523" s="9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(((J3587/60)/60)/24)+DATE(1970,1,1)+(-6/24)</f>
        <v>41964.466319444444</v>
      </c>
      <c r="T3587" s="9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(((J3651/60)/60)/24)+DATE(1970,1,1)+(-6/24)</f>
        <v>41780.462893518517</v>
      </c>
      <c r="T3651" s="9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(((J3715/60)/60)/24)+DATE(1970,1,1)+(-6/24)</f>
        <v>42505.488032407404</v>
      </c>
      <c r="T3715" s="9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(((J3779/60)/60)/24)+DATE(1970,1,1)+(-6/24)</f>
        <v>41886.861354166671</v>
      </c>
      <c r="T3779" s="9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(((J3843/60)/60)/24)+DATE(1970,1,1)+(-6/24)</f>
        <v>41780.535729166666</v>
      </c>
      <c r="T3843" s="9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(((J3907/60)/60)/24)+DATE(1970,1,1)+(-6/24)</f>
        <v>42124.373877314814</v>
      </c>
      <c r="T3907" s="9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(((J3971/60)/60)/24)+DATE(1970,1,1)+(-6/24)</f>
        <v>42601.604699074072</v>
      </c>
      <c r="T3971" s="9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(((J4035/60)/60)/24)+DATE(1970,1,1)+(-6/24)</f>
        <v>42614.018796296295</v>
      </c>
      <c r="T4035" s="9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(((J4099/60)/60)/24)+DATE(1970,1,1)+(-6/24)</f>
        <v>42344.574502314819</v>
      </c>
      <c r="T4099" s="9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0103-D33C-45BA-8AAD-9B4F8FB2D8D6}">
  <dimension ref="A1:F26"/>
  <sheetViews>
    <sheetView workbookViewId="0">
      <selection activeCell="D19" sqref="D1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2.7109375" bestFit="1" customWidth="1"/>
    <col min="9" max="9" width="12" bestFit="1" customWidth="1"/>
    <col min="10" max="10" width="17.85546875" bestFit="1" customWidth="1"/>
    <col min="11" max="11" width="16.28515625" bestFit="1" customWidth="1"/>
  </cols>
  <sheetData>
    <row r="1" spans="1:6" x14ac:dyDescent="0.25">
      <c r="A1" s="6" t="s">
        <v>8223</v>
      </c>
      <c r="B1" t="s">
        <v>8322</v>
      </c>
    </row>
    <row r="3" spans="1:6" x14ac:dyDescent="0.25">
      <c r="A3" s="6" t="s">
        <v>8324</v>
      </c>
      <c r="B3" s="6" t="s">
        <v>8323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8" spans="1:5" x14ac:dyDescent="0.25">
      <c r="A18" s="8"/>
      <c r="B18" s="8"/>
      <c r="C18" s="8"/>
      <c r="D18" s="17"/>
      <c r="E18" s="17"/>
    </row>
    <row r="19" spans="1:5" x14ac:dyDescent="0.25">
      <c r="A19" s="8"/>
      <c r="B19" s="8"/>
      <c r="C19" s="8"/>
      <c r="D19" s="17"/>
      <c r="E19" s="17"/>
    </row>
    <row r="20" spans="1:5" x14ac:dyDescent="0.25">
      <c r="A20" s="8"/>
      <c r="B20" s="8"/>
      <c r="C20" s="8"/>
      <c r="D20" s="17"/>
      <c r="E20" s="17"/>
    </row>
    <row r="21" spans="1:5" x14ac:dyDescent="0.25">
      <c r="A21" s="8"/>
      <c r="B21" s="8"/>
      <c r="C21" s="8"/>
      <c r="D21" s="17"/>
      <c r="E21" s="17"/>
    </row>
    <row r="22" spans="1:5" x14ac:dyDescent="0.25">
      <c r="A22" s="8"/>
      <c r="B22" s="8"/>
      <c r="C22" s="8"/>
      <c r="D22" s="17"/>
      <c r="E22" s="17"/>
    </row>
    <row r="23" spans="1:5" x14ac:dyDescent="0.25">
      <c r="A23" s="8"/>
      <c r="B23" s="8"/>
      <c r="C23" s="8"/>
      <c r="D23" s="17"/>
      <c r="E23" s="17"/>
    </row>
    <row r="24" spans="1:5" x14ac:dyDescent="0.25">
      <c r="A24" s="8"/>
      <c r="B24" s="8"/>
      <c r="C24" s="8"/>
      <c r="D24" s="17"/>
      <c r="E24" s="17"/>
    </row>
    <row r="25" spans="1:5" x14ac:dyDescent="0.25">
      <c r="A25" s="8"/>
      <c r="B25" s="8"/>
      <c r="C25" s="8"/>
      <c r="D25" s="17"/>
      <c r="E25" s="17"/>
    </row>
    <row r="26" spans="1:5" x14ac:dyDescent="0.25">
      <c r="A26" s="8"/>
      <c r="B26" s="8"/>
      <c r="C26" s="8"/>
      <c r="D26" s="17"/>
      <c r="E26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7B9C-8E49-411D-A532-A0876452A709}">
  <dimension ref="A1:F47"/>
  <sheetViews>
    <sheetView workbookViewId="0">
      <selection activeCell="F13" sqref="F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8322</v>
      </c>
    </row>
    <row r="2" spans="1:6" x14ac:dyDescent="0.25">
      <c r="A2" s="6" t="s">
        <v>8366</v>
      </c>
      <c r="B2" t="s">
        <v>8322</v>
      </c>
    </row>
    <row r="4" spans="1:6" x14ac:dyDescent="0.25">
      <c r="A4" s="6" t="s">
        <v>8321</v>
      </c>
      <c r="B4" s="6" t="s">
        <v>8323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CE78-0105-4DD0-85D0-EFFE2CC0C7FD}">
  <dimension ref="A1:E18"/>
  <sheetViews>
    <sheetView workbookViewId="0">
      <selection activeCell="R11" sqref="R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8322</v>
      </c>
    </row>
    <row r="2" spans="1:5" x14ac:dyDescent="0.25">
      <c r="A2" s="6" t="s">
        <v>8371</v>
      </c>
      <c r="B2" t="s">
        <v>8322</v>
      </c>
    </row>
    <row r="4" spans="1:5" x14ac:dyDescent="0.25">
      <c r="A4" s="6" t="s">
        <v>8321</v>
      </c>
      <c r="B4" s="6" t="s">
        <v>8323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8369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10" t="s">
        <v>8370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8392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5">
      <c r="A9" s="10" t="s">
        <v>8393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25">
      <c r="A10" s="10" t="s">
        <v>8394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25">
      <c r="A11" s="10" t="s">
        <v>8395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0" t="s">
        <v>8396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5">
      <c r="A13" s="10" t="s">
        <v>8397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5">
      <c r="A14" s="10" t="s">
        <v>8398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5">
      <c r="A15" s="10" t="s">
        <v>8399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5">
      <c r="A16" s="10" t="s">
        <v>8400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25">
      <c r="A17" s="10" t="s">
        <v>8401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38C18-BA84-46C9-8C95-E3758757C84C}">
  <dimension ref="A1:H13"/>
  <sheetViews>
    <sheetView topLeftCell="A13" workbookViewId="0">
      <selection activeCell="G1" sqref="G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8372</v>
      </c>
      <c r="B1" s="1" t="s">
        <v>8373</v>
      </c>
      <c r="C1" s="1" t="s">
        <v>8374</v>
      </c>
      <c r="D1" s="1" t="s">
        <v>8375</v>
      </c>
      <c r="E1" s="1" t="s">
        <v>8376</v>
      </c>
      <c r="F1" s="1" t="s">
        <v>8377</v>
      </c>
      <c r="G1" s="1" t="s">
        <v>8378</v>
      </c>
      <c r="H1" s="1" t="s">
        <v>8379</v>
      </c>
    </row>
    <row r="2" spans="1:8" x14ac:dyDescent="0.25">
      <c r="A2" t="s">
        <v>8380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8381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8382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8383</v>
      </c>
      <c r="B5">
        <f>COUNTIFS(Data!$D$2:$D$4115,"&gt;=10000",Data!$D$2:$D$4115,"&lt;14999",Data!$F$2:$F$4115,"successful")</f>
        <v>168</v>
      </c>
      <c r="C5">
        <f>COUNTIFS(Data!$D$2:$D$4115,"&gt;=10000",Data!$D$2:$D$4115,"&lt;14999",Data!$F$2:$F$4115,"failed")</f>
        <v>144</v>
      </c>
      <c r="D5">
        <f>COUNTIFS(Data!$D$2:$D$4115,"&gt;=10000",Data!$D$2:$D$4115,"&lt;14999",Data!$F$2:$F$4115,"canceled")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8384</v>
      </c>
      <c r="B6">
        <f>COUNTIFS(Data!$D$2:$D$4115,"&gt;=15000",Data!$D$2:$D$4115,"&lt;19999",Data!$F$2:$F$4115,"successful")</f>
        <v>94</v>
      </c>
      <c r="C6">
        <f>COUNTIFS(Data!$D$2:$D$4115,"&gt;=15000",Data!$D$2:$D$4115,"&lt;19999",Data!$F$2:$F$4115,"failed")</f>
        <v>90</v>
      </c>
      <c r="D6">
        <f>COUNTIFS(Data!$D$2:$D$4115,"&gt;=15000",Data!$D$2:$D$4115,"&lt;19999",Data!$F$2:$F$4115,"canceled")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8385</v>
      </c>
      <c r="B7">
        <f>COUNTIFS(Data!$D$2:$D$4115,"&gt;=20000",Data!$D$2:$D$4115,"&lt;24999",Data!$F$2:$F$4115,"successful")</f>
        <v>62</v>
      </c>
      <c r="C7">
        <f>COUNTIFS(Data!$D$2:$D$4115,"&gt;=20000",Data!$D$2:$D$4115,"&lt;24999",Data!$F$2:$F$4115,"failed")</f>
        <v>72</v>
      </c>
      <c r="D7">
        <f>COUNTIFS(Data!$D$2:$D$4115,"&gt;=20000",Data!$D$2:$D$4115,"&lt;24999",Data!$F$2:$F$4115,"canceled")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8386</v>
      </c>
      <c r="B8">
        <f>COUNTIFS(Data!$D$2:$D$4115,"&gt;=25000",Data!$D$2:$D$4115,"&lt;29999",Data!$F$2:$F$4115,"successful")</f>
        <v>55</v>
      </c>
      <c r="C8">
        <f>COUNTIFS(Data!$D$2:$D$4115,"&gt;=25000",Data!$D$2:$D$4115,"&lt;29999",Data!$F$2:$F$4115,"failed")</f>
        <v>64</v>
      </c>
      <c r="D8">
        <f>COUNTIFS(Data!$D$2:$D$4115,"&gt;=25000",Data!$D$2:$D$4115,"&lt;29999",Data!$F$2:$F$4115,"canceled")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8387</v>
      </c>
      <c r="B9">
        <f>COUNTIFS(Data!$D$2:$D$4115,"&gt;=30000",Data!$D$2:$D$4115,"&lt;34999",Data!$F$2:$F$4115,"successful")</f>
        <v>32</v>
      </c>
      <c r="C9">
        <f>COUNTIFS(Data!$D$2:$D$4115,"&gt;=30000",Data!$D$2:$D$4115,"&lt;34999",Data!$F$2:$F$4115,"failed")</f>
        <v>37</v>
      </c>
      <c r="D9">
        <f>COUNTIFS(Data!$D$2:$D$4115,"&gt;=30000",Data!$D$2:$D$4115,"&lt;34999",Data!$F$2:$F$4115,"canceled")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8388</v>
      </c>
      <c r="B10">
        <f>COUNTIFS(Data!$D$2:$D$4115,"&gt;=35000",Data!$D$2:$D$4115,"&lt;39999",Data!$F$2:$F$4115,"successful")</f>
        <v>26</v>
      </c>
      <c r="C10">
        <f>COUNTIFS(Data!$D$2:$D$4115,"&gt;=35000",Data!$D$2:$D$4115,"&lt;39999",Data!$F$2:$F$4115,"failed")</f>
        <v>22</v>
      </c>
      <c r="D10">
        <f>COUNTIFS(Data!$D$2:$D$4115,"&gt;=35000",Data!$D$2:$D$4115,"&lt;39999",Data!$F$2:$F$4115,"canceled")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8389</v>
      </c>
      <c r="B11">
        <f>COUNTIFS(Data!$D$2:$D$4115,"&gt;=40000",Data!$D$2:$D$4115,"&lt;44999",Data!$F$2:$F$4115,"successful")</f>
        <v>21</v>
      </c>
      <c r="C11">
        <f>COUNTIFS(Data!$D$2:$D$4115,"&gt;=40000",Data!$D$2:$D$4115,"&lt;44999",Data!$F$2:$F$4115,"failed")</f>
        <v>16</v>
      </c>
      <c r="D11">
        <f>COUNTIFS(Data!$D$2:$D$4115,"&gt;=40000",Data!$D$2:$D$4115,"&lt;44999",Data!$F$2:$F$4115,"canceled")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8390</v>
      </c>
      <c r="B12">
        <f>COUNTIFS(Data!$D$2:$D$4115,"&gt;=45000",Data!$D$2:$D$4115,"&lt;49999",Data!$F$2:$F$4115,"successful")</f>
        <v>6</v>
      </c>
      <c r="C12">
        <f>COUNTIFS(Data!$D$2:$D$4115,"&gt;=45000",Data!$D$2:$D$4115,"&lt;49999",Data!$F$2:$F$4115,"failed")</f>
        <v>11</v>
      </c>
      <c r="D12">
        <f>COUNTIFS(Data!$D$2:$D$4115,"&gt;=45000",Data!$D$2:$D$4115,"&lt;49999",Data!$F$2:$F$4115,"canceled")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8391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BD926-477D-46A4-9C7C-21C378C03014}">
  <dimension ref="B3:L57"/>
  <sheetViews>
    <sheetView workbookViewId="0">
      <selection activeCell="L13" sqref="L13"/>
    </sheetView>
  </sheetViews>
  <sheetFormatPr defaultRowHeight="15" x14ac:dyDescent="0.25"/>
  <cols>
    <col min="2" max="2" width="12.7109375" bestFit="1" customWidth="1"/>
    <col min="6" max="6" width="10" bestFit="1" customWidth="1"/>
    <col min="7" max="7" width="11.28515625" bestFit="1" customWidth="1"/>
    <col min="9" max="9" width="10.42578125" bestFit="1" customWidth="1"/>
    <col min="12" max="12" width="11.5703125" bestFit="1" customWidth="1"/>
  </cols>
  <sheetData>
    <row r="3" spans="2:12" x14ac:dyDescent="0.25">
      <c r="B3" s="13" t="s">
        <v>8324</v>
      </c>
      <c r="C3" s="13" t="s">
        <v>8323</v>
      </c>
      <c r="D3" s="13"/>
      <c r="E3" s="13"/>
      <c r="F3" s="13"/>
      <c r="G3" s="13"/>
    </row>
    <row r="4" spans="2:12" x14ac:dyDescent="0.25">
      <c r="B4" s="14" t="s">
        <v>8310</v>
      </c>
      <c r="C4" s="14" t="s">
        <v>8220</v>
      </c>
      <c r="D4" s="14" t="s">
        <v>8221</v>
      </c>
      <c r="E4" s="14" t="s">
        <v>8222</v>
      </c>
      <c r="F4" s="14" t="s">
        <v>8219</v>
      </c>
      <c r="G4" s="14" t="s">
        <v>8320</v>
      </c>
      <c r="I4" s="18" t="s">
        <v>8402</v>
      </c>
      <c r="J4" s="18" t="s">
        <v>8403</v>
      </c>
      <c r="K4" s="18" t="s">
        <v>8404</v>
      </c>
      <c r="L4" s="18" t="s">
        <v>8405</v>
      </c>
    </row>
    <row r="5" spans="2:12" x14ac:dyDescent="0.25">
      <c r="B5" s="7" t="s">
        <v>8311</v>
      </c>
      <c r="C5" s="8">
        <v>40</v>
      </c>
      <c r="D5" s="8">
        <v>180</v>
      </c>
      <c r="E5" s="8"/>
      <c r="F5" s="8">
        <v>300</v>
      </c>
      <c r="G5" s="8">
        <v>520</v>
      </c>
      <c r="I5" s="19">
        <f>C5/G5</f>
        <v>7.6923076923076927E-2</v>
      </c>
      <c r="J5" s="19">
        <f>D5/G5</f>
        <v>0.34615384615384615</v>
      </c>
      <c r="K5" s="19"/>
      <c r="L5" s="19">
        <f>F5/G5</f>
        <v>0.57692307692307687</v>
      </c>
    </row>
    <row r="6" spans="2:12" x14ac:dyDescent="0.25">
      <c r="B6" s="7" t="s">
        <v>8312</v>
      </c>
      <c r="C6" s="8">
        <v>20</v>
      </c>
      <c r="D6" s="8">
        <v>140</v>
      </c>
      <c r="E6" s="8">
        <v>6</v>
      </c>
      <c r="F6" s="8">
        <v>34</v>
      </c>
      <c r="G6" s="8">
        <v>200</v>
      </c>
      <c r="I6" s="19">
        <f t="shared" ref="I6:I14" si="0">C6/G6</f>
        <v>0.1</v>
      </c>
      <c r="J6" s="19">
        <f t="shared" ref="J6:K13" si="1">D6/G6</f>
        <v>0.7</v>
      </c>
      <c r="K6" s="19">
        <f>E6/G6</f>
        <v>0.03</v>
      </c>
      <c r="L6" s="19">
        <f t="shared" ref="L6:L13" si="2">F6/G6</f>
        <v>0.17</v>
      </c>
    </row>
    <row r="7" spans="2:12" x14ac:dyDescent="0.25">
      <c r="B7" s="7" t="s">
        <v>8313</v>
      </c>
      <c r="C7" s="8"/>
      <c r="D7" s="8">
        <v>140</v>
      </c>
      <c r="E7" s="8"/>
      <c r="F7" s="8">
        <v>80</v>
      </c>
      <c r="G7" s="8">
        <v>220</v>
      </c>
      <c r="I7" s="19">
        <f t="shared" si="0"/>
        <v>0</v>
      </c>
      <c r="J7" s="19">
        <f t="shared" si="1"/>
        <v>0.63636363636363635</v>
      </c>
      <c r="K7" s="19"/>
      <c r="L7" s="19">
        <f t="shared" si="2"/>
        <v>0.36363636363636365</v>
      </c>
    </row>
    <row r="8" spans="2:12" x14ac:dyDescent="0.25">
      <c r="B8" s="7" t="s">
        <v>8314</v>
      </c>
      <c r="C8" s="8">
        <v>24</v>
      </c>
      <c r="D8" s="8"/>
      <c r="E8" s="8"/>
      <c r="F8" s="8"/>
      <c r="G8" s="8">
        <v>24</v>
      </c>
      <c r="I8" s="19">
        <f t="shared" si="0"/>
        <v>1</v>
      </c>
      <c r="J8" s="19">
        <f t="shared" si="1"/>
        <v>0</v>
      </c>
      <c r="K8" s="19"/>
      <c r="L8" s="19">
        <f t="shared" si="2"/>
        <v>0</v>
      </c>
    </row>
    <row r="9" spans="2:12" x14ac:dyDescent="0.25">
      <c r="B9" s="7" t="s">
        <v>8315</v>
      </c>
      <c r="C9" s="8">
        <v>20</v>
      </c>
      <c r="D9" s="8">
        <v>120</v>
      </c>
      <c r="E9" s="8">
        <v>20</v>
      </c>
      <c r="F9" s="8">
        <v>540</v>
      </c>
      <c r="G9" s="8">
        <v>700</v>
      </c>
      <c r="I9" s="19">
        <f t="shared" si="0"/>
        <v>2.8571428571428571E-2</v>
      </c>
      <c r="J9" s="19">
        <f t="shared" si="1"/>
        <v>0.17142857142857143</v>
      </c>
      <c r="K9" s="19">
        <f>E9/G9</f>
        <v>2.8571428571428571E-2</v>
      </c>
      <c r="L9" s="19">
        <f t="shared" si="2"/>
        <v>0.77142857142857146</v>
      </c>
    </row>
    <row r="10" spans="2:12" x14ac:dyDescent="0.25">
      <c r="B10" s="7" t="s">
        <v>8316</v>
      </c>
      <c r="C10" s="8"/>
      <c r="D10" s="8">
        <v>117</v>
      </c>
      <c r="E10" s="8"/>
      <c r="F10" s="8">
        <v>103</v>
      </c>
      <c r="G10" s="8">
        <v>220</v>
      </c>
      <c r="I10" s="19">
        <f t="shared" si="0"/>
        <v>0</v>
      </c>
      <c r="J10" s="19">
        <f t="shared" si="1"/>
        <v>0.53181818181818186</v>
      </c>
      <c r="K10" s="19"/>
      <c r="L10" s="19">
        <f t="shared" si="2"/>
        <v>0.4681818181818182</v>
      </c>
    </row>
    <row r="11" spans="2:12" x14ac:dyDescent="0.25">
      <c r="B11" s="7" t="s">
        <v>8317</v>
      </c>
      <c r="C11" s="8">
        <v>30</v>
      </c>
      <c r="D11" s="8">
        <v>127</v>
      </c>
      <c r="E11" s="8"/>
      <c r="F11" s="8">
        <v>80</v>
      </c>
      <c r="G11" s="8">
        <v>237</v>
      </c>
      <c r="I11" s="19">
        <f t="shared" si="0"/>
        <v>0.12658227848101267</v>
      </c>
      <c r="J11" s="19">
        <f t="shared" si="1"/>
        <v>0.53586497890295359</v>
      </c>
      <c r="K11" s="19"/>
      <c r="L11" s="19">
        <f t="shared" si="2"/>
        <v>0.33755274261603374</v>
      </c>
    </row>
    <row r="12" spans="2:12" x14ac:dyDescent="0.25">
      <c r="B12" s="7" t="s">
        <v>8318</v>
      </c>
      <c r="C12" s="8">
        <v>178</v>
      </c>
      <c r="D12" s="8">
        <v>213</v>
      </c>
      <c r="E12" s="8"/>
      <c r="F12" s="8">
        <v>209</v>
      </c>
      <c r="G12" s="8">
        <v>600</v>
      </c>
      <c r="I12" s="19">
        <f t="shared" si="0"/>
        <v>0.29666666666666669</v>
      </c>
      <c r="J12" s="19">
        <f t="shared" si="1"/>
        <v>0.35499999999999998</v>
      </c>
      <c r="K12" s="19"/>
      <c r="L12" s="19">
        <f t="shared" si="2"/>
        <v>0.34833333333333333</v>
      </c>
    </row>
    <row r="13" spans="2:12" x14ac:dyDescent="0.25">
      <c r="B13" s="7" t="s">
        <v>8319</v>
      </c>
      <c r="C13" s="8">
        <v>37</v>
      </c>
      <c r="D13" s="8">
        <v>493</v>
      </c>
      <c r="E13" s="8">
        <v>24</v>
      </c>
      <c r="F13" s="8">
        <v>839</v>
      </c>
      <c r="G13" s="8">
        <v>1393</v>
      </c>
      <c r="I13" s="19">
        <f t="shared" si="0"/>
        <v>2.6561378320172292E-2</v>
      </c>
      <c r="J13" s="19">
        <f t="shared" si="1"/>
        <v>0.35391241923905242</v>
      </c>
      <c r="K13" s="19">
        <f>E13/G13</f>
        <v>1.7229002153625269E-2</v>
      </c>
      <c r="L13" s="19">
        <f t="shared" si="2"/>
        <v>0.60229720028715006</v>
      </c>
    </row>
    <row r="14" spans="2:12" x14ac:dyDescent="0.25">
      <c r="B14" s="15" t="s">
        <v>8320</v>
      </c>
      <c r="C14" s="16">
        <v>349</v>
      </c>
      <c r="D14" s="16">
        <v>1530</v>
      </c>
      <c r="E14" s="16">
        <v>50</v>
      </c>
      <c r="F14" s="16">
        <v>2185</v>
      </c>
      <c r="G14" s="16">
        <v>4114</v>
      </c>
    </row>
    <row r="16" spans="2:12" x14ac:dyDescent="0.25">
      <c r="B16" s="14" t="s">
        <v>8310</v>
      </c>
      <c r="C16" s="14" t="s">
        <v>8220</v>
      </c>
      <c r="D16" s="14" t="s">
        <v>8221</v>
      </c>
      <c r="E16" s="14" t="s">
        <v>8222</v>
      </c>
      <c r="F16" s="14" t="s">
        <v>8219</v>
      </c>
      <c r="G16" s="14" t="s">
        <v>8320</v>
      </c>
      <c r="I16" s="18" t="s">
        <v>8402</v>
      </c>
      <c r="J16" s="18" t="s">
        <v>8403</v>
      </c>
      <c r="K16" s="18" t="s">
        <v>8404</v>
      </c>
      <c r="L16" s="18" t="s">
        <v>8405</v>
      </c>
    </row>
    <row r="17" spans="2:12" x14ac:dyDescent="0.25">
      <c r="B17" s="7" t="s">
        <v>8325</v>
      </c>
      <c r="C17" s="8"/>
      <c r="D17" s="8">
        <v>100</v>
      </c>
      <c r="E17" s="8"/>
      <c r="F17" s="8"/>
      <c r="G17" s="8">
        <v>100</v>
      </c>
      <c r="I17" s="19">
        <f>C17/G17</f>
        <v>0</v>
      </c>
      <c r="J17" s="19">
        <f t="shared" ref="J17" si="3">D17/G17</f>
        <v>1</v>
      </c>
      <c r="K17" s="19">
        <f>E17/G17</f>
        <v>0</v>
      </c>
      <c r="L17" s="19">
        <f t="shared" ref="L17" si="4">F17/G17</f>
        <v>0</v>
      </c>
    </row>
    <row r="18" spans="2:12" x14ac:dyDescent="0.25">
      <c r="B18" s="7" t="s">
        <v>8326</v>
      </c>
      <c r="C18" s="8">
        <v>20</v>
      </c>
      <c r="D18" s="8"/>
      <c r="E18" s="8"/>
      <c r="F18" s="8"/>
      <c r="G18" s="8">
        <v>20</v>
      </c>
      <c r="I18" s="19">
        <f t="shared" ref="I18:I57" si="5">C18/G18</f>
        <v>1</v>
      </c>
      <c r="J18" s="19">
        <f t="shared" ref="J18:J57" si="6">D18/G18</f>
        <v>0</v>
      </c>
      <c r="K18" s="19">
        <f t="shared" ref="K18:K57" si="7">E18/G18</f>
        <v>0</v>
      </c>
      <c r="L18" s="19">
        <f t="shared" ref="L18:L57" si="8">F18/G18</f>
        <v>0</v>
      </c>
    </row>
    <row r="19" spans="2:12" x14ac:dyDescent="0.25">
      <c r="B19" s="7" t="s">
        <v>8327</v>
      </c>
      <c r="C19" s="8">
        <v>24</v>
      </c>
      <c r="D19" s="8"/>
      <c r="E19" s="8"/>
      <c r="F19" s="8"/>
      <c r="G19" s="8">
        <v>24</v>
      </c>
      <c r="I19" s="19">
        <f t="shared" si="5"/>
        <v>1</v>
      </c>
      <c r="J19" s="19">
        <f t="shared" si="6"/>
        <v>0</v>
      </c>
      <c r="K19" s="19">
        <f t="shared" si="7"/>
        <v>0</v>
      </c>
      <c r="L19" s="19">
        <f t="shared" si="8"/>
        <v>0</v>
      </c>
    </row>
    <row r="20" spans="2:12" x14ac:dyDescent="0.25">
      <c r="B20" s="7" t="s">
        <v>8328</v>
      </c>
      <c r="C20" s="8"/>
      <c r="D20" s="8">
        <v>40</v>
      </c>
      <c r="E20" s="8"/>
      <c r="F20" s="8"/>
      <c r="G20" s="8">
        <v>40</v>
      </c>
      <c r="I20" s="19">
        <f t="shared" si="5"/>
        <v>0</v>
      </c>
      <c r="J20" s="19">
        <f t="shared" si="6"/>
        <v>1</v>
      </c>
      <c r="K20" s="19">
        <f t="shared" si="7"/>
        <v>0</v>
      </c>
      <c r="L20" s="19">
        <f t="shared" si="8"/>
        <v>0</v>
      </c>
    </row>
    <row r="21" spans="2:12" x14ac:dyDescent="0.25">
      <c r="B21" s="7" t="s">
        <v>8329</v>
      </c>
      <c r="C21" s="8"/>
      <c r="D21" s="8"/>
      <c r="E21" s="8"/>
      <c r="F21" s="8">
        <v>40</v>
      </c>
      <c r="G21" s="8">
        <v>40</v>
      </c>
      <c r="I21" s="19">
        <f t="shared" si="5"/>
        <v>0</v>
      </c>
      <c r="J21" s="19">
        <f t="shared" si="6"/>
        <v>0</v>
      </c>
      <c r="K21" s="19">
        <f t="shared" si="7"/>
        <v>0</v>
      </c>
      <c r="L21" s="19">
        <f t="shared" si="8"/>
        <v>1</v>
      </c>
    </row>
    <row r="22" spans="2:12" x14ac:dyDescent="0.25">
      <c r="B22" s="7" t="s">
        <v>8330</v>
      </c>
      <c r="C22" s="8"/>
      <c r="D22" s="8"/>
      <c r="E22" s="8"/>
      <c r="F22" s="8">
        <v>180</v>
      </c>
      <c r="G22" s="8">
        <v>180</v>
      </c>
      <c r="I22" s="19">
        <f t="shared" si="5"/>
        <v>0</v>
      </c>
      <c r="J22" s="19">
        <f t="shared" si="6"/>
        <v>0</v>
      </c>
      <c r="K22" s="19">
        <f t="shared" si="7"/>
        <v>0</v>
      </c>
      <c r="L22" s="19">
        <f t="shared" si="8"/>
        <v>1</v>
      </c>
    </row>
    <row r="23" spans="2:12" x14ac:dyDescent="0.25">
      <c r="B23" s="7" t="s">
        <v>8331</v>
      </c>
      <c r="C23" s="8"/>
      <c r="D23" s="8">
        <v>80</v>
      </c>
      <c r="E23" s="8"/>
      <c r="F23" s="8"/>
      <c r="G23" s="8">
        <v>80</v>
      </c>
      <c r="I23" s="19">
        <f t="shared" si="5"/>
        <v>0</v>
      </c>
      <c r="J23" s="19">
        <f t="shared" si="6"/>
        <v>1</v>
      </c>
      <c r="K23" s="19">
        <f t="shared" si="7"/>
        <v>0</v>
      </c>
      <c r="L23" s="19">
        <f t="shared" si="8"/>
        <v>0</v>
      </c>
    </row>
    <row r="24" spans="2:12" x14ac:dyDescent="0.25">
      <c r="B24" s="7" t="s">
        <v>8332</v>
      </c>
      <c r="C24" s="8"/>
      <c r="D24" s="8"/>
      <c r="E24" s="8"/>
      <c r="F24" s="8">
        <v>40</v>
      </c>
      <c r="G24" s="8">
        <v>40</v>
      </c>
      <c r="I24" s="19">
        <f t="shared" si="5"/>
        <v>0</v>
      </c>
      <c r="J24" s="19">
        <f t="shared" si="6"/>
        <v>0</v>
      </c>
      <c r="K24" s="19">
        <f t="shared" si="7"/>
        <v>0</v>
      </c>
      <c r="L24" s="19">
        <f t="shared" si="8"/>
        <v>1</v>
      </c>
    </row>
    <row r="25" spans="2:12" x14ac:dyDescent="0.25">
      <c r="B25" s="7" t="s">
        <v>8333</v>
      </c>
      <c r="C25" s="8"/>
      <c r="D25" s="8">
        <v>40</v>
      </c>
      <c r="E25" s="8">
        <v>20</v>
      </c>
      <c r="F25" s="8"/>
      <c r="G25" s="8">
        <v>60</v>
      </c>
      <c r="I25" s="19">
        <f t="shared" si="5"/>
        <v>0</v>
      </c>
      <c r="J25" s="19">
        <f t="shared" si="6"/>
        <v>0.66666666666666663</v>
      </c>
      <c r="K25" s="19">
        <f t="shared" si="7"/>
        <v>0.33333333333333331</v>
      </c>
      <c r="L25" s="19">
        <f t="shared" si="8"/>
        <v>0</v>
      </c>
    </row>
    <row r="26" spans="2:12" x14ac:dyDescent="0.25">
      <c r="B26" s="7" t="s">
        <v>8334</v>
      </c>
      <c r="C26" s="8"/>
      <c r="D26" s="8">
        <v>40</v>
      </c>
      <c r="E26" s="8"/>
      <c r="F26" s="8"/>
      <c r="G26" s="8">
        <v>40</v>
      </c>
      <c r="I26" s="19">
        <f t="shared" si="5"/>
        <v>0</v>
      </c>
      <c r="J26" s="19">
        <f t="shared" si="6"/>
        <v>1</v>
      </c>
      <c r="K26" s="19">
        <f t="shared" si="7"/>
        <v>0</v>
      </c>
      <c r="L26" s="19">
        <f t="shared" si="8"/>
        <v>0</v>
      </c>
    </row>
    <row r="27" spans="2:12" x14ac:dyDescent="0.25">
      <c r="B27" s="7" t="s">
        <v>8335</v>
      </c>
      <c r="C27" s="8">
        <v>20</v>
      </c>
      <c r="D27" s="8">
        <v>120</v>
      </c>
      <c r="E27" s="8"/>
      <c r="F27" s="8"/>
      <c r="G27" s="8">
        <v>140</v>
      </c>
      <c r="I27" s="19">
        <f t="shared" si="5"/>
        <v>0.14285714285714285</v>
      </c>
      <c r="J27" s="19">
        <f t="shared" si="6"/>
        <v>0.8571428571428571</v>
      </c>
      <c r="K27" s="19">
        <f t="shared" si="7"/>
        <v>0</v>
      </c>
      <c r="L27" s="19">
        <f t="shared" si="8"/>
        <v>0</v>
      </c>
    </row>
    <row r="28" spans="2:12" x14ac:dyDescent="0.25">
      <c r="B28" s="7" t="s">
        <v>8336</v>
      </c>
      <c r="C28" s="8"/>
      <c r="D28" s="8">
        <v>20</v>
      </c>
      <c r="E28" s="8"/>
      <c r="F28" s="8"/>
      <c r="G28" s="8">
        <v>20</v>
      </c>
      <c r="I28" s="19">
        <f t="shared" si="5"/>
        <v>0</v>
      </c>
      <c r="J28" s="19">
        <f t="shared" si="6"/>
        <v>1</v>
      </c>
      <c r="K28" s="19">
        <f t="shared" si="7"/>
        <v>0</v>
      </c>
      <c r="L28" s="19">
        <f t="shared" si="8"/>
        <v>0</v>
      </c>
    </row>
    <row r="29" spans="2:12" x14ac:dyDescent="0.25">
      <c r="B29" s="7" t="s">
        <v>8337</v>
      </c>
      <c r="C29" s="8"/>
      <c r="D29" s="8"/>
      <c r="E29" s="8"/>
      <c r="F29" s="8">
        <v>140</v>
      </c>
      <c r="G29" s="8">
        <v>140</v>
      </c>
      <c r="I29" s="19">
        <f t="shared" si="5"/>
        <v>0</v>
      </c>
      <c r="J29" s="19">
        <f t="shared" si="6"/>
        <v>0</v>
      </c>
      <c r="K29" s="19">
        <f t="shared" si="7"/>
        <v>0</v>
      </c>
      <c r="L29" s="19">
        <f t="shared" si="8"/>
        <v>1</v>
      </c>
    </row>
    <row r="30" spans="2:12" x14ac:dyDescent="0.25">
      <c r="B30" s="7" t="s">
        <v>8338</v>
      </c>
      <c r="C30" s="8"/>
      <c r="D30" s="8">
        <v>20</v>
      </c>
      <c r="E30" s="8"/>
      <c r="F30" s="8">
        <v>140</v>
      </c>
      <c r="G30" s="8">
        <v>160</v>
      </c>
      <c r="I30" s="19">
        <f t="shared" si="5"/>
        <v>0</v>
      </c>
      <c r="J30" s="19">
        <f t="shared" si="6"/>
        <v>0.125</v>
      </c>
      <c r="K30" s="19">
        <f t="shared" si="7"/>
        <v>0</v>
      </c>
      <c r="L30" s="19">
        <f t="shared" si="8"/>
        <v>0.875</v>
      </c>
    </row>
    <row r="31" spans="2:12" x14ac:dyDescent="0.25">
      <c r="B31" s="7" t="s">
        <v>8339</v>
      </c>
      <c r="C31" s="8"/>
      <c r="D31" s="8">
        <v>60</v>
      </c>
      <c r="E31" s="8"/>
      <c r="F31" s="8"/>
      <c r="G31" s="8">
        <v>60</v>
      </c>
      <c r="I31" s="19">
        <f t="shared" si="5"/>
        <v>0</v>
      </c>
      <c r="J31" s="19">
        <f t="shared" si="6"/>
        <v>1</v>
      </c>
      <c r="K31" s="19">
        <f t="shared" si="7"/>
        <v>0</v>
      </c>
      <c r="L31" s="19">
        <f t="shared" si="8"/>
        <v>0</v>
      </c>
    </row>
    <row r="32" spans="2:12" x14ac:dyDescent="0.25">
      <c r="B32" s="7" t="s">
        <v>8340</v>
      </c>
      <c r="C32" s="8"/>
      <c r="D32" s="8">
        <v>11</v>
      </c>
      <c r="E32" s="8"/>
      <c r="F32" s="8">
        <v>9</v>
      </c>
      <c r="G32" s="8">
        <v>20</v>
      </c>
      <c r="I32" s="19">
        <f t="shared" si="5"/>
        <v>0</v>
      </c>
      <c r="J32" s="19">
        <f t="shared" si="6"/>
        <v>0.55000000000000004</v>
      </c>
      <c r="K32" s="19">
        <f t="shared" si="7"/>
        <v>0</v>
      </c>
      <c r="L32" s="19">
        <f t="shared" si="8"/>
        <v>0.45</v>
      </c>
    </row>
    <row r="33" spans="2:12" x14ac:dyDescent="0.25">
      <c r="B33" s="7" t="s">
        <v>8341</v>
      </c>
      <c r="C33" s="8"/>
      <c r="D33" s="8"/>
      <c r="E33" s="8"/>
      <c r="F33" s="8">
        <v>20</v>
      </c>
      <c r="G33" s="8">
        <v>20</v>
      </c>
      <c r="I33" s="19">
        <f t="shared" si="5"/>
        <v>0</v>
      </c>
      <c r="J33" s="19">
        <f t="shared" si="6"/>
        <v>0</v>
      </c>
      <c r="K33" s="19">
        <f t="shared" si="7"/>
        <v>0</v>
      </c>
      <c r="L33" s="19">
        <f t="shared" si="8"/>
        <v>1</v>
      </c>
    </row>
    <row r="34" spans="2:12" x14ac:dyDescent="0.25">
      <c r="B34" s="7" t="s">
        <v>8342</v>
      </c>
      <c r="C34" s="8"/>
      <c r="D34" s="8">
        <v>40</v>
      </c>
      <c r="E34" s="8"/>
      <c r="F34" s="8"/>
      <c r="G34" s="8">
        <v>40</v>
      </c>
      <c r="I34" s="19">
        <f t="shared" si="5"/>
        <v>0</v>
      </c>
      <c r="J34" s="19">
        <f t="shared" si="6"/>
        <v>1</v>
      </c>
      <c r="K34" s="19">
        <f t="shared" si="7"/>
        <v>0</v>
      </c>
      <c r="L34" s="19">
        <f t="shared" si="8"/>
        <v>0</v>
      </c>
    </row>
    <row r="35" spans="2:12" x14ac:dyDescent="0.25">
      <c r="B35" s="7" t="s">
        <v>8343</v>
      </c>
      <c r="C35" s="8">
        <v>20</v>
      </c>
      <c r="D35" s="8">
        <v>60</v>
      </c>
      <c r="E35" s="8"/>
      <c r="F35" s="8">
        <v>60</v>
      </c>
      <c r="G35" s="8">
        <v>140</v>
      </c>
      <c r="I35" s="19">
        <f t="shared" si="5"/>
        <v>0.14285714285714285</v>
      </c>
      <c r="J35" s="19">
        <f t="shared" si="6"/>
        <v>0.42857142857142855</v>
      </c>
      <c r="K35" s="19">
        <f t="shared" si="7"/>
        <v>0</v>
      </c>
      <c r="L35" s="19">
        <f t="shared" si="8"/>
        <v>0.42857142857142855</v>
      </c>
    </row>
    <row r="36" spans="2:12" x14ac:dyDescent="0.25">
      <c r="B36" s="7" t="s">
        <v>8344</v>
      </c>
      <c r="C36" s="8"/>
      <c r="D36" s="8">
        <v>20</v>
      </c>
      <c r="E36" s="8"/>
      <c r="F36" s="8"/>
      <c r="G36" s="8">
        <v>20</v>
      </c>
      <c r="I36" s="19">
        <f t="shared" si="5"/>
        <v>0</v>
      </c>
      <c r="J36" s="19">
        <f t="shared" si="6"/>
        <v>1</v>
      </c>
      <c r="K36" s="19">
        <f t="shared" si="7"/>
        <v>0</v>
      </c>
      <c r="L36" s="19">
        <f t="shared" si="8"/>
        <v>0</v>
      </c>
    </row>
    <row r="37" spans="2:12" x14ac:dyDescent="0.25">
      <c r="B37" s="7" t="s">
        <v>8345</v>
      </c>
      <c r="C37" s="8"/>
      <c r="D37" s="8"/>
      <c r="E37" s="8"/>
      <c r="F37" s="8">
        <v>60</v>
      </c>
      <c r="G37" s="8">
        <v>60</v>
      </c>
      <c r="I37" s="19">
        <f t="shared" si="5"/>
        <v>0</v>
      </c>
      <c r="J37" s="19">
        <f t="shared" si="6"/>
        <v>0</v>
      </c>
      <c r="K37" s="19">
        <f t="shared" si="7"/>
        <v>0</v>
      </c>
      <c r="L37" s="19">
        <f t="shared" si="8"/>
        <v>1</v>
      </c>
    </row>
    <row r="38" spans="2:12" x14ac:dyDescent="0.25">
      <c r="B38" s="7" t="s">
        <v>8346</v>
      </c>
      <c r="C38" s="8"/>
      <c r="D38" s="8">
        <v>20</v>
      </c>
      <c r="E38" s="8"/>
      <c r="F38" s="8"/>
      <c r="G38" s="8">
        <v>20</v>
      </c>
      <c r="I38" s="19">
        <f t="shared" si="5"/>
        <v>0</v>
      </c>
      <c r="J38" s="19">
        <f t="shared" si="6"/>
        <v>1</v>
      </c>
      <c r="K38" s="19">
        <f t="shared" si="7"/>
        <v>0</v>
      </c>
      <c r="L38" s="19">
        <f t="shared" si="8"/>
        <v>0</v>
      </c>
    </row>
    <row r="39" spans="2:12" x14ac:dyDescent="0.25">
      <c r="B39" s="7" t="s">
        <v>8347</v>
      </c>
      <c r="C39" s="8"/>
      <c r="D39" s="8">
        <v>57</v>
      </c>
      <c r="E39" s="8"/>
      <c r="F39" s="8">
        <v>103</v>
      </c>
      <c r="G39" s="8">
        <v>160</v>
      </c>
      <c r="I39" s="19">
        <f t="shared" si="5"/>
        <v>0</v>
      </c>
      <c r="J39" s="19">
        <f t="shared" si="6"/>
        <v>0.35625000000000001</v>
      </c>
      <c r="K39" s="19">
        <f t="shared" si="7"/>
        <v>0</v>
      </c>
      <c r="L39" s="19">
        <f t="shared" si="8"/>
        <v>0.64375000000000004</v>
      </c>
    </row>
    <row r="40" spans="2:12" x14ac:dyDescent="0.25">
      <c r="B40" s="7" t="s">
        <v>8348</v>
      </c>
      <c r="C40" s="8"/>
      <c r="D40" s="8">
        <v>20</v>
      </c>
      <c r="E40" s="8"/>
      <c r="F40" s="8"/>
      <c r="G40" s="8">
        <v>20</v>
      </c>
      <c r="I40" s="19">
        <f t="shared" si="5"/>
        <v>0</v>
      </c>
      <c r="J40" s="19">
        <f t="shared" si="6"/>
        <v>1</v>
      </c>
      <c r="K40" s="19">
        <f t="shared" si="7"/>
        <v>0</v>
      </c>
      <c r="L40" s="19">
        <f t="shared" si="8"/>
        <v>0</v>
      </c>
    </row>
    <row r="41" spans="2:12" x14ac:dyDescent="0.25">
      <c r="B41" s="7" t="s">
        <v>8349</v>
      </c>
      <c r="C41" s="8"/>
      <c r="D41" s="8">
        <v>353</v>
      </c>
      <c r="E41" s="8">
        <v>19</v>
      </c>
      <c r="F41" s="8">
        <v>694</v>
      </c>
      <c r="G41" s="8">
        <v>1066</v>
      </c>
      <c r="I41" s="19">
        <f t="shared" si="5"/>
        <v>0</v>
      </c>
      <c r="J41" s="19">
        <f t="shared" si="6"/>
        <v>0.33114446529080677</v>
      </c>
      <c r="K41" s="19">
        <f t="shared" si="7"/>
        <v>1.7823639774859287E-2</v>
      </c>
      <c r="L41" s="19">
        <f t="shared" si="8"/>
        <v>0.651031894934334</v>
      </c>
    </row>
    <row r="42" spans="2:12" x14ac:dyDescent="0.25">
      <c r="B42" s="7" t="s">
        <v>8350</v>
      </c>
      <c r="C42" s="8"/>
      <c r="D42" s="8"/>
      <c r="E42" s="8"/>
      <c r="F42" s="8">
        <v>40</v>
      </c>
      <c r="G42" s="8">
        <v>40</v>
      </c>
      <c r="I42" s="19">
        <f t="shared" si="5"/>
        <v>0</v>
      </c>
      <c r="J42" s="19">
        <f t="shared" si="6"/>
        <v>0</v>
      </c>
      <c r="K42" s="19">
        <f t="shared" si="7"/>
        <v>0</v>
      </c>
      <c r="L42" s="19">
        <f t="shared" si="8"/>
        <v>1</v>
      </c>
    </row>
    <row r="43" spans="2:12" x14ac:dyDescent="0.25">
      <c r="B43" s="7" t="s">
        <v>8351</v>
      </c>
      <c r="C43" s="8"/>
      <c r="D43" s="8"/>
      <c r="E43" s="8"/>
      <c r="F43" s="8">
        <v>20</v>
      </c>
      <c r="G43" s="8">
        <v>20</v>
      </c>
      <c r="I43" s="19">
        <f t="shared" si="5"/>
        <v>0</v>
      </c>
      <c r="J43" s="19">
        <f t="shared" si="6"/>
        <v>0</v>
      </c>
      <c r="K43" s="19">
        <f t="shared" si="7"/>
        <v>0</v>
      </c>
      <c r="L43" s="19">
        <f t="shared" si="8"/>
        <v>1</v>
      </c>
    </row>
    <row r="44" spans="2:12" x14ac:dyDescent="0.25">
      <c r="B44" s="7" t="s">
        <v>8352</v>
      </c>
      <c r="C44" s="8"/>
      <c r="D44" s="8">
        <v>20</v>
      </c>
      <c r="E44" s="8"/>
      <c r="F44" s="8"/>
      <c r="G44" s="8">
        <v>20</v>
      </c>
      <c r="I44" s="19">
        <f t="shared" si="5"/>
        <v>0</v>
      </c>
      <c r="J44" s="19">
        <f t="shared" si="6"/>
        <v>1</v>
      </c>
      <c r="K44" s="19">
        <f t="shared" si="7"/>
        <v>0</v>
      </c>
      <c r="L44" s="19">
        <f t="shared" si="8"/>
        <v>0</v>
      </c>
    </row>
    <row r="45" spans="2:12" x14ac:dyDescent="0.25">
      <c r="B45" s="7" t="s">
        <v>8353</v>
      </c>
      <c r="C45" s="8"/>
      <c r="D45" s="8"/>
      <c r="E45" s="8"/>
      <c r="F45" s="8">
        <v>260</v>
      </c>
      <c r="G45" s="8">
        <v>260</v>
      </c>
      <c r="I45" s="19">
        <f t="shared" si="5"/>
        <v>0</v>
      </c>
      <c r="J45" s="19">
        <f t="shared" si="6"/>
        <v>0</v>
      </c>
      <c r="K45" s="19">
        <f t="shared" si="7"/>
        <v>0</v>
      </c>
      <c r="L45" s="19">
        <f t="shared" si="8"/>
        <v>1</v>
      </c>
    </row>
    <row r="46" spans="2:12" x14ac:dyDescent="0.25">
      <c r="B46" s="7" t="s">
        <v>8354</v>
      </c>
      <c r="C46" s="8">
        <v>40</v>
      </c>
      <c r="D46" s="8"/>
      <c r="E46" s="8"/>
      <c r="F46" s="8"/>
      <c r="G46" s="8">
        <v>40</v>
      </c>
      <c r="I46" s="19">
        <f t="shared" si="5"/>
        <v>1</v>
      </c>
      <c r="J46" s="19">
        <f t="shared" si="6"/>
        <v>0</v>
      </c>
      <c r="K46" s="19">
        <f t="shared" si="7"/>
        <v>0</v>
      </c>
      <c r="L46" s="19">
        <f t="shared" si="8"/>
        <v>0</v>
      </c>
    </row>
    <row r="47" spans="2:12" x14ac:dyDescent="0.25">
      <c r="B47" s="7" t="s">
        <v>8355</v>
      </c>
      <c r="C47" s="8"/>
      <c r="D47" s="8"/>
      <c r="E47" s="8"/>
      <c r="F47" s="8">
        <v>60</v>
      </c>
      <c r="G47" s="8">
        <v>60</v>
      </c>
      <c r="I47" s="19">
        <f t="shared" si="5"/>
        <v>0</v>
      </c>
      <c r="J47" s="19">
        <f t="shared" si="6"/>
        <v>0</v>
      </c>
      <c r="K47" s="19">
        <f t="shared" si="7"/>
        <v>0</v>
      </c>
      <c r="L47" s="19">
        <f t="shared" si="8"/>
        <v>1</v>
      </c>
    </row>
    <row r="48" spans="2:12" x14ac:dyDescent="0.25">
      <c r="B48" s="7" t="s">
        <v>8356</v>
      </c>
      <c r="C48" s="8"/>
      <c r="D48" s="8"/>
      <c r="E48" s="8">
        <v>6</v>
      </c>
      <c r="F48" s="8">
        <v>34</v>
      </c>
      <c r="G48" s="8">
        <v>40</v>
      </c>
      <c r="I48" s="19">
        <f t="shared" si="5"/>
        <v>0</v>
      </c>
      <c r="J48" s="19">
        <f t="shared" si="6"/>
        <v>0</v>
      </c>
      <c r="K48" s="19">
        <f t="shared" si="7"/>
        <v>0.15</v>
      </c>
      <c r="L48" s="19">
        <f t="shared" si="8"/>
        <v>0.85</v>
      </c>
    </row>
    <row r="49" spans="2:12" x14ac:dyDescent="0.25">
      <c r="B49" s="7" t="s">
        <v>8357</v>
      </c>
      <c r="C49" s="8">
        <v>18</v>
      </c>
      <c r="D49" s="8">
        <v>2</v>
      </c>
      <c r="E49" s="8"/>
      <c r="F49" s="8">
        <v>40</v>
      </c>
      <c r="G49" s="8">
        <v>60</v>
      </c>
      <c r="I49" s="19">
        <f t="shared" si="5"/>
        <v>0.3</v>
      </c>
      <c r="J49" s="19">
        <f t="shared" si="6"/>
        <v>3.3333333333333333E-2</v>
      </c>
      <c r="K49" s="19">
        <f t="shared" si="7"/>
        <v>0</v>
      </c>
      <c r="L49" s="19">
        <f t="shared" si="8"/>
        <v>0.66666666666666663</v>
      </c>
    </row>
    <row r="50" spans="2:12" x14ac:dyDescent="0.25">
      <c r="B50" s="7" t="s">
        <v>8358</v>
      </c>
      <c r="C50" s="8">
        <v>17</v>
      </c>
      <c r="D50" s="8">
        <v>80</v>
      </c>
      <c r="E50" s="8">
        <v>5</v>
      </c>
      <c r="F50" s="8">
        <v>85</v>
      </c>
      <c r="G50" s="8">
        <v>187</v>
      </c>
      <c r="I50" s="19">
        <f t="shared" si="5"/>
        <v>9.0909090909090912E-2</v>
      </c>
      <c r="J50" s="19">
        <f t="shared" si="6"/>
        <v>0.42780748663101603</v>
      </c>
      <c r="K50" s="19">
        <f t="shared" si="7"/>
        <v>2.6737967914438502E-2</v>
      </c>
      <c r="L50" s="19">
        <f t="shared" si="8"/>
        <v>0.45454545454545453</v>
      </c>
    </row>
    <row r="51" spans="2:12" x14ac:dyDescent="0.25">
      <c r="B51" s="7" t="s">
        <v>8359</v>
      </c>
      <c r="C51" s="8"/>
      <c r="D51" s="8"/>
      <c r="E51" s="8"/>
      <c r="F51" s="8">
        <v>80</v>
      </c>
      <c r="G51" s="8">
        <v>80</v>
      </c>
      <c r="I51" s="19">
        <f t="shared" si="5"/>
        <v>0</v>
      </c>
      <c r="J51" s="19">
        <f t="shared" si="6"/>
        <v>0</v>
      </c>
      <c r="K51" s="19">
        <f t="shared" si="7"/>
        <v>0</v>
      </c>
      <c r="L51" s="19">
        <f t="shared" si="8"/>
        <v>1</v>
      </c>
    </row>
    <row r="52" spans="2:12" x14ac:dyDescent="0.25">
      <c r="B52" s="7" t="s">
        <v>8360</v>
      </c>
      <c r="C52" s="8"/>
      <c r="D52" s="8"/>
      <c r="E52" s="8"/>
      <c r="F52" s="8">
        <v>60</v>
      </c>
      <c r="G52" s="8">
        <v>60</v>
      </c>
      <c r="I52" s="19">
        <f t="shared" si="5"/>
        <v>0</v>
      </c>
      <c r="J52" s="19">
        <f t="shared" si="6"/>
        <v>0</v>
      </c>
      <c r="K52" s="19">
        <f t="shared" si="7"/>
        <v>0</v>
      </c>
      <c r="L52" s="19">
        <f t="shared" si="8"/>
        <v>1</v>
      </c>
    </row>
    <row r="53" spans="2:12" x14ac:dyDescent="0.25">
      <c r="B53" s="7" t="s">
        <v>8361</v>
      </c>
      <c r="C53" s="8">
        <v>10</v>
      </c>
      <c r="D53" s="8">
        <v>47</v>
      </c>
      <c r="E53" s="8"/>
      <c r="F53" s="8"/>
      <c r="G53" s="8">
        <v>57</v>
      </c>
      <c r="I53" s="19">
        <f t="shared" si="5"/>
        <v>0.17543859649122806</v>
      </c>
      <c r="J53" s="19">
        <f t="shared" si="6"/>
        <v>0.82456140350877194</v>
      </c>
      <c r="K53" s="19">
        <f t="shared" si="7"/>
        <v>0</v>
      </c>
      <c r="L53" s="19">
        <f t="shared" si="8"/>
        <v>0</v>
      </c>
    </row>
    <row r="54" spans="2:12" x14ac:dyDescent="0.25">
      <c r="B54" s="7" t="s">
        <v>8362</v>
      </c>
      <c r="C54" s="8"/>
      <c r="D54" s="8">
        <v>100</v>
      </c>
      <c r="E54" s="8"/>
      <c r="F54" s="8"/>
      <c r="G54" s="8">
        <v>100</v>
      </c>
      <c r="I54" s="19">
        <f t="shared" si="5"/>
        <v>0</v>
      </c>
      <c r="J54" s="19">
        <f t="shared" si="6"/>
        <v>1</v>
      </c>
      <c r="K54" s="19">
        <f t="shared" si="7"/>
        <v>0</v>
      </c>
      <c r="L54" s="19">
        <f t="shared" si="8"/>
        <v>0</v>
      </c>
    </row>
    <row r="55" spans="2:12" x14ac:dyDescent="0.25">
      <c r="B55" s="7" t="s">
        <v>8363</v>
      </c>
      <c r="C55" s="8">
        <v>60</v>
      </c>
      <c r="D55" s="8">
        <v>120</v>
      </c>
      <c r="E55" s="8"/>
      <c r="F55" s="8">
        <v>20</v>
      </c>
      <c r="G55" s="8">
        <v>200</v>
      </c>
      <c r="I55" s="19">
        <f t="shared" si="5"/>
        <v>0.3</v>
      </c>
      <c r="J55" s="19">
        <f t="shared" si="6"/>
        <v>0.6</v>
      </c>
      <c r="K55" s="19">
        <f t="shared" si="7"/>
        <v>0</v>
      </c>
      <c r="L55" s="19">
        <f t="shared" si="8"/>
        <v>0.1</v>
      </c>
    </row>
    <row r="56" spans="2:12" x14ac:dyDescent="0.25">
      <c r="B56" s="7" t="s">
        <v>8364</v>
      </c>
      <c r="C56" s="8">
        <v>100</v>
      </c>
      <c r="D56" s="8">
        <v>60</v>
      </c>
      <c r="E56" s="8"/>
      <c r="F56" s="8"/>
      <c r="G56" s="8">
        <v>160</v>
      </c>
      <c r="I56" s="19">
        <f t="shared" si="5"/>
        <v>0.625</v>
      </c>
      <c r="J56" s="19">
        <f t="shared" si="6"/>
        <v>0.375</v>
      </c>
      <c r="K56" s="19">
        <f t="shared" si="7"/>
        <v>0</v>
      </c>
      <c r="L56" s="19">
        <f t="shared" si="8"/>
        <v>0</v>
      </c>
    </row>
    <row r="57" spans="2:12" x14ac:dyDescent="0.25">
      <c r="B57" s="7" t="s">
        <v>8365</v>
      </c>
      <c r="C57" s="8">
        <v>20</v>
      </c>
      <c r="D57" s="8"/>
      <c r="E57" s="8"/>
      <c r="F57" s="8"/>
      <c r="G57" s="8">
        <v>20</v>
      </c>
      <c r="I57" s="19">
        <f t="shared" si="5"/>
        <v>1</v>
      </c>
      <c r="J57" s="19">
        <f t="shared" si="6"/>
        <v>0</v>
      </c>
      <c r="K57" s="19">
        <f t="shared" si="7"/>
        <v>0</v>
      </c>
      <c r="L57" s="19">
        <f t="shared" si="8"/>
        <v>0</v>
      </c>
    </row>
  </sheetData>
  <conditionalFormatting sqref="L5:L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J1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1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:I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5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:K5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:L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 table &amp; chart (category)</vt:lpstr>
      <vt:lpstr>Piv table &amp; chart (sub-cat)</vt:lpstr>
      <vt:lpstr>Piv table &amp; chart (date)</vt:lpstr>
      <vt:lpstr>Bonus</vt:lpstr>
      <vt:lpstr>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Xavier Vazquez Mellado de la Cabada</cp:lastModifiedBy>
  <dcterms:created xsi:type="dcterms:W3CDTF">2017-04-20T15:17:24Z</dcterms:created>
  <dcterms:modified xsi:type="dcterms:W3CDTF">2019-02-20T23:54:54Z</dcterms:modified>
</cp:coreProperties>
</file>