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Pràctiques UB SWeng\Pràctiques\"/>
    </mc:Choice>
  </mc:AlternateContent>
  <xr:revisionPtr revIDLastSave="0" documentId="13_ncr:1_{1A473FEA-2A8A-4954-A71D-441591C1557B}" xr6:coauthVersionLast="47" xr6:coauthVersionMax="47" xr10:uidLastSave="{00000000-0000-0000-0000-000000000000}"/>
  <bookViews>
    <workbookView xWindow="32025" yWindow="2880" windowWidth="21600" windowHeight="11175" firstSheet="5" activeTab="5" xr2:uid="{00000000-000D-0000-FFFF-FFFF00000000}"/>
  </bookViews>
  <sheets>
    <sheet name="Sprint Setup" sheetId="1" r:id="rId1"/>
    <sheet name="Sprint planning" sheetId="2" r:id="rId2"/>
    <sheet name="Burndown chart" sheetId="3" r:id="rId3"/>
    <sheet name="Standup Meeting Reporting" sheetId="4" r:id="rId4"/>
    <sheet name="Sprint Retrospective" sheetId="5" r:id="rId5"/>
    <sheet name="Self-Assesment" sheetId="6" r:id="rId6"/>
  </sheets>
  <definedNames>
    <definedName name="EstimatedTime">'Sprint planning'!$D$23</definedName>
    <definedName name="ExecutionTime">'Sprint planning'!$B$5</definedName>
    <definedName name="SprintStart">'Sprint Setup'!$B$2</definedName>
    <definedName name="TeamSize">'Sprint Setup'!$F$24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D6" i="5"/>
  <c r="B6" i="5"/>
  <c r="A6" i="5"/>
  <c r="D5" i="5"/>
  <c r="B5" i="5"/>
  <c r="A5" i="5"/>
  <c r="D4" i="5"/>
  <c r="C4" i="5"/>
  <c r="B4" i="5"/>
  <c r="A4" i="5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G17" i="3"/>
  <c r="H17" i="3" s="1"/>
  <c r="I22" i="3" s="1"/>
  <c r="F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C1" i="3"/>
  <c r="D23" i="2"/>
  <c r="E3" i="3" s="1"/>
  <c r="F24" i="1"/>
  <c r="B4" i="2" s="1"/>
  <c r="B5" i="2" s="1"/>
  <c r="B4" i="1"/>
  <c r="B19" i="5" l="1"/>
  <c r="F3" i="3"/>
  <c r="G3" i="3"/>
  <c r="B16" i="5"/>
  <c r="B18" i="5" s="1"/>
  <c r="E23" i="2"/>
  <c r="F1" i="3" l="1"/>
  <c r="F4" i="3" s="1"/>
  <c r="H3" i="3"/>
  <c r="F5" i="3" l="1"/>
  <c r="H4" i="3"/>
  <c r="F6" i="3" l="1"/>
  <c r="H5" i="3"/>
  <c r="F7" i="3" l="1"/>
  <c r="H6" i="3"/>
  <c r="F8" i="3" l="1"/>
  <c r="H7" i="3"/>
  <c r="F9" i="3" l="1"/>
  <c r="H8" i="3"/>
  <c r="F10" i="3" l="1"/>
  <c r="H9" i="3"/>
  <c r="F11" i="3" l="1"/>
  <c r="H10" i="3"/>
  <c r="F12" i="3" l="1"/>
  <c r="H11" i="3"/>
  <c r="F13" i="3" l="1"/>
  <c r="H12" i="3"/>
  <c r="F14" i="3" l="1"/>
  <c r="H13" i="3"/>
  <c r="F15" i="3" l="1"/>
  <c r="H14" i="3"/>
  <c r="F16" i="3" l="1"/>
  <c r="H16" i="3" s="1"/>
  <c r="H15" i="3"/>
</calcChain>
</file>

<file path=xl/sharedStrings.xml><?xml version="1.0" encoding="utf-8"?>
<sst xmlns="http://schemas.openxmlformats.org/spreadsheetml/2006/main" count="480" uniqueCount="112">
  <si>
    <t>Sprint number</t>
  </si>
  <si>
    <t>Team members</t>
  </si>
  <si>
    <t>Sprint starting date</t>
  </si>
  <si>
    <t>Name</t>
  </si>
  <si>
    <t>Main Role (BE, FE, SC, PO)</t>
  </si>
  <si>
    <t>Sprint length</t>
  </si>
  <si>
    <t>Pepito</t>
  </si>
  <si>
    <t>BE</t>
  </si>
  <si>
    <t>Sprint ending</t>
  </si>
  <si>
    <t>Pepita</t>
  </si>
  <si>
    <t>FE</t>
  </si>
  <si>
    <t>Team Size</t>
  </si>
  <si>
    <t>Time management</t>
  </si>
  <si>
    <t>Available working hours per team member</t>
  </si>
  <si>
    <t>Total amount of working hours</t>
  </si>
  <si>
    <t>Amount of hours remaining to work in User Stories</t>
  </si>
  <si>
    <t>User Stories</t>
  </si>
  <si>
    <t>Which User Stories were estimated during the planning?</t>
  </si>
  <si>
    <t xml:space="preserve">User Story </t>
  </si>
  <si>
    <t>Story Points estimation (Complexity)</t>
  </si>
  <si>
    <t>Task</t>
  </si>
  <si>
    <t>Hours/Task</t>
  </si>
  <si>
    <t>WHO ?</t>
  </si>
  <si>
    <t>Was this User Story included in the sprint?</t>
  </si>
  <si>
    <t>User story 1</t>
  </si>
  <si>
    <t>US1-Task1</t>
  </si>
  <si>
    <t>Yes</t>
  </si>
  <si>
    <t>US1-Task2</t>
  </si>
  <si>
    <t>No</t>
  </si>
  <si>
    <t>User story 2</t>
  </si>
  <si>
    <t>US2-Task1</t>
  </si>
  <si>
    <t>Amount of hours estimated to execute during this sprint</t>
  </si>
  <si>
    <t>Questions</t>
  </si>
  <si>
    <t>Which risks do we have during this sprint?</t>
  </si>
  <si>
    <t>Which are the new technologies introduced in this sprint?</t>
  </si>
  <si>
    <t>Which are the new methodologies introduced in this sprint?</t>
  </si>
  <si>
    <t>How do we want to solve during this sprints the problems we had in the past sprint?</t>
  </si>
  <si>
    <t>Day of sprint</t>
  </si>
  <si>
    <t>Day of week</t>
  </si>
  <si>
    <t>Is working day</t>
  </si>
  <si>
    <t>Date</t>
  </si>
  <si>
    <t>Remaining work</t>
  </si>
  <si>
    <t>Target</t>
  </si>
  <si>
    <t>Forecast</t>
  </si>
  <si>
    <t>Forecast vs Target</t>
  </si>
  <si>
    <t>W</t>
  </si>
  <si>
    <t>T</t>
  </si>
  <si>
    <t>F</t>
  </si>
  <si>
    <t>S</t>
  </si>
  <si>
    <t>M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</si>
  <si>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</si>
  <si>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</si>
  <si>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</si>
  <si>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</si>
  <si>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</si>
  <si>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</si>
  <si>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</si>
  <si>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</si>
  <si>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</si>
  <si>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</si>
  <si>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</si>
  <si>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</si>
  <si>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</si>
  <si>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</si>
  <si>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</si>
  <si>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Attendance</t>
  </si>
  <si>
    <t>Ahir vaig fer allò previst</t>
  </si>
  <si>
    <t>Avui faré el que tenia previst</t>
  </si>
  <si>
    <t>Problems</t>
  </si>
  <si>
    <t>User Story - Task</t>
  </si>
  <si>
    <t>Time estimation (Hours)</t>
  </si>
  <si>
    <t>WHO</t>
  </si>
  <si>
    <t>Which is the status of this User Story?</t>
  </si>
  <si>
    <t>If it is not done, why?</t>
  </si>
  <si>
    <t>How many time we had spend in this User Story?</t>
  </si>
  <si>
    <t>Done</t>
  </si>
  <si>
    <t>Frontend sign up form not made</t>
  </si>
  <si>
    <t>Work in progress</t>
  </si>
  <si>
    <t>Frontend not linked</t>
  </si>
  <si>
    <t>Estimated Time</t>
  </si>
  <si>
    <t>Actual Time</t>
  </si>
  <si>
    <t>Deviation</t>
  </si>
  <si>
    <t>Completion</t>
  </si>
  <si>
    <t>Why we didn't complete all the user stories?</t>
  </si>
  <si>
    <t>Because we made an optimistic time estimation of the time needed in the frontend tasks</t>
  </si>
  <si>
    <t>Why we deviate from the estimated time?</t>
  </si>
  <si>
    <t>Our FE team needed more time to develop and learn the skills requiered</t>
  </si>
  <si>
    <t>What are we going to do in order to solve the time and completion deviations?</t>
  </si>
  <si>
    <t>Try to improve the way we estimate the time needed</t>
  </si>
  <si>
    <t>Which problems and oportunities do we found during the Sprint?</t>
  </si>
  <si>
    <t>We can push a little more at the BE side.</t>
  </si>
  <si>
    <t>TEAM SELF-ASSESMENT</t>
  </si>
  <si>
    <t>My contribution to the team effort during thus sprint(1-5)</t>
  </si>
  <si>
    <t>1- I almost had no contribution during this sprint</t>
  </si>
  <si>
    <t>2- My contribution has been less than expected</t>
  </si>
  <si>
    <t>3- My contribution has been according my capabilities and with the agreement of the team.</t>
  </si>
  <si>
    <t>4- Contribution above expectations.</t>
  </si>
  <si>
    <t>5- Outstanding contribution and suport to other team members</t>
  </si>
  <si>
    <t>Team Members</t>
  </si>
  <si>
    <t>Name 1</t>
  </si>
  <si>
    <t>Name 2</t>
  </si>
  <si>
    <t>Name 3</t>
  </si>
  <si>
    <t>Name 4</t>
  </si>
  <si>
    <t>Name 5</t>
  </si>
  <si>
    <t>Name 6</t>
  </si>
  <si>
    <t>Name 7</t>
  </si>
  <si>
    <t>STEP 1: Everybody introduces her/his self-assesment</t>
  </si>
  <si>
    <t>STEP 2: Everybody introduces the team assesment</t>
  </si>
  <si>
    <t>My contribution to the team effort during this sprint(1-5)</t>
  </si>
  <si>
    <t>[DIAGONAL---&gt; Self-assesment]</t>
  </si>
  <si>
    <t>[Rest of the matrix ----&gt; Team assesment]</t>
  </si>
  <si>
    <t>Columna Y: Notes rebudes per Y.
Fila X:  Notes que posa X a la resta del 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</si>
</sst>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4" fontId="1" fillId="0" borderId="0" xfId="0" applyNumberFormat="1" applyFon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" fillId="3" borderId="5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1" fillId="0" borderId="7" xfId="0" applyFont="1" applyBorder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/>
    <xf numFmtId="0" fontId="2" fillId="0" borderId="12" xfId="0" applyFont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/>
    <xf numFmtId="0" fontId="1" fillId="0" borderId="12" xfId="0" applyFont="1" applyBorder="1"/>
    <xf numFmtId="0" fontId="1" fillId="0" borderId="8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/>
    </xf>
    <xf numFmtId="0" fontId="1" fillId="3" borderId="0" xfId="0" applyFont="1" applyFill="1" applyAlignment="1">
      <alignment wrapText="1"/>
    </xf>
    <xf numFmtId="0" fontId="1" fillId="3" borderId="8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/>
    <xf numFmtId="0" fontId="1" fillId="0" borderId="7" xfId="0" applyFont="1" applyBorder="1" applyAlignment="1"/>
    <xf numFmtId="0" fontId="0" fillId="0" borderId="0" xfId="0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10" xfId="0" applyFont="1" applyBorder="1" applyAlignment="1"/>
    <xf numFmtId="0" fontId="1" fillId="0" borderId="11" xfId="0" applyFont="1" applyBorder="1" applyAlignment="1"/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chart'!$E$2</c:f>
              <c:strCache>
                <c:ptCount val="1"/>
                <c:pt idx="0">
                  <c:v>Remaining work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chart'!$D$3:$D$1001</c:f>
              <c:numCache>
                <c:formatCode>m/d/yyyy</c:formatCode>
                <c:ptCount val="999"/>
                <c:pt idx="0">
                  <c:v>44124</c:v>
                </c:pt>
                <c:pt idx="1">
                  <c:v>44125</c:v>
                </c:pt>
                <c:pt idx="2">
                  <c:v>44126</c:v>
                </c:pt>
                <c:pt idx="3">
                  <c:v>44127</c:v>
                </c:pt>
                <c:pt idx="4">
                  <c:v>44128</c:v>
                </c:pt>
                <c:pt idx="5">
                  <c:v>44129</c:v>
                </c:pt>
                <c:pt idx="6">
                  <c:v>44130</c:v>
                </c:pt>
                <c:pt idx="7">
                  <c:v>44131</c:v>
                </c:pt>
                <c:pt idx="8">
                  <c:v>44132</c:v>
                </c:pt>
                <c:pt idx="9">
                  <c:v>44133</c:v>
                </c:pt>
                <c:pt idx="10">
                  <c:v>44134</c:v>
                </c:pt>
                <c:pt idx="11">
                  <c:v>44135</c:v>
                </c:pt>
                <c:pt idx="12">
                  <c:v>44136</c:v>
                </c:pt>
                <c:pt idx="13">
                  <c:v>44137</c:v>
                </c:pt>
                <c:pt idx="14">
                  <c:v>44138</c:v>
                </c:pt>
              </c:numCache>
            </c:numRef>
          </c:cat>
          <c:val>
            <c:numRef>
              <c:f>'Burndown chart'!$E$3:$E$1001</c:f>
              <c:numCache>
                <c:formatCode>General</c:formatCode>
                <c:ptCount val="999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B747-B675-EF625C605FFC}"/>
            </c:ext>
          </c:extLst>
        </c:ser>
        <c:ser>
          <c:idx val="1"/>
          <c:order val="1"/>
          <c:tx>
            <c:strRef>
              <c:f>'Burndown chart'!$F$2</c:f>
              <c:strCache>
                <c:ptCount val="1"/>
                <c:pt idx="0">
                  <c:v>Target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'Burndown chart'!$D$3:$D$1001</c:f>
              <c:numCache>
                <c:formatCode>m/d/yyyy</c:formatCode>
                <c:ptCount val="999"/>
                <c:pt idx="0">
                  <c:v>44124</c:v>
                </c:pt>
                <c:pt idx="1">
                  <c:v>44125</c:v>
                </c:pt>
                <c:pt idx="2">
                  <c:v>44126</c:v>
                </c:pt>
                <c:pt idx="3">
                  <c:v>44127</c:v>
                </c:pt>
                <c:pt idx="4">
                  <c:v>44128</c:v>
                </c:pt>
                <c:pt idx="5">
                  <c:v>44129</c:v>
                </c:pt>
                <c:pt idx="6">
                  <c:v>44130</c:v>
                </c:pt>
                <c:pt idx="7">
                  <c:v>44131</c:v>
                </c:pt>
                <c:pt idx="8">
                  <c:v>44132</c:v>
                </c:pt>
                <c:pt idx="9">
                  <c:v>44133</c:v>
                </c:pt>
                <c:pt idx="10">
                  <c:v>44134</c:v>
                </c:pt>
                <c:pt idx="11">
                  <c:v>44135</c:v>
                </c:pt>
                <c:pt idx="12">
                  <c:v>44136</c:v>
                </c:pt>
                <c:pt idx="13">
                  <c:v>44137</c:v>
                </c:pt>
                <c:pt idx="14">
                  <c:v>44138</c:v>
                </c:pt>
              </c:numCache>
            </c:numRef>
          </c:cat>
          <c:val>
            <c:numRef>
              <c:f>'Burndown chart'!$F$3:$F$1001</c:f>
              <c:numCache>
                <c:formatCode>General</c:formatCode>
                <c:ptCount val="99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B747-B675-EF625C60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27676"/>
        <c:axId val="1584678670"/>
      </c:lineChart>
      <c:dateAx>
        <c:axId val="1703327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4678670"/>
        <c:crosses val="autoZero"/>
        <c:auto val="1"/>
        <c:lblOffset val="100"/>
        <c:baseTimeUnit val="days"/>
      </c:dateAx>
      <c:valAx>
        <c:axId val="1584678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33276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66675</xdr:colOff>
      <xdr:row>1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"/>
  <sheetViews>
    <sheetView workbookViewId="0"/>
  </sheetViews>
  <sheetFormatPr defaultColWidth="14.42578125" defaultRowHeight="15.75" customHeight="1"/>
  <cols>
    <col min="1" max="1" width="16.5703125" customWidth="1"/>
    <col min="5" max="5" width="33.5703125" customWidth="1"/>
  </cols>
  <sheetData>
    <row r="1" spans="1:6" ht="15.75" customHeight="1">
      <c r="A1" s="1" t="s">
        <v>0</v>
      </c>
      <c r="B1" s="2">
        <v>1</v>
      </c>
      <c r="E1" s="46" t="s">
        <v>1</v>
      </c>
      <c r="F1" s="55"/>
    </row>
    <row r="2" spans="1:6" ht="15.75" customHeight="1">
      <c r="A2" s="1" t="s">
        <v>2</v>
      </c>
      <c r="B2" s="3">
        <v>44124</v>
      </c>
      <c r="E2" s="4" t="s">
        <v>3</v>
      </c>
      <c r="F2" s="5" t="s">
        <v>4</v>
      </c>
    </row>
    <row r="3" spans="1:6" ht="15.75" customHeight="1">
      <c r="A3" s="1" t="s">
        <v>5</v>
      </c>
      <c r="B3" s="1">
        <v>14</v>
      </c>
      <c r="E3" s="6" t="s">
        <v>6</v>
      </c>
      <c r="F3" s="7" t="s">
        <v>7</v>
      </c>
    </row>
    <row r="4" spans="1:6" ht="15.75" customHeight="1">
      <c r="A4" s="1" t="s">
        <v>8</v>
      </c>
      <c r="B4" s="8">
        <f>B2+B3</f>
        <v>44138</v>
      </c>
      <c r="E4" s="6" t="s">
        <v>9</v>
      </c>
      <c r="F4" s="7" t="s">
        <v>10</v>
      </c>
    </row>
    <row r="5" spans="1:6" ht="15.75" customHeight="1">
      <c r="E5" s="6"/>
      <c r="F5" s="7"/>
    </row>
    <row r="6" spans="1:6" ht="15.75" customHeight="1">
      <c r="E6" s="6"/>
      <c r="F6" s="7"/>
    </row>
    <row r="7" spans="1:6" ht="15.75" customHeight="1">
      <c r="E7" s="6"/>
      <c r="F7" s="7"/>
    </row>
    <row r="8" spans="1:6" ht="15.75" customHeight="1">
      <c r="E8" s="6"/>
      <c r="F8" s="7"/>
    </row>
    <row r="9" spans="1:6" ht="15.75" customHeight="1">
      <c r="E9" s="9"/>
      <c r="F9" s="10"/>
    </row>
    <row r="10" spans="1:6" ht="15.75" customHeight="1">
      <c r="E10" s="9"/>
      <c r="F10" s="10"/>
    </row>
    <row r="11" spans="1:6" ht="15.75" customHeight="1">
      <c r="E11" s="9"/>
      <c r="F11" s="10"/>
    </row>
    <row r="12" spans="1:6" ht="15.75" customHeight="1">
      <c r="E12" s="9"/>
      <c r="F12" s="10"/>
    </row>
    <row r="13" spans="1:6" ht="15.75" customHeight="1">
      <c r="E13" s="9"/>
      <c r="F13" s="10"/>
    </row>
    <row r="14" spans="1:6" ht="15.75" customHeight="1">
      <c r="E14" s="9"/>
      <c r="F14" s="10"/>
    </row>
    <row r="15" spans="1:6" ht="15.75" customHeight="1">
      <c r="E15" s="9"/>
      <c r="F15" s="10"/>
    </row>
    <row r="16" spans="1:6" ht="15.75" customHeight="1">
      <c r="E16" s="9"/>
      <c r="F16" s="10"/>
    </row>
    <row r="17" spans="5:6" ht="15.75" customHeight="1">
      <c r="E17" s="9"/>
      <c r="F17" s="10"/>
    </row>
    <row r="18" spans="5:6" ht="15.75" customHeight="1">
      <c r="E18" s="9"/>
      <c r="F18" s="10"/>
    </row>
    <row r="19" spans="5:6" ht="15.75" customHeight="1">
      <c r="E19" s="9"/>
      <c r="F19" s="10"/>
    </row>
    <row r="20" spans="5:6" ht="15.75" customHeight="1">
      <c r="E20" s="9"/>
      <c r="F20" s="10"/>
    </row>
    <row r="21" spans="5:6" ht="15.75" customHeight="1">
      <c r="E21" s="9"/>
      <c r="F21" s="10"/>
    </row>
    <row r="22" spans="5:6" ht="15.75" customHeight="1">
      <c r="E22" s="11"/>
      <c r="F22" s="12"/>
    </row>
    <row r="24" spans="5:6" ht="15.75" customHeight="1">
      <c r="E24" s="1" t="s">
        <v>11</v>
      </c>
      <c r="F24">
        <f ca="1">IFERROR(__xludf.DUMMYFUNCTION("COUNTUNIQUE(E3:E22)"),2)</f>
        <v>2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9"/>
  <sheetViews>
    <sheetView workbookViewId="0"/>
  </sheetViews>
  <sheetFormatPr defaultColWidth="14.42578125" defaultRowHeight="15.75" customHeight="1"/>
  <cols>
    <col min="1" max="1" width="35.42578125" customWidth="1"/>
    <col min="2" max="2" width="22.42578125" customWidth="1"/>
    <col min="3" max="3" width="16.85546875" customWidth="1"/>
    <col min="4" max="4" width="15.5703125" customWidth="1"/>
    <col min="5" max="5" width="11.42578125" customWidth="1"/>
    <col min="6" max="6" width="39" customWidth="1"/>
  </cols>
  <sheetData>
    <row r="1" spans="1:28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5.75" customHeight="1">
      <c r="A2" s="49" t="s">
        <v>12</v>
      </c>
      <c r="B2" s="55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5.75" customHeight="1">
      <c r="A3" s="14" t="s">
        <v>13</v>
      </c>
      <c r="B3" s="15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5.75" customHeight="1">
      <c r="A4" s="14" t="s">
        <v>14</v>
      </c>
      <c r="B4" s="16">
        <f ca="1">B3*'Sprint Setup'!F24</f>
        <v>16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5.75" customHeight="1">
      <c r="A5" s="17" t="s">
        <v>15</v>
      </c>
      <c r="B5" s="18">
        <f ca="1">B4</f>
        <v>16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5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5.75" customHeight="1">
      <c r="A8" s="49" t="s">
        <v>16</v>
      </c>
      <c r="B8" s="56"/>
      <c r="C8" s="56"/>
      <c r="D8" s="56"/>
      <c r="E8" s="56"/>
      <c r="F8" s="5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5.75" customHeight="1">
      <c r="A9" s="50" t="s">
        <v>17</v>
      </c>
      <c r="B9" s="57"/>
      <c r="C9" s="57"/>
      <c r="D9" s="57"/>
      <c r="E9" s="57"/>
      <c r="F9" s="58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5.75" customHeight="1">
      <c r="A10" s="19" t="s">
        <v>18</v>
      </c>
      <c r="B10" s="20" t="s">
        <v>19</v>
      </c>
      <c r="C10" s="20" t="s">
        <v>20</v>
      </c>
      <c r="D10" s="20" t="s">
        <v>21</v>
      </c>
      <c r="E10" s="20" t="s">
        <v>22</v>
      </c>
      <c r="F10" s="21" t="s">
        <v>23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5.75" customHeight="1">
      <c r="A11" s="22" t="s">
        <v>24</v>
      </c>
      <c r="B11" s="23">
        <v>13</v>
      </c>
      <c r="C11" s="23" t="s">
        <v>25</v>
      </c>
      <c r="D11" s="24">
        <v>3</v>
      </c>
      <c r="E11" s="23" t="s">
        <v>9</v>
      </c>
      <c r="F11" s="15" t="s">
        <v>26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>
      <c r="A12" s="22"/>
      <c r="B12" s="23"/>
      <c r="C12" s="25" t="s">
        <v>27</v>
      </c>
      <c r="D12" s="26">
        <v>4</v>
      </c>
      <c r="E12" s="25"/>
      <c r="F12" s="15" t="s">
        <v>26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5.75" customHeight="1">
      <c r="A13" s="22"/>
      <c r="B13" s="23"/>
      <c r="C13" s="25"/>
      <c r="D13" s="26"/>
      <c r="E13" s="25"/>
      <c r="F13" s="15" t="s">
        <v>28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5.75" customHeight="1">
      <c r="A14" s="22"/>
      <c r="B14" s="23"/>
      <c r="C14" s="23"/>
      <c r="D14" s="24"/>
      <c r="E14" s="23"/>
      <c r="F14" s="1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5.75" customHeight="1">
      <c r="A15" s="22" t="s">
        <v>29</v>
      </c>
      <c r="B15" s="23">
        <v>3</v>
      </c>
      <c r="C15" s="23" t="s">
        <v>30</v>
      </c>
      <c r="D15" s="24">
        <v>7</v>
      </c>
      <c r="E15" s="23"/>
      <c r="F15" s="15" t="s">
        <v>26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5.75" customHeight="1">
      <c r="A16" s="22"/>
      <c r="B16" s="23"/>
      <c r="C16" s="23"/>
      <c r="D16" s="24"/>
      <c r="E16" s="23"/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5.75" customHeight="1">
      <c r="A17" s="22"/>
      <c r="B17" s="23"/>
      <c r="C17" s="23"/>
      <c r="D17" s="23"/>
      <c r="E17" s="23"/>
      <c r="F17" s="15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5.75" customHeight="1">
      <c r="A18" s="22"/>
      <c r="B18" s="23"/>
      <c r="C18" s="23"/>
      <c r="D18" s="23"/>
      <c r="E18" s="23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5.75" customHeight="1">
      <c r="A19" s="22"/>
      <c r="B19" s="23"/>
      <c r="C19" s="23"/>
      <c r="D19" s="23"/>
      <c r="E19" s="23"/>
      <c r="F19" s="1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5.75" customHeight="1">
      <c r="A20" s="22"/>
      <c r="B20" s="23"/>
      <c r="C20" s="23"/>
      <c r="D20" s="23"/>
      <c r="E20" s="23"/>
      <c r="F20" s="1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5.75" customHeight="1">
      <c r="A21" s="27"/>
      <c r="B21" s="28"/>
      <c r="C21" s="28"/>
      <c r="D21" s="28"/>
      <c r="E21" s="28"/>
      <c r="F21" s="29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5.75" customHeight="1">
      <c r="A23" s="30" t="s">
        <v>31</v>
      </c>
      <c r="B23" s="13"/>
      <c r="C23" s="30"/>
      <c r="D23" s="30">
        <f>SUM(D11:D21)</f>
        <v>14</v>
      </c>
      <c r="E23" s="30" t="str">
        <f ca="1">IF(ABS(EstimatedTime-ExecutionTime)&gt;4,"There is a huge gap of hours between time to work in US and the time we expect it will fook", "Breath, everything is OK")</f>
        <v>Breath, everything is OK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5.75" customHeight="1">
      <c r="A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5.75" customHeight="1">
      <c r="A25" s="49" t="s">
        <v>32</v>
      </c>
      <c r="B25" s="56"/>
      <c r="C25" s="56"/>
      <c r="D25" s="56"/>
      <c r="E25" s="55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5.75" customHeight="1">
      <c r="A26" s="14" t="s">
        <v>33</v>
      </c>
      <c r="B26" s="47"/>
      <c r="C26" s="57"/>
      <c r="D26" s="57"/>
      <c r="E26" s="5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5.75" customHeight="1">
      <c r="A27" s="14" t="s">
        <v>34</v>
      </c>
      <c r="B27" s="47"/>
      <c r="C27" s="57"/>
      <c r="D27" s="57"/>
      <c r="E27" s="5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5.75" customHeight="1">
      <c r="A28" s="14" t="s">
        <v>35</v>
      </c>
      <c r="B28" s="47"/>
      <c r="C28" s="57"/>
      <c r="D28" s="57"/>
      <c r="E28" s="5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5.75" customHeight="1">
      <c r="A29" s="17" t="s">
        <v>36</v>
      </c>
      <c r="B29" s="48"/>
      <c r="C29" s="59"/>
      <c r="D29" s="59"/>
      <c r="E29" s="6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2.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2.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2.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2.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2.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2.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2.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2.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2.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2.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2.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2.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2.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2.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2.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2.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2.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2.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2.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2.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2.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12.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12.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2.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ht="12.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ht="12.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ht="12.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ht="12.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ht="12.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ht="12.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ht="12.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2.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2.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2.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2.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2.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2.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2.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2.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2.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2.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2.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2.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ht="12.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ht="12.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ht="12.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ht="12.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ht="12.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ht="12.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ht="12.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ht="12.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2.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ht="12.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ht="12.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ht="12.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ht="12.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2.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ht="12.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ht="12.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ht="12.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2.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ht="12.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ht="12.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ht="12.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ht="12.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2.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ht="12.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ht="12.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ht="12.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2.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2.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ht="12.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2.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2.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ht="12.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ht="12.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ht="12.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ht="12.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ht="12.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ht="12.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ht="12.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ht="12.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2.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2.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2.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2.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2.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2.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2.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2.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2.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2.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2.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2.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2.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2.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2.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2.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2.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2.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2.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2.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2.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2.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2.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2.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2.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2.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2.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2.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2.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2.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2.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2.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2.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2.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2.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2.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2.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2.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2.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2.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2.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2.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2.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2.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2.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2.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2.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2.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2.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2.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2.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2.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2.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2.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2.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2.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2.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2.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2.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2.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2.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2.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2.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2.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2.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2.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2.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2.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2.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2.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2.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2.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2.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ht="12.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ht="12.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ht="12.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ht="12.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ht="12.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ht="12.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2.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2.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2.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2.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2.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2.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2.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2.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2.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2.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ht="12.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ht="12.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ht="12.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ht="12.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ht="12.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ht="12.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ht="12.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ht="12.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ht="12.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ht="12.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ht="12.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ht="12.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ht="12.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ht="12.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ht="12.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ht="12.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ht="12.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ht="12.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2.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ht="12.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ht="12.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ht="12.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ht="12.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2.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ht="12.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ht="12.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ht="12.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ht="12.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ht="12.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ht="12.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ht="12.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ht="12.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ht="12.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ht="12.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ht="12.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ht="12.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ht="12.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ht="12.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ht="12.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ht="12.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ht="12.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ht="12.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ht="12.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ht="12.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ht="12.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ht="12.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ht="12.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ht="12.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ht="12.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ht="12.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ht="12.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2.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2.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2.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ht="12.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ht="12.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2.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2.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2.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2.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2.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2.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2.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2.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2.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2.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ht="12.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ht="12.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ht="12.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ht="12.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ht="12.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ht="12.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2.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2.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2.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ht="12.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ht="12.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ht="12.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ht="12.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ht="12.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ht="12.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ht="12.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ht="12.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ht="12.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2.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ht="12.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ht="12.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ht="12.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ht="12.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2.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ht="12.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ht="12.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ht="12.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ht="12.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ht="12.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ht="12.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ht="12.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ht="12.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ht="12.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ht="12.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ht="12.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ht="12.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ht="12.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ht="12.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ht="12.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ht="12.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ht="12.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ht="12.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2.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ht="12.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ht="12.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ht="12.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ht="12.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ht="12.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ht="12.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ht="12.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ht="12.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ht="12.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ht="12.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ht="12.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ht="12.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ht="12.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ht="12.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ht="12.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ht="12.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ht="12.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ht="12.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ht="12.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ht="12.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ht="12.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ht="12.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ht="12.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ht="12.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ht="12.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ht="12.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ht="12.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ht="12.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ht="12.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ht="12.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ht="12.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ht="12.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ht="12.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ht="12.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ht="12.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ht="12.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ht="12.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ht="12.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ht="12.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ht="12.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ht="12.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ht="12.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ht="12.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ht="12.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ht="12.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ht="12.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ht="12.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ht="12.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ht="12.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ht="12.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ht="12.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ht="12.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ht="12.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ht="12.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ht="12.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ht="12.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ht="12.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ht="12.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ht="12.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ht="12.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ht="12.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ht="12.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ht="12.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ht="12.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ht="12.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ht="12.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ht="12.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ht="12.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ht="12.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ht="12.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ht="12.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ht="12.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ht="12.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ht="12.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ht="12.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ht="12.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ht="12.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ht="12.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ht="12.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ht="12.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ht="12.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ht="12.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ht="12.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ht="12.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ht="12.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ht="12.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ht="12.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ht="12.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ht="12.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ht="12.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ht="12.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ht="12.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ht="12.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ht="12.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ht="12.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ht="12.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ht="12.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ht="12.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ht="12.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ht="12.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ht="12.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ht="12.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ht="12.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ht="12.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ht="12.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ht="12.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ht="12.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ht="12.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ht="12.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ht="12.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ht="12.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ht="12.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ht="12.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ht="12.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ht="12.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ht="12.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ht="12.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ht="12.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ht="12.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ht="12.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2.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ht="12.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ht="12.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ht="12.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ht="12.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ht="12.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ht="12.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ht="12.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ht="12.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ht="12.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ht="12.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ht="12.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ht="12.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ht="12.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ht="12.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ht="12.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ht="12.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ht="12.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ht="12.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ht="12.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ht="12.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ht="12.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ht="12.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2.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ht="12.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ht="12.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ht="12.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ht="12.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ht="12.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ht="12.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ht="12.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2.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ht="12.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ht="12.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ht="12.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ht="12.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ht="12.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ht="12.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ht="12.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ht="12.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ht="12.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ht="12.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ht="12.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ht="12.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ht="12.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ht="12.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ht="12.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ht="12.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ht="12.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ht="12.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ht="12.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ht="12.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ht="12.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ht="12.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ht="12.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ht="12.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ht="12.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ht="12.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ht="12.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ht="12.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ht="12.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ht="12.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ht="12.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ht="12.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ht="12.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ht="12.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ht="12.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ht="12.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ht="12.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ht="12.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ht="12.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ht="12.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ht="12.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ht="12.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ht="12.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ht="12.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ht="12.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ht="12.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ht="12.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ht="12.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ht="12.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ht="12.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ht="12.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ht="12.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ht="12.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ht="12.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ht="12.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ht="12.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ht="12.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ht="12.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ht="12.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ht="12.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ht="12.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ht="12.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ht="12.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ht="12.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ht="12.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ht="12.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ht="12.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ht="12.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ht="12.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ht="12.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ht="12.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ht="12.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ht="12.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ht="12.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ht="12.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ht="12.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ht="12.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ht="12.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ht="12.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ht="12.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ht="12.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ht="12.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ht="12.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ht="12.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ht="12.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ht="12.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ht="12.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ht="12.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ht="12.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ht="12.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ht="12.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ht="12.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ht="12.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ht="12.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ht="12.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ht="12.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ht="12.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ht="12.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ht="12.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ht="12.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ht="12.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ht="12.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ht="12.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ht="12.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ht="12.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ht="12.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ht="12.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ht="12.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ht="12.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ht="12.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ht="12.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ht="12.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ht="12.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ht="12.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ht="12.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ht="12.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ht="12.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ht="12.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ht="12.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ht="12.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ht="12.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ht="12.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ht="12.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ht="12.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ht="12.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ht="12.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ht="12.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ht="12.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ht="12.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ht="12.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ht="12.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ht="12.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ht="12.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ht="12.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ht="12.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ht="12.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ht="12.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ht="12.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ht="12.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ht="12.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ht="12.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ht="12.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ht="12.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ht="12.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ht="12.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ht="12.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ht="12.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ht="12.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ht="12.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ht="12.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ht="12.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ht="12.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ht="12.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ht="12.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ht="12.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ht="12.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ht="12.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ht="12.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ht="12.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ht="12.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ht="12.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ht="12.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ht="12.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ht="12.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ht="12.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ht="12.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ht="12.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ht="12.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ht="12.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ht="12.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ht="12.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ht="12.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ht="12.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ht="12.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ht="12.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ht="12.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ht="12.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ht="12.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ht="12.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ht="12.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ht="12.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ht="12.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ht="12.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ht="12.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ht="12.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ht="12.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ht="12.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ht="12.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ht="12.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ht="12.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ht="12.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ht="12.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ht="12.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ht="12.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ht="12.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ht="12.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ht="12.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ht="12.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ht="12.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ht="12.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ht="12.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ht="12.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ht="12.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ht="12.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ht="12.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ht="12.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ht="12.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ht="12.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ht="12.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ht="12.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ht="12.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ht="12.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ht="12.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ht="12.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ht="12.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ht="12.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ht="12.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ht="12.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ht="12.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ht="12.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ht="12.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ht="12.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ht="12.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ht="12.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ht="12.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ht="12.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ht="12.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ht="12.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ht="12.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ht="12.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ht="12.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ht="12.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ht="12.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ht="12.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ht="12.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ht="12.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ht="12.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ht="12.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ht="12.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ht="12.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ht="12.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ht="12.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ht="12.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ht="12.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ht="12.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ht="12.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ht="12.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ht="12.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ht="12.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ht="12.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ht="12.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ht="12.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ht="12.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ht="12.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ht="12.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ht="12.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ht="12.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ht="12.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ht="12.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ht="12.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ht="12.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ht="12.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ht="12.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ht="12.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ht="12.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ht="12.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ht="12.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ht="12.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ht="12.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ht="12.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ht="12.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ht="12.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ht="12.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ht="12.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ht="12.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ht="12.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ht="12.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ht="12.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ht="12.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ht="12.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ht="12.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ht="12.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ht="12.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ht="12.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ht="12.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ht="12.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ht="12.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ht="12.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ht="12.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ht="12.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ht="12.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ht="12.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ht="12.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ht="12.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ht="12.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ht="12.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ht="12.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ht="12.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ht="12.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ht="12.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ht="12.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ht="12.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ht="12.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ht="12.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ht="12.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ht="12.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ht="12.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ht="12.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ht="12.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ht="12.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ht="12.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ht="12.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ht="12.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ht="12.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ht="12.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ht="12.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ht="12.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ht="12.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ht="12.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ht="12.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ht="12.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ht="12.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ht="12.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ht="12.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ht="12.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ht="12.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ht="12.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ht="12.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ht="12.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ht="12.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ht="12.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ht="12.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ht="12.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ht="12.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ht="12.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ht="12.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ht="12.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ht="12.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ht="12.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ht="12.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ht="12.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ht="12.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ht="12.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ht="12.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ht="12.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ht="12.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ht="12.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ht="12.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ht="12.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ht="12.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ht="12.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ht="12.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ht="12.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ht="12.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ht="12.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ht="12.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ht="12.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ht="12.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ht="12.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ht="12.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ht="12.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ht="12.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ht="12.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ht="12.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ht="12.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ht="12.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ht="12.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ht="12.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ht="12.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ht="12.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ht="12.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ht="12.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ht="12.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ht="12.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ht="12.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ht="12.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ht="12.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ht="12.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ht="12.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ht="12.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ht="12.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ht="12.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ht="12.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ht="12.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ht="12.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ht="12.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ht="12.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ht="12.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ht="12.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ht="12.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ht="12.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ht="12.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ht="12.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ht="12.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ht="12.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ht="12.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ht="12.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ht="12.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ht="12.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ht="12.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ht="12.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ht="12.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ht="12.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ht="12.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ht="12.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ht="12.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ht="12.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ht="12.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ht="12.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ht="12.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ht="12.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ht="12.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ht="12.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ht="12.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ht="12.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ht="12.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ht="12.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ht="12.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ht="12.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ht="12.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ht="12.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ht="12.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ht="12.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ht="12.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ht="12.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ht="12.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ht="12.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ht="12.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ht="12.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ht="12.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ht="12.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ht="12.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ht="12.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ht="12.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ht="12.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ht="12.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ht="12.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ht="12.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ht="12.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ht="12.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ht="12.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ht="12.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ht="12.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ht="12.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ht="12.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ht="12.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ht="12.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ht="12.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ht="12.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ht="12.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ht="12.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ht="12.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ht="12.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ht="12.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ht="12.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ht="12.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ht="12.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ht="12.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ht="12.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ht="12.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ht="12.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ht="12.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ht="12.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ht="12.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ht="12.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ht="12.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ht="12.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ht="12.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ht="12.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ht="12.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ht="12.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ht="12.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ht="12.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ht="12.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ht="12.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ht="12.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ht="12.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ht="12.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ht="12.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ht="12.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ht="12.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ht="12.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ht="12.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ht="12.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ht="12.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ht="12.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ht="12.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ht="12.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ht="12.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ht="12.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ht="12.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ht="12.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ht="12.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ht="12.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ht="12.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ht="12.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ht="12.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ht="12.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ht="12.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ht="12.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ht="12.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ht="12.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ht="12.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ht="12.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ht="12.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ht="12.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ht="12.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ht="12.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ht="12.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ht="12.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ht="12.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ht="12.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ht="12.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ht="12.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ht="12.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ht="12.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ht="12.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ht="12.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ht="12.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ht="12.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ht="12.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</sheetData>
  <mergeCells count="8">
    <mergeCell ref="B27:E27"/>
    <mergeCell ref="B28:E28"/>
    <mergeCell ref="B29:E29"/>
    <mergeCell ref="A2:B2"/>
    <mergeCell ref="A8:F8"/>
    <mergeCell ref="A9:F9"/>
    <mergeCell ref="A25:E25"/>
    <mergeCell ref="B26:E26"/>
  </mergeCells>
  <dataValidations count="1">
    <dataValidation type="list" allowBlank="1" sqref="F11:F2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1"/>
  <sheetViews>
    <sheetView workbookViewId="0"/>
  </sheetViews>
  <sheetFormatPr defaultColWidth="14.42578125" defaultRowHeight="15.75" customHeight="1"/>
  <cols>
    <col min="1" max="2" width="11.42578125" customWidth="1"/>
    <col min="3" max="3" width="13" customWidth="1"/>
    <col min="4" max="4" width="10.42578125" customWidth="1"/>
    <col min="5" max="5" width="14.85546875" customWidth="1"/>
    <col min="6" max="6" width="6.42578125" customWidth="1"/>
    <col min="7" max="7" width="8.42578125" customWidth="1"/>
    <col min="8" max="8" width="16.42578125" customWidth="1"/>
  </cols>
  <sheetData>
    <row r="1" spans="1:29" ht="15.75" customHeight="1">
      <c r="A1" s="1"/>
      <c r="B1" s="1"/>
      <c r="C1" s="1">
        <f>COUNTIF(C3:C1001,"=Yes") - 1</f>
        <v>14</v>
      </c>
      <c r="D1" s="1"/>
      <c r="E1" s="1"/>
      <c r="F1" s="1">
        <f>ROUND(F3/C1,1)</f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43" t="s">
        <v>37</v>
      </c>
      <c r="B2" s="43" t="s">
        <v>38</v>
      </c>
      <c r="C2" s="43" t="s">
        <v>39</v>
      </c>
      <c r="D2" s="43" t="s">
        <v>40</v>
      </c>
      <c r="E2" s="43" t="s">
        <v>41</v>
      </c>
      <c r="F2" s="43" t="s">
        <v>42</v>
      </c>
      <c r="G2" s="43" t="s">
        <v>43</v>
      </c>
      <c r="H2" s="43" t="s">
        <v>44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 spans="1:29" ht="15.75" customHeight="1">
      <c r="A3" s="61">
        <v>1</v>
      </c>
      <c r="B3" s="1" t="s">
        <v>45</v>
      </c>
      <c r="C3" s="61" t="s">
        <v>26</v>
      </c>
      <c r="D3" s="62">
        <f>SprintStart</f>
        <v>44124</v>
      </c>
      <c r="E3" s="61">
        <f>EstimatedTime</f>
        <v>14</v>
      </c>
      <c r="F3" s="61">
        <f>E3</f>
        <v>14</v>
      </c>
      <c r="G3" s="1">
        <f t="shared" ref="G3:G4" si="0">E3</f>
        <v>14</v>
      </c>
      <c r="H3" s="1">
        <f t="shared" ref="H3:H17" si="1">F3-G3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61">
        <v>2</v>
      </c>
      <c r="B4" s="1" t="s">
        <v>46</v>
      </c>
      <c r="C4" s="61" t="s">
        <v>26</v>
      </c>
      <c r="D4" s="62">
        <f t="shared" ref="D4:D17" si="2">D3+1</f>
        <v>44125</v>
      </c>
      <c r="E4" s="63">
        <v>14</v>
      </c>
      <c r="F4" s="1">
        <f t="shared" ref="F4:F16" si="3">MAX(IF(C4="Yes",F3-$F$1,F3),0)</f>
        <v>13</v>
      </c>
      <c r="G4" s="1">
        <f t="shared" si="0"/>
        <v>14</v>
      </c>
      <c r="H4" s="1">
        <f t="shared" si="1"/>
        <v>-1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61">
        <v>3</v>
      </c>
      <c r="B5" s="1" t="s">
        <v>47</v>
      </c>
      <c r="C5" s="61" t="s">
        <v>26</v>
      </c>
      <c r="D5" s="62">
        <f t="shared" si="2"/>
        <v>44126</v>
      </c>
      <c r="E5" s="63">
        <v>12</v>
      </c>
      <c r="F5" s="1">
        <f t="shared" si="3"/>
        <v>12</v>
      </c>
      <c r="G5" s="1">
        <f t="shared" ref="G5:G17" si="4">IF(ISBLANK($E$4),"", IF(ISBLANK(E5),ROUND(TREND(G$3:G4,A$3:A4,A5),1),E5))</f>
        <v>12</v>
      </c>
      <c r="H5" s="1">
        <f t="shared" si="1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61">
        <v>4</v>
      </c>
      <c r="B6" s="1" t="s">
        <v>48</v>
      </c>
      <c r="C6" s="61" t="s">
        <v>26</v>
      </c>
      <c r="D6" s="62">
        <f t="shared" si="2"/>
        <v>44127</v>
      </c>
      <c r="E6" s="63">
        <v>10</v>
      </c>
      <c r="F6" s="1">
        <f t="shared" si="3"/>
        <v>11</v>
      </c>
      <c r="G6" s="1">
        <f t="shared" si="4"/>
        <v>10</v>
      </c>
      <c r="H6" s="1">
        <f t="shared" si="1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61">
        <v>5</v>
      </c>
      <c r="B7" s="1" t="s">
        <v>48</v>
      </c>
      <c r="C7" s="61" t="s">
        <v>26</v>
      </c>
      <c r="D7" s="62">
        <f t="shared" si="2"/>
        <v>44128</v>
      </c>
      <c r="E7" s="64">
        <v>8</v>
      </c>
      <c r="F7" s="1">
        <f t="shared" si="3"/>
        <v>10</v>
      </c>
      <c r="G7" s="1">
        <f t="shared" si="4"/>
        <v>8</v>
      </c>
      <c r="H7" s="1">
        <f t="shared" si="1"/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61">
        <v>6</v>
      </c>
      <c r="B8" s="1" t="s">
        <v>49</v>
      </c>
      <c r="C8" s="61" t="s">
        <v>26</v>
      </c>
      <c r="D8" s="62">
        <f t="shared" si="2"/>
        <v>44129</v>
      </c>
      <c r="E8" s="64">
        <v>6</v>
      </c>
      <c r="F8" s="1">
        <f t="shared" si="3"/>
        <v>9</v>
      </c>
      <c r="G8" s="1">
        <f t="shared" si="4"/>
        <v>6</v>
      </c>
      <c r="H8" s="1">
        <f t="shared" si="1"/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61">
        <v>7</v>
      </c>
      <c r="B9" s="1" t="s">
        <v>46</v>
      </c>
      <c r="C9" s="61" t="s">
        <v>26</v>
      </c>
      <c r="D9" s="62">
        <f t="shared" si="2"/>
        <v>44130</v>
      </c>
      <c r="E9" s="64">
        <v>4</v>
      </c>
      <c r="F9" s="1">
        <f t="shared" si="3"/>
        <v>8</v>
      </c>
      <c r="G9" s="1">
        <f t="shared" si="4"/>
        <v>4</v>
      </c>
      <c r="H9" s="1">
        <f t="shared" si="1"/>
        <v>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61">
        <v>8</v>
      </c>
      <c r="B10" s="1" t="s">
        <v>45</v>
      </c>
      <c r="C10" s="61" t="s">
        <v>26</v>
      </c>
      <c r="D10" s="62">
        <f t="shared" si="2"/>
        <v>44131</v>
      </c>
      <c r="E10" s="64">
        <v>2</v>
      </c>
      <c r="F10" s="1">
        <f t="shared" si="3"/>
        <v>7</v>
      </c>
      <c r="G10" s="1">
        <f t="shared" si="4"/>
        <v>2</v>
      </c>
      <c r="H10" s="1">
        <f t="shared" si="1"/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61">
        <v>9</v>
      </c>
      <c r="B11" s="1" t="s">
        <v>46</v>
      </c>
      <c r="C11" s="61" t="s">
        <v>26</v>
      </c>
      <c r="D11" s="62">
        <f t="shared" si="2"/>
        <v>44132</v>
      </c>
      <c r="E11" s="64">
        <v>1</v>
      </c>
      <c r="F11" s="1">
        <f t="shared" si="3"/>
        <v>6</v>
      </c>
      <c r="G11" s="1">
        <f t="shared" si="4"/>
        <v>1</v>
      </c>
      <c r="H11" s="1">
        <f t="shared" si="1"/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61">
        <v>10</v>
      </c>
      <c r="B12" s="1" t="s">
        <v>47</v>
      </c>
      <c r="C12" s="61" t="s">
        <v>26</v>
      </c>
      <c r="D12" s="62">
        <f t="shared" si="2"/>
        <v>44133</v>
      </c>
      <c r="E12" s="64">
        <v>1</v>
      </c>
      <c r="F12" s="1">
        <f t="shared" si="3"/>
        <v>5</v>
      </c>
      <c r="G12" s="1">
        <f t="shared" si="4"/>
        <v>1</v>
      </c>
      <c r="H12" s="1">
        <f t="shared" si="1"/>
        <v>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61">
        <v>11</v>
      </c>
      <c r="B13" s="1" t="s">
        <v>48</v>
      </c>
      <c r="C13" s="61" t="s">
        <v>26</v>
      </c>
      <c r="D13" s="62">
        <f t="shared" si="2"/>
        <v>44134</v>
      </c>
      <c r="E13" s="64">
        <v>0</v>
      </c>
      <c r="F13" s="1">
        <f t="shared" si="3"/>
        <v>4</v>
      </c>
      <c r="G13" s="1">
        <f t="shared" si="4"/>
        <v>0</v>
      </c>
      <c r="H13" s="1">
        <f t="shared" si="1"/>
        <v>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61">
        <v>12</v>
      </c>
      <c r="B14" s="1" t="s">
        <v>48</v>
      </c>
      <c r="C14" s="61" t="s">
        <v>26</v>
      </c>
      <c r="D14" s="62">
        <f t="shared" si="2"/>
        <v>44135</v>
      </c>
      <c r="E14" s="64">
        <v>0</v>
      </c>
      <c r="F14" s="1">
        <f t="shared" si="3"/>
        <v>3</v>
      </c>
      <c r="G14" s="1">
        <f t="shared" si="4"/>
        <v>0</v>
      </c>
      <c r="H14" s="1">
        <f t="shared" si="1"/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61">
        <v>13</v>
      </c>
      <c r="B15" s="1" t="s">
        <v>49</v>
      </c>
      <c r="C15" s="61" t="s">
        <v>26</v>
      </c>
      <c r="D15" s="62">
        <f t="shared" si="2"/>
        <v>44136</v>
      </c>
      <c r="E15" s="64">
        <v>0</v>
      </c>
      <c r="F15" s="1">
        <f t="shared" si="3"/>
        <v>2</v>
      </c>
      <c r="G15" s="1">
        <f t="shared" si="4"/>
        <v>0</v>
      </c>
      <c r="H15" s="1">
        <f t="shared" si="1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61">
        <v>14</v>
      </c>
      <c r="B16" s="1" t="s">
        <v>46</v>
      </c>
      <c r="C16" s="61" t="s">
        <v>26</v>
      </c>
      <c r="D16" s="62">
        <f t="shared" si="2"/>
        <v>44137</v>
      </c>
      <c r="E16" s="64">
        <v>0</v>
      </c>
      <c r="F16" s="1">
        <f t="shared" si="3"/>
        <v>1</v>
      </c>
      <c r="G16" s="1">
        <f t="shared" si="4"/>
        <v>0</v>
      </c>
      <c r="H16" s="1">
        <f t="shared" si="1"/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61">
        <v>15</v>
      </c>
      <c r="B17" s="1" t="s">
        <v>45</v>
      </c>
      <c r="C17" s="61" t="s">
        <v>26</v>
      </c>
      <c r="D17" s="62">
        <f t="shared" si="2"/>
        <v>44138</v>
      </c>
      <c r="E17" s="64">
        <v>0</v>
      </c>
      <c r="F17" s="1">
        <f>0</f>
        <v>0</v>
      </c>
      <c r="G17" s="1">
        <f t="shared" si="4"/>
        <v>0</v>
      </c>
      <c r="H17" s="1">
        <f t="shared" si="1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36" t="str">
        <f>IF(ABS(H17) &gt; 4,"DANGER, it is expected a deviation of work at the end of the sprint","Breath, everything is ok")</f>
        <v>Breath, everything is ok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conditionalFormatting sqref="H3:H17">
    <cfRule type="colorScale" priority="1">
      <colorScale>
        <cfvo type="formula" val="-10"/>
        <cfvo type="formula" val="0"/>
        <cfvo type="formula" val="10"/>
        <color rgb="FFE67C73"/>
        <color rgb="FF7ECBA5"/>
        <color rgb="FFE67C7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J22"/>
  <sheetViews>
    <sheetView workbookViewId="0">
      <pane xSplit="2" ySplit="2" topLeftCell="C3" activePane="bottomRight" state="frozen"/>
      <selection pane="bottomRight" activeCell="C3" sqref="C3"/>
      <selection pane="bottomLeft" activeCell="A3" sqref="A3"/>
      <selection pane="topRight" activeCell="C1" sqref="C1"/>
    </sheetView>
  </sheetViews>
  <sheetFormatPr defaultColWidth="14.42578125" defaultRowHeight="15.75" customHeight="1"/>
  <sheetData>
    <row r="1" spans="1:62" ht="15.75" customHeight="1">
      <c r="A1" s="13"/>
      <c r="B1" s="13"/>
      <c r="C1" s="51" t="s">
        <v>50</v>
      </c>
      <c r="D1" s="57"/>
      <c r="E1" s="57"/>
      <c r="F1" s="58"/>
      <c r="G1" s="51" t="s">
        <v>51</v>
      </c>
      <c r="H1" s="57"/>
      <c r="I1" s="57"/>
      <c r="J1" s="57"/>
      <c r="K1" s="51" t="s">
        <v>52</v>
      </c>
      <c r="L1" s="57"/>
      <c r="M1" s="57"/>
      <c r="N1" s="57"/>
      <c r="O1" s="51" t="s">
        <v>53</v>
      </c>
      <c r="P1" s="57"/>
      <c r="Q1" s="57"/>
      <c r="R1" s="57"/>
      <c r="S1" s="51" t="s">
        <v>54</v>
      </c>
      <c r="T1" s="57"/>
      <c r="U1" s="57"/>
      <c r="V1" s="57"/>
      <c r="W1" s="51" t="s">
        <v>55</v>
      </c>
      <c r="X1" s="57"/>
      <c r="Y1" s="57"/>
      <c r="Z1" s="57"/>
      <c r="AA1" s="51" t="s">
        <v>56</v>
      </c>
      <c r="AB1" s="57"/>
      <c r="AC1" s="57"/>
      <c r="AD1" s="57"/>
      <c r="AE1" s="51" t="s">
        <v>57</v>
      </c>
      <c r="AF1" s="57"/>
      <c r="AG1" s="57"/>
      <c r="AH1" s="57"/>
      <c r="AI1" s="51" t="s">
        <v>58</v>
      </c>
      <c r="AJ1" s="57"/>
      <c r="AK1" s="57"/>
      <c r="AL1" s="57"/>
      <c r="AM1" s="51" t="s">
        <v>59</v>
      </c>
      <c r="AN1" s="57"/>
      <c r="AO1" s="57"/>
      <c r="AP1" s="57"/>
      <c r="AQ1" s="51" t="s">
        <v>60</v>
      </c>
      <c r="AR1" s="57"/>
      <c r="AS1" s="57"/>
      <c r="AT1" s="57"/>
      <c r="AU1" s="51" t="s">
        <v>61</v>
      </c>
      <c r="AV1" s="57"/>
      <c r="AW1" s="57"/>
      <c r="AX1" s="57"/>
      <c r="AY1" s="51" t="s">
        <v>62</v>
      </c>
      <c r="AZ1" s="57"/>
      <c r="BA1" s="57"/>
      <c r="BB1" s="57"/>
      <c r="BC1" s="51" t="s">
        <v>63</v>
      </c>
      <c r="BD1" s="57"/>
      <c r="BE1" s="57"/>
      <c r="BF1" s="57"/>
      <c r="BG1" s="51" t="s">
        <v>64</v>
      </c>
      <c r="BH1" s="57"/>
      <c r="BI1" s="57"/>
      <c r="BJ1" s="57"/>
    </row>
    <row r="2" spans="1:62" ht="15.75" customHeight="1">
      <c r="A2" s="31"/>
      <c r="B2" s="31"/>
      <c r="C2" s="20" t="s">
        <v>65</v>
      </c>
      <c r="D2" s="20" t="s">
        <v>66</v>
      </c>
      <c r="E2" s="20" t="s">
        <v>67</v>
      </c>
      <c r="F2" s="21" t="s">
        <v>68</v>
      </c>
      <c r="G2" s="20" t="s">
        <v>65</v>
      </c>
      <c r="H2" s="20" t="s">
        <v>66</v>
      </c>
      <c r="I2" s="20" t="s">
        <v>67</v>
      </c>
      <c r="J2" s="21" t="s">
        <v>68</v>
      </c>
      <c r="K2" s="20" t="s">
        <v>65</v>
      </c>
      <c r="L2" s="20" t="s">
        <v>66</v>
      </c>
      <c r="M2" s="20" t="s">
        <v>67</v>
      </c>
      <c r="N2" s="21" t="s">
        <v>68</v>
      </c>
      <c r="O2" s="20" t="s">
        <v>65</v>
      </c>
      <c r="P2" s="20" t="s">
        <v>66</v>
      </c>
      <c r="Q2" s="20" t="s">
        <v>67</v>
      </c>
      <c r="R2" s="21" t="s">
        <v>68</v>
      </c>
      <c r="S2" s="20" t="s">
        <v>65</v>
      </c>
      <c r="T2" s="20" t="s">
        <v>66</v>
      </c>
      <c r="U2" s="20" t="s">
        <v>67</v>
      </c>
      <c r="V2" s="21" t="s">
        <v>68</v>
      </c>
      <c r="W2" s="20" t="s">
        <v>65</v>
      </c>
      <c r="X2" s="20" t="s">
        <v>66</v>
      </c>
      <c r="Y2" s="20" t="s">
        <v>67</v>
      </c>
      <c r="Z2" s="21" t="s">
        <v>68</v>
      </c>
      <c r="AA2" s="20" t="s">
        <v>65</v>
      </c>
      <c r="AB2" s="20" t="s">
        <v>66</v>
      </c>
      <c r="AC2" s="20" t="s">
        <v>67</v>
      </c>
      <c r="AD2" s="21" t="s">
        <v>68</v>
      </c>
      <c r="AE2" s="20" t="s">
        <v>65</v>
      </c>
      <c r="AF2" s="20" t="s">
        <v>66</v>
      </c>
      <c r="AG2" s="20" t="s">
        <v>67</v>
      </c>
      <c r="AH2" s="21" t="s">
        <v>68</v>
      </c>
      <c r="AI2" s="20" t="s">
        <v>65</v>
      </c>
      <c r="AJ2" s="20" t="s">
        <v>66</v>
      </c>
      <c r="AK2" s="20" t="s">
        <v>67</v>
      </c>
      <c r="AL2" s="21" t="s">
        <v>68</v>
      </c>
      <c r="AM2" s="20" t="s">
        <v>65</v>
      </c>
      <c r="AN2" s="20" t="s">
        <v>66</v>
      </c>
      <c r="AO2" s="20" t="s">
        <v>67</v>
      </c>
      <c r="AP2" s="21" t="s">
        <v>68</v>
      </c>
      <c r="AQ2" s="20" t="s">
        <v>65</v>
      </c>
      <c r="AR2" s="20" t="s">
        <v>66</v>
      </c>
      <c r="AS2" s="20" t="s">
        <v>67</v>
      </c>
      <c r="AT2" s="21" t="s">
        <v>68</v>
      </c>
      <c r="AU2" s="20" t="s">
        <v>65</v>
      </c>
      <c r="AV2" s="20" t="s">
        <v>66</v>
      </c>
      <c r="AW2" s="20" t="s">
        <v>67</v>
      </c>
      <c r="AX2" s="21" t="s">
        <v>68</v>
      </c>
      <c r="AY2" s="20" t="s">
        <v>65</v>
      </c>
      <c r="AZ2" s="20" t="s">
        <v>66</v>
      </c>
      <c r="BA2" s="20" t="s">
        <v>67</v>
      </c>
      <c r="BB2" s="21" t="s">
        <v>68</v>
      </c>
      <c r="BC2" s="20" t="s">
        <v>65</v>
      </c>
      <c r="BD2" s="20" t="s">
        <v>66</v>
      </c>
      <c r="BE2" s="20" t="s">
        <v>67</v>
      </c>
      <c r="BF2" s="21" t="s">
        <v>68</v>
      </c>
      <c r="BG2" s="20" t="s">
        <v>65</v>
      </c>
      <c r="BH2" s="20" t="s">
        <v>66</v>
      </c>
      <c r="BI2" s="20" t="s">
        <v>67</v>
      </c>
      <c r="BJ2" s="21" t="s">
        <v>68</v>
      </c>
    </row>
    <row r="3" spans="1:62" ht="15.75" customHeight="1">
      <c r="A3" s="13" t="str">
        <f>'Sprint Setup'!E3</f>
        <v>Pepito</v>
      </c>
      <c r="B3" s="13" t="str">
        <f>'Sprint Setup'!F3</f>
        <v>BE</v>
      </c>
      <c r="C3" s="32" t="s">
        <v>26</v>
      </c>
      <c r="D3" s="32" t="s">
        <v>26</v>
      </c>
      <c r="E3" s="32" t="s">
        <v>26</v>
      </c>
      <c r="F3" s="7"/>
      <c r="G3" s="32" t="s">
        <v>26</v>
      </c>
      <c r="H3" s="32" t="s">
        <v>26</v>
      </c>
      <c r="I3" s="32" t="s">
        <v>26</v>
      </c>
      <c r="J3" s="33"/>
      <c r="K3" s="32" t="s">
        <v>26</v>
      </c>
      <c r="L3" s="32" t="s">
        <v>26</v>
      </c>
      <c r="M3" s="32" t="s">
        <v>26</v>
      </c>
      <c r="N3" s="7"/>
      <c r="O3" s="32" t="s">
        <v>26</v>
      </c>
      <c r="P3" s="32" t="s">
        <v>26</v>
      </c>
      <c r="Q3" s="32" t="s">
        <v>26</v>
      </c>
      <c r="R3" s="7"/>
      <c r="S3" s="32" t="s">
        <v>26</v>
      </c>
      <c r="T3" s="32" t="s">
        <v>26</v>
      </c>
      <c r="U3" s="32" t="s">
        <v>26</v>
      </c>
      <c r="V3" s="7"/>
      <c r="W3" s="32" t="s">
        <v>26</v>
      </c>
      <c r="X3" s="32" t="s">
        <v>26</v>
      </c>
      <c r="Y3" s="32" t="s">
        <v>26</v>
      </c>
      <c r="Z3" s="7"/>
      <c r="AA3" s="32" t="s">
        <v>26</v>
      </c>
      <c r="AB3" s="32" t="s">
        <v>26</v>
      </c>
      <c r="AC3" s="32" t="s">
        <v>26</v>
      </c>
      <c r="AD3" s="7"/>
      <c r="AE3" s="32" t="s">
        <v>26</v>
      </c>
      <c r="AF3" s="32" t="s">
        <v>26</v>
      </c>
      <c r="AG3" s="32" t="s">
        <v>26</v>
      </c>
      <c r="AH3" s="7"/>
      <c r="AI3" s="32" t="s">
        <v>28</v>
      </c>
      <c r="AJ3" s="32" t="s">
        <v>28</v>
      </c>
      <c r="AK3" s="32" t="s">
        <v>28</v>
      </c>
      <c r="AL3" s="7"/>
      <c r="AM3" s="32" t="s">
        <v>26</v>
      </c>
      <c r="AN3" s="32" t="s">
        <v>26</v>
      </c>
      <c r="AO3" s="32" t="s">
        <v>26</v>
      </c>
      <c r="AP3" s="7"/>
      <c r="AQ3" s="32" t="s">
        <v>26</v>
      </c>
      <c r="AR3" s="32" t="s">
        <v>26</v>
      </c>
      <c r="AS3" s="32" t="s">
        <v>26</v>
      </c>
      <c r="AT3" s="7"/>
      <c r="AU3" s="32" t="s">
        <v>26</v>
      </c>
      <c r="AV3" s="32" t="s">
        <v>26</v>
      </c>
      <c r="AW3" s="32" t="s">
        <v>26</v>
      </c>
      <c r="AX3" s="7"/>
      <c r="AY3" s="32" t="s">
        <v>26</v>
      </c>
      <c r="AZ3" s="32" t="s">
        <v>26</v>
      </c>
      <c r="BA3" s="32" t="s">
        <v>26</v>
      </c>
      <c r="BB3" s="7"/>
      <c r="BC3" s="32" t="s">
        <v>26</v>
      </c>
      <c r="BD3" s="32" t="s">
        <v>26</v>
      </c>
      <c r="BE3" s="32" t="s">
        <v>26</v>
      </c>
      <c r="BF3" s="7"/>
      <c r="BG3" s="32" t="s">
        <v>26</v>
      </c>
      <c r="BH3" s="32" t="s">
        <v>26</v>
      </c>
      <c r="BI3" s="32" t="s">
        <v>26</v>
      </c>
      <c r="BJ3" s="7"/>
    </row>
    <row r="4" spans="1:62" ht="15.75" customHeight="1">
      <c r="A4" s="13" t="str">
        <f>'Sprint Setup'!E4</f>
        <v>Pepita</v>
      </c>
      <c r="B4" s="13" t="str">
        <f>'Sprint Setup'!F4</f>
        <v>FE</v>
      </c>
      <c r="C4" s="32" t="s">
        <v>26</v>
      </c>
      <c r="D4" s="32" t="s">
        <v>26</v>
      </c>
      <c r="E4" s="32" t="s">
        <v>26</v>
      </c>
      <c r="G4" s="32" t="s">
        <v>26</v>
      </c>
      <c r="H4" s="32" t="s">
        <v>26</v>
      </c>
      <c r="I4" s="32" t="s">
        <v>26</v>
      </c>
      <c r="J4" s="33"/>
      <c r="K4" s="32" t="s">
        <v>26</v>
      </c>
      <c r="L4" s="32" t="s">
        <v>26</v>
      </c>
      <c r="M4" s="32" t="s">
        <v>26</v>
      </c>
      <c r="N4" s="7"/>
      <c r="O4" s="32" t="s">
        <v>26</v>
      </c>
      <c r="P4" s="32" t="s">
        <v>26</v>
      </c>
      <c r="Q4" s="32" t="s">
        <v>26</v>
      </c>
      <c r="R4" s="7"/>
      <c r="S4" s="32" t="s">
        <v>26</v>
      </c>
      <c r="T4" s="32" t="s">
        <v>26</v>
      </c>
      <c r="U4" s="32" t="s">
        <v>26</v>
      </c>
      <c r="V4" s="7"/>
      <c r="W4" s="32" t="s">
        <v>26</v>
      </c>
      <c r="X4" s="32" t="s">
        <v>26</v>
      </c>
      <c r="Y4" s="32" t="s">
        <v>26</v>
      </c>
      <c r="Z4" s="7"/>
      <c r="AA4" s="32" t="s">
        <v>26</v>
      </c>
      <c r="AB4" s="32" t="s">
        <v>26</v>
      </c>
      <c r="AC4" s="32" t="s">
        <v>26</v>
      </c>
      <c r="AD4" s="7"/>
      <c r="AE4" s="32" t="s">
        <v>26</v>
      </c>
      <c r="AF4" s="32" t="s">
        <v>26</v>
      </c>
      <c r="AG4" s="32" t="s">
        <v>26</v>
      </c>
      <c r="AH4" s="7"/>
      <c r="AI4" s="32" t="s">
        <v>26</v>
      </c>
      <c r="AJ4" s="32" t="s">
        <v>26</v>
      </c>
      <c r="AK4" s="32" t="s">
        <v>26</v>
      </c>
      <c r="AL4" s="7"/>
      <c r="AM4" s="32" t="s">
        <v>26</v>
      </c>
      <c r="AN4" s="32" t="s">
        <v>26</v>
      </c>
      <c r="AO4" s="32" t="s">
        <v>26</v>
      </c>
      <c r="AP4" s="7"/>
      <c r="AQ4" s="32" t="s">
        <v>26</v>
      </c>
      <c r="AR4" s="32" t="s">
        <v>26</v>
      </c>
      <c r="AS4" s="32" t="s">
        <v>26</v>
      </c>
      <c r="AT4" s="7"/>
      <c r="AU4" s="32" t="s">
        <v>26</v>
      </c>
      <c r="AV4" s="32" t="s">
        <v>26</v>
      </c>
      <c r="AW4" s="32" t="s">
        <v>26</v>
      </c>
      <c r="AX4" s="7"/>
      <c r="AY4" s="32" t="s">
        <v>26</v>
      </c>
      <c r="AZ4" s="32" t="s">
        <v>26</v>
      </c>
      <c r="BA4" s="32" t="s">
        <v>26</v>
      </c>
      <c r="BB4" s="7"/>
      <c r="BC4" s="32" t="s">
        <v>26</v>
      </c>
      <c r="BD4" s="32" t="s">
        <v>26</v>
      </c>
      <c r="BE4" s="32" t="s">
        <v>26</v>
      </c>
      <c r="BF4" s="7"/>
      <c r="BG4" s="32" t="s">
        <v>26</v>
      </c>
      <c r="BH4" s="32" t="s">
        <v>26</v>
      </c>
      <c r="BI4" s="32" t="s">
        <v>26</v>
      </c>
      <c r="BJ4" s="7"/>
    </row>
    <row r="5" spans="1:62" ht="15.75" customHeight="1">
      <c r="A5" s="13">
        <f>'Sprint Setup'!E5</f>
        <v>0</v>
      </c>
      <c r="B5" s="13">
        <f>'Sprint Setup'!F5</f>
        <v>0</v>
      </c>
      <c r="C5" s="32" t="s">
        <v>26</v>
      </c>
      <c r="D5" s="32" t="s">
        <v>26</v>
      </c>
      <c r="E5" s="32" t="s">
        <v>26</v>
      </c>
      <c r="F5" s="7"/>
      <c r="G5" s="32" t="s">
        <v>26</v>
      </c>
      <c r="H5" s="32" t="s">
        <v>26</v>
      </c>
      <c r="I5" s="32" t="s">
        <v>26</v>
      </c>
      <c r="J5" s="33"/>
      <c r="K5" s="32" t="s">
        <v>28</v>
      </c>
      <c r="L5" s="32" t="s">
        <v>28</v>
      </c>
      <c r="M5" s="32" t="s">
        <v>28</v>
      </c>
      <c r="N5" s="7"/>
      <c r="O5" s="32" t="s">
        <v>26</v>
      </c>
      <c r="P5" s="32" t="s">
        <v>26</v>
      </c>
      <c r="Q5" s="32" t="s">
        <v>26</v>
      </c>
      <c r="R5" s="7"/>
      <c r="S5" s="32" t="s">
        <v>28</v>
      </c>
      <c r="T5" s="32" t="s">
        <v>28</v>
      </c>
      <c r="U5" s="32" t="s">
        <v>28</v>
      </c>
      <c r="V5" s="7"/>
      <c r="W5" s="32" t="s">
        <v>26</v>
      </c>
      <c r="X5" s="32" t="s">
        <v>26</v>
      </c>
      <c r="Y5" s="32" t="s">
        <v>26</v>
      </c>
      <c r="Z5" s="7"/>
      <c r="AA5" s="32" t="s">
        <v>26</v>
      </c>
      <c r="AB5" s="32" t="s">
        <v>26</v>
      </c>
      <c r="AC5" s="32" t="s">
        <v>26</v>
      </c>
      <c r="AD5" s="7"/>
      <c r="AE5" s="32" t="s">
        <v>26</v>
      </c>
      <c r="AF5" s="32" t="s">
        <v>26</v>
      </c>
      <c r="AG5" s="32" t="s">
        <v>26</v>
      </c>
      <c r="AH5" s="7"/>
      <c r="AI5" s="32" t="s">
        <v>26</v>
      </c>
      <c r="AJ5" s="32" t="s">
        <v>26</v>
      </c>
      <c r="AK5" s="32" t="s">
        <v>26</v>
      </c>
      <c r="AL5" s="7"/>
      <c r="AM5" s="32" t="s">
        <v>26</v>
      </c>
      <c r="AN5" s="32" t="s">
        <v>26</v>
      </c>
      <c r="AO5" s="32" t="s">
        <v>26</v>
      </c>
      <c r="AP5" s="7"/>
      <c r="AQ5" s="32" t="s">
        <v>26</v>
      </c>
      <c r="AR5" s="32" t="s">
        <v>26</v>
      </c>
      <c r="AS5" s="32" t="s">
        <v>26</v>
      </c>
      <c r="AT5" s="7"/>
      <c r="AU5" s="32" t="s">
        <v>28</v>
      </c>
      <c r="AV5" s="32" t="s">
        <v>28</v>
      </c>
      <c r="AW5" s="32" t="s">
        <v>28</v>
      </c>
      <c r="AX5" s="7"/>
      <c r="AY5" s="32" t="s">
        <v>28</v>
      </c>
      <c r="AZ5" s="32" t="s">
        <v>28</v>
      </c>
      <c r="BA5" s="32" t="s">
        <v>28</v>
      </c>
      <c r="BB5" s="7"/>
      <c r="BC5" s="32" t="s">
        <v>28</v>
      </c>
      <c r="BD5" s="32" t="s">
        <v>28</v>
      </c>
      <c r="BE5" s="32" t="s">
        <v>28</v>
      </c>
      <c r="BF5" s="7"/>
      <c r="BG5" s="32" t="s">
        <v>28</v>
      </c>
      <c r="BH5" s="32" t="s">
        <v>28</v>
      </c>
      <c r="BI5" s="32" t="s">
        <v>28</v>
      </c>
      <c r="BJ5" s="7"/>
    </row>
    <row r="6" spans="1:62" ht="15.75" customHeight="1">
      <c r="A6" s="13">
        <f>'Sprint Setup'!E6</f>
        <v>0</v>
      </c>
      <c r="B6" s="13">
        <f>'Sprint Setup'!F6</f>
        <v>0</v>
      </c>
      <c r="C6" s="32" t="s">
        <v>26</v>
      </c>
      <c r="D6" s="32" t="s">
        <v>26</v>
      </c>
      <c r="E6" s="32" t="s">
        <v>26</v>
      </c>
      <c r="F6" s="7"/>
      <c r="G6" s="32" t="s">
        <v>26</v>
      </c>
      <c r="H6" s="32" t="s">
        <v>26</v>
      </c>
      <c r="I6" s="32" t="s">
        <v>26</v>
      </c>
      <c r="J6" s="33"/>
      <c r="K6" s="32" t="s">
        <v>26</v>
      </c>
      <c r="L6" s="32" t="s">
        <v>26</v>
      </c>
      <c r="M6" s="32" t="s">
        <v>26</v>
      </c>
      <c r="N6" s="7"/>
      <c r="O6" s="32" t="s">
        <v>26</v>
      </c>
      <c r="P6" s="32" t="s">
        <v>26</v>
      </c>
      <c r="Q6" s="32" t="s">
        <v>26</v>
      </c>
      <c r="R6" s="7"/>
      <c r="S6" s="32" t="s">
        <v>26</v>
      </c>
      <c r="T6" s="32" t="s">
        <v>26</v>
      </c>
      <c r="U6" s="32" t="s">
        <v>26</v>
      </c>
      <c r="V6" s="7"/>
      <c r="W6" s="32" t="s">
        <v>26</v>
      </c>
      <c r="X6" s="32" t="s">
        <v>26</v>
      </c>
      <c r="Y6" s="32" t="s">
        <v>26</v>
      </c>
      <c r="Z6" s="7"/>
      <c r="AA6" s="32" t="s">
        <v>26</v>
      </c>
      <c r="AB6" s="32" t="s">
        <v>26</v>
      </c>
      <c r="AC6" s="32" t="s">
        <v>26</v>
      </c>
      <c r="AD6" s="7"/>
      <c r="AE6" s="32" t="s">
        <v>26</v>
      </c>
      <c r="AF6" s="32" t="s">
        <v>26</v>
      </c>
      <c r="AG6" s="32" t="s">
        <v>26</v>
      </c>
      <c r="AH6" s="7"/>
      <c r="AI6" s="32" t="s">
        <v>26</v>
      </c>
      <c r="AJ6" s="32" t="s">
        <v>26</v>
      </c>
      <c r="AK6" s="32" t="s">
        <v>26</v>
      </c>
      <c r="AL6" s="7"/>
      <c r="AM6" s="32" t="s">
        <v>26</v>
      </c>
      <c r="AN6" s="32" t="s">
        <v>26</v>
      </c>
      <c r="AO6" s="32" t="s">
        <v>26</v>
      </c>
      <c r="AP6" s="7"/>
      <c r="AQ6" s="32" t="s">
        <v>28</v>
      </c>
      <c r="AR6" s="32" t="s">
        <v>28</v>
      </c>
      <c r="AS6" s="32" t="s">
        <v>28</v>
      </c>
      <c r="AT6" s="7"/>
      <c r="AU6" s="32" t="s">
        <v>26</v>
      </c>
      <c r="AV6" s="32" t="s">
        <v>26</v>
      </c>
      <c r="AW6" s="32" t="s">
        <v>26</v>
      </c>
      <c r="AX6" s="7"/>
      <c r="AY6" s="32" t="s">
        <v>26</v>
      </c>
      <c r="AZ6" s="32" t="s">
        <v>26</v>
      </c>
      <c r="BA6" s="32" t="s">
        <v>26</v>
      </c>
      <c r="BB6" s="7"/>
      <c r="BC6" s="32" t="s">
        <v>26</v>
      </c>
      <c r="BD6" s="32" t="s">
        <v>26</v>
      </c>
      <c r="BE6" s="32" t="s">
        <v>26</v>
      </c>
      <c r="BF6" s="32"/>
      <c r="BG6" s="32" t="s">
        <v>26</v>
      </c>
      <c r="BH6" s="32" t="s">
        <v>26</v>
      </c>
      <c r="BI6" s="32" t="s">
        <v>26</v>
      </c>
      <c r="BJ6" s="7"/>
    </row>
    <row r="7" spans="1:62" ht="15.75" customHeight="1">
      <c r="A7" s="13">
        <f>'Sprint Setup'!E7</f>
        <v>0</v>
      </c>
      <c r="B7" s="13">
        <f>'Sprint Setup'!F7</f>
        <v>0</v>
      </c>
      <c r="C7" s="32" t="s">
        <v>28</v>
      </c>
      <c r="D7" s="32" t="s">
        <v>28</v>
      </c>
      <c r="E7" s="32" t="s">
        <v>28</v>
      </c>
      <c r="F7" s="7"/>
      <c r="G7" s="32" t="s">
        <v>26</v>
      </c>
      <c r="H7" s="32" t="s">
        <v>26</v>
      </c>
      <c r="I7" s="32" t="s">
        <v>26</v>
      </c>
      <c r="J7" s="33"/>
      <c r="K7" s="32" t="s">
        <v>28</v>
      </c>
      <c r="L7" s="32" t="s">
        <v>28</v>
      </c>
      <c r="M7" s="32" t="s">
        <v>28</v>
      </c>
      <c r="N7" s="7"/>
      <c r="O7" s="32" t="s">
        <v>26</v>
      </c>
      <c r="P7" s="32" t="s">
        <v>26</v>
      </c>
      <c r="Q7" s="32" t="s">
        <v>26</v>
      </c>
      <c r="R7" s="7"/>
      <c r="S7" s="32" t="s">
        <v>28</v>
      </c>
      <c r="T7" s="32" t="s">
        <v>28</v>
      </c>
      <c r="U7" s="32" t="s">
        <v>28</v>
      </c>
      <c r="V7" s="7"/>
      <c r="W7" s="32" t="s">
        <v>26</v>
      </c>
      <c r="X7" s="32" t="s">
        <v>26</v>
      </c>
      <c r="Y7" s="32" t="s">
        <v>26</v>
      </c>
      <c r="Z7" s="7"/>
      <c r="AA7" s="32" t="s">
        <v>26</v>
      </c>
      <c r="AB7" s="32" t="s">
        <v>26</v>
      </c>
      <c r="AC7" s="32" t="s">
        <v>26</v>
      </c>
      <c r="AD7" s="7"/>
      <c r="AE7" s="32" t="s">
        <v>28</v>
      </c>
      <c r="AF7" s="32" t="s">
        <v>28</v>
      </c>
      <c r="AG7" s="32" t="s">
        <v>28</v>
      </c>
      <c r="AH7" s="7"/>
      <c r="AI7" s="32" t="s">
        <v>26</v>
      </c>
      <c r="AJ7" s="32" t="s">
        <v>26</v>
      </c>
      <c r="AK7" s="32" t="s">
        <v>26</v>
      </c>
      <c r="AL7" s="7"/>
      <c r="AM7" s="32" t="s">
        <v>26</v>
      </c>
      <c r="AN7" s="32" t="s">
        <v>26</v>
      </c>
      <c r="AO7" s="32" t="s">
        <v>26</v>
      </c>
      <c r="AP7" s="7"/>
      <c r="AQ7" s="32" t="s">
        <v>26</v>
      </c>
      <c r="AR7" s="32" t="s">
        <v>26</v>
      </c>
      <c r="AS7" s="32" t="s">
        <v>26</v>
      </c>
      <c r="AT7" s="7"/>
      <c r="AU7" s="32" t="s">
        <v>26</v>
      </c>
      <c r="AV7" s="32" t="s">
        <v>26</v>
      </c>
      <c r="AW7" s="32" t="s">
        <v>26</v>
      </c>
      <c r="AX7" s="7"/>
      <c r="AY7" s="32" t="s">
        <v>26</v>
      </c>
      <c r="AZ7" s="32" t="s">
        <v>26</v>
      </c>
      <c r="BA7" s="32" t="s">
        <v>26</v>
      </c>
      <c r="BB7" s="7"/>
      <c r="BC7" s="32" t="s">
        <v>26</v>
      </c>
      <c r="BD7" s="32" t="s">
        <v>26</v>
      </c>
      <c r="BE7" s="32" t="s">
        <v>26</v>
      </c>
      <c r="BF7" s="33"/>
      <c r="BG7" s="32" t="s">
        <v>26</v>
      </c>
      <c r="BH7" s="32" t="s">
        <v>26</v>
      </c>
      <c r="BI7" s="32" t="s">
        <v>26</v>
      </c>
      <c r="BJ7" s="7"/>
    </row>
    <row r="8" spans="1:62" ht="15.75" customHeight="1">
      <c r="A8" s="13">
        <f>'Sprint Setup'!E8</f>
        <v>0</v>
      </c>
      <c r="B8" s="13">
        <f>'Sprint Setup'!F8</f>
        <v>0</v>
      </c>
      <c r="C8" s="32" t="s">
        <v>26</v>
      </c>
      <c r="D8" s="32" t="s">
        <v>26</v>
      </c>
      <c r="E8" s="32" t="s">
        <v>26</v>
      </c>
      <c r="F8" s="7"/>
      <c r="G8" s="32" t="s">
        <v>26</v>
      </c>
      <c r="H8" s="32" t="s">
        <v>26</v>
      </c>
      <c r="I8" s="32" t="s">
        <v>26</v>
      </c>
      <c r="J8" s="33"/>
      <c r="K8" s="32" t="s">
        <v>26</v>
      </c>
      <c r="L8" s="32" t="s">
        <v>26</v>
      </c>
      <c r="M8" s="32" t="s">
        <v>26</v>
      </c>
      <c r="N8" s="7"/>
      <c r="O8" s="32" t="s">
        <v>26</v>
      </c>
      <c r="P8" s="32" t="s">
        <v>26</v>
      </c>
      <c r="Q8" s="32" t="s">
        <v>26</v>
      </c>
      <c r="R8" s="7"/>
      <c r="S8" s="32" t="s">
        <v>26</v>
      </c>
      <c r="T8" s="32" t="s">
        <v>26</v>
      </c>
      <c r="U8" s="32" t="s">
        <v>26</v>
      </c>
      <c r="V8" s="7"/>
      <c r="W8" s="32" t="s">
        <v>26</v>
      </c>
      <c r="X8" s="32" t="s">
        <v>26</v>
      </c>
      <c r="Y8" s="32" t="s">
        <v>26</v>
      </c>
      <c r="Z8" s="7"/>
      <c r="AA8" s="32" t="s">
        <v>26</v>
      </c>
      <c r="AB8" s="32" t="s">
        <v>26</v>
      </c>
      <c r="AC8" s="32" t="s">
        <v>26</v>
      </c>
      <c r="AD8" s="7"/>
      <c r="AE8" s="32" t="s">
        <v>26</v>
      </c>
      <c r="AF8" s="32" t="s">
        <v>26</v>
      </c>
      <c r="AG8" s="32" t="s">
        <v>26</v>
      </c>
      <c r="AH8" s="7"/>
      <c r="AI8" s="32" t="s">
        <v>26</v>
      </c>
      <c r="AJ8" s="32" t="s">
        <v>26</v>
      </c>
      <c r="AK8" s="32" t="s">
        <v>26</v>
      </c>
      <c r="AL8" s="7"/>
      <c r="AM8" s="32" t="s">
        <v>26</v>
      </c>
      <c r="AN8" s="32" t="s">
        <v>26</v>
      </c>
      <c r="AO8" s="32" t="s">
        <v>26</v>
      </c>
      <c r="AP8" s="7"/>
      <c r="AQ8" s="32" t="s">
        <v>26</v>
      </c>
      <c r="AR8" s="32" t="s">
        <v>26</v>
      </c>
      <c r="AS8" s="32" t="s">
        <v>26</v>
      </c>
      <c r="AT8" s="7"/>
      <c r="AU8" s="32" t="s">
        <v>26</v>
      </c>
      <c r="AV8" s="32" t="s">
        <v>26</v>
      </c>
      <c r="AW8" s="32" t="s">
        <v>26</v>
      </c>
      <c r="AX8" s="7"/>
      <c r="AY8" s="32" t="s">
        <v>26</v>
      </c>
      <c r="AZ8" s="32" t="s">
        <v>26</v>
      </c>
      <c r="BA8" s="32" t="s">
        <v>26</v>
      </c>
      <c r="BB8" s="7"/>
      <c r="BC8" s="32" t="s">
        <v>26</v>
      </c>
      <c r="BD8" s="32" t="s">
        <v>26</v>
      </c>
      <c r="BE8" s="32" t="s">
        <v>26</v>
      </c>
      <c r="BF8" s="7"/>
      <c r="BG8" s="32"/>
      <c r="BH8" s="32"/>
      <c r="BI8" s="32"/>
      <c r="BJ8" s="7"/>
    </row>
    <row r="9" spans="1:62" ht="15.75" customHeight="1">
      <c r="A9" s="13">
        <f>'Sprint Setup'!E9</f>
        <v>0</v>
      </c>
      <c r="B9" s="13">
        <f>'Sprint Setup'!F9</f>
        <v>0</v>
      </c>
      <c r="C9" s="32"/>
      <c r="D9" s="32"/>
      <c r="E9" s="32"/>
      <c r="F9" s="7"/>
      <c r="G9" s="32"/>
      <c r="H9" s="32"/>
      <c r="I9" s="32"/>
      <c r="J9" s="7"/>
      <c r="K9" s="32"/>
      <c r="L9" s="32"/>
      <c r="M9" s="32"/>
      <c r="N9" s="7"/>
      <c r="O9" s="32"/>
      <c r="P9" s="32"/>
      <c r="Q9" s="32"/>
      <c r="R9" s="7"/>
      <c r="S9" s="32"/>
      <c r="T9" s="32"/>
      <c r="U9" s="32"/>
      <c r="V9" s="7"/>
      <c r="W9" s="32"/>
      <c r="X9" s="32"/>
      <c r="Y9" s="32"/>
      <c r="Z9" s="7"/>
      <c r="AA9" s="32"/>
      <c r="AB9" s="32"/>
      <c r="AC9" s="32"/>
      <c r="AD9" s="7"/>
      <c r="AE9" s="32"/>
      <c r="AF9" s="32"/>
      <c r="AG9" s="32"/>
      <c r="AH9" s="7"/>
      <c r="AI9" s="32"/>
      <c r="AJ9" s="32"/>
      <c r="AK9" s="32"/>
      <c r="AL9" s="7"/>
      <c r="AM9" s="32"/>
      <c r="AN9" s="32"/>
      <c r="AO9" s="32"/>
      <c r="AP9" s="7"/>
      <c r="AQ9" s="32"/>
      <c r="AR9" s="32"/>
      <c r="AS9" s="32"/>
      <c r="AT9" s="7"/>
      <c r="AU9" s="32"/>
      <c r="AV9" s="32"/>
      <c r="AW9" s="32"/>
      <c r="AX9" s="7"/>
      <c r="AY9" s="32"/>
      <c r="AZ9" s="32"/>
      <c r="BA9" s="32"/>
      <c r="BB9" s="7"/>
      <c r="BC9" s="32"/>
      <c r="BD9" s="32"/>
      <c r="BE9" s="32"/>
      <c r="BF9" s="7"/>
      <c r="BG9" s="32"/>
      <c r="BH9" s="32"/>
      <c r="BI9" s="32"/>
      <c r="BJ9" s="7"/>
    </row>
    <row r="10" spans="1:62" ht="15.75" customHeight="1">
      <c r="A10" s="13">
        <f>'Sprint Setup'!E10</f>
        <v>0</v>
      </c>
      <c r="B10" s="13">
        <f>'Sprint Setup'!F10</f>
        <v>0</v>
      </c>
      <c r="C10" s="32"/>
      <c r="D10" s="32"/>
      <c r="E10" s="32"/>
      <c r="F10" s="7"/>
      <c r="G10" s="32"/>
      <c r="H10" s="32"/>
      <c r="I10" s="32"/>
      <c r="J10" s="7"/>
      <c r="K10" s="32"/>
      <c r="L10" s="32"/>
      <c r="M10" s="32"/>
      <c r="N10" s="7"/>
      <c r="O10" s="32"/>
      <c r="P10" s="32"/>
      <c r="Q10" s="32"/>
      <c r="R10" s="7"/>
      <c r="S10" s="32"/>
      <c r="T10" s="32"/>
      <c r="U10" s="32"/>
      <c r="V10" s="7"/>
      <c r="W10" s="32"/>
      <c r="X10" s="32"/>
      <c r="Y10" s="32"/>
      <c r="Z10" s="7"/>
      <c r="AA10" s="32"/>
      <c r="AB10" s="32"/>
      <c r="AC10" s="32"/>
      <c r="AD10" s="7"/>
      <c r="AE10" s="32"/>
      <c r="AF10" s="32"/>
      <c r="AG10" s="32"/>
      <c r="AH10" s="7"/>
      <c r="AI10" s="32"/>
      <c r="AJ10" s="32"/>
      <c r="AK10" s="32"/>
      <c r="AL10" s="7"/>
      <c r="AM10" s="32"/>
      <c r="AN10" s="32"/>
      <c r="AO10" s="32"/>
      <c r="AP10" s="7"/>
      <c r="AQ10" s="32"/>
      <c r="AR10" s="32"/>
      <c r="AS10" s="32"/>
      <c r="AT10" s="7"/>
      <c r="AU10" s="32"/>
      <c r="AV10" s="32"/>
      <c r="AW10" s="32"/>
      <c r="AX10" s="7"/>
      <c r="AY10" s="32"/>
      <c r="AZ10" s="32"/>
      <c r="BA10" s="32"/>
      <c r="BB10" s="7"/>
      <c r="BC10" s="32"/>
      <c r="BD10" s="32"/>
      <c r="BE10" s="32"/>
      <c r="BF10" s="7"/>
      <c r="BG10" s="32"/>
      <c r="BH10" s="32"/>
      <c r="BI10" s="32"/>
      <c r="BJ10" s="7"/>
    </row>
    <row r="11" spans="1:62" ht="15.75" customHeight="1">
      <c r="A11" s="13">
        <f>'Sprint Setup'!E11</f>
        <v>0</v>
      </c>
      <c r="B11" s="13">
        <f>'Sprint Setup'!F11</f>
        <v>0</v>
      </c>
      <c r="C11" s="32"/>
      <c r="D11" s="32"/>
      <c r="E11" s="32"/>
      <c r="F11" s="7"/>
      <c r="G11" s="32"/>
      <c r="H11" s="32"/>
      <c r="I11" s="32"/>
      <c r="J11" s="7"/>
      <c r="K11" s="32"/>
      <c r="L11" s="32"/>
      <c r="M11" s="32"/>
      <c r="N11" s="7"/>
      <c r="O11" s="32"/>
      <c r="P11" s="32"/>
      <c r="Q11" s="32"/>
      <c r="R11" s="7"/>
      <c r="S11" s="32"/>
      <c r="T11" s="32"/>
      <c r="U11" s="32"/>
      <c r="V11" s="7"/>
      <c r="W11" s="32"/>
      <c r="X11" s="32"/>
      <c r="Y11" s="32"/>
      <c r="Z11" s="7"/>
      <c r="AA11" s="32"/>
      <c r="AB11" s="32"/>
      <c r="AC11" s="32"/>
      <c r="AD11" s="7"/>
      <c r="AE11" s="32"/>
      <c r="AF11" s="32"/>
      <c r="AG11" s="32"/>
      <c r="AH11" s="7"/>
      <c r="AI11" s="32"/>
      <c r="AJ11" s="32"/>
      <c r="AK11" s="32"/>
      <c r="AL11" s="7"/>
      <c r="AM11" s="32"/>
      <c r="AN11" s="32"/>
      <c r="AO11" s="32"/>
      <c r="AP11" s="7"/>
      <c r="AQ11" s="32"/>
      <c r="AR11" s="32"/>
      <c r="AS11" s="32"/>
      <c r="AT11" s="7"/>
      <c r="AU11" s="32"/>
      <c r="AV11" s="32"/>
      <c r="AW11" s="32"/>
      <c r="AX11" s="7"/>
      <c r="AY11" s="32"/>
      <c r="AZ11" s="32"/>
      <c r="BA11" s="32"/>
      <c r="BB11" s="7"/>
      <c r="BC11" s="32"/>
      <c r="BD11" s="32"/>
      <c r="BE11" s="32"/>
      <c r="BF11" s="7"/>
      <c r="BG11" s="32"/>
      <c r="BH11" s="32"/>
      <c r="BI11" s="32"/>
      <c r="BJ11" s="7"/>
    </row>
    <row r="12" spans="1:62" ht="15.75" customHeight="1">
      <c r="A12" s="13">
        <f>'Sprint Setup'!E12</f>
        <v>0</v>
      </c>
      <c r="B12" s="13">
        <f>'Sprint Setup'!F12</f>
        <v>0</v>
      </c>
      <c r="C12" s="32"/>
      <c r="D12" s="32"/>
      <c r="E12" s="32"/>
      <c r="F12" s="7"/>
      <c r="G12" s="32"/>
      <c r="H12" s="32"/>
      <c r="I12" s="32"/>
      <c r="J12" s="7"/>
      <c r="K12" s="32"/>
      <c r="L12" s="32"/>
      <c r="M12" s="32"/>
      <c r="N12" s="7"/>
      <c r="O12" s="32"/>
      <c r="P12" s="32"/>
      <c r="Q12" s="32"/>
      <c r="R12" s="7"/>
      <c r="S12" s="32"/>
      <c r="T12" s="32"/>
      <c r="U12" s="32"/>
      <c r="V12" s="7"/>
      <c r="W12" s="32"/>
      <c r="X12" s="32"/>
      <c r="Y12" s="32"/>
      <c r="Z12" s="7"/>
      <c r="AA12" s="32"/>
      <c r="AB12" s="32"/>
      <c r="AC12" s="32"/>
      <c r="AD12" s="7"/>
      <c r="AE12" s="32"/>
      <c r="AF12" s="32"/>
      <c r="AG12" s="32"/>
      <c r="AH12" s="7"/>
      <c r="AI12" s="32"/>
      <c r="AJ12" s="32"/>
      <c r="AK12" s="32"/>
      <c r="AL12" s="7"/>
      <c r="AM12" s="32"/>
      <c r="AN12" s="32"/>
      <c r="AO12" s="32"/>
      <c r="AP12" s="7"/>
      <c r="AQ12" s="32"/>
      <c r="AR12" s="32"/>
      <c r="AS12" s="32"/>
      <c r="AT12" s="7"/>
      <c r="AU12" s="32"/>
      <c r="AV12" s="32"/>
      <c r="AW12" s="32"/>
      <c r="AX12" s="7"/>
      <c r="AY12" s="32"/>
      <c r="AZ12" s="32"/>
      <c r="BA12" s="32"/>
      <c r="BB12" s="7"/>
      <c r="BC12" s="32"/>
      <c r="BD12" s="32"/>
      <c r="BE12" s="32"/>
      <c r="BF12" s="7"/>
      <c r="BG12" s="32"/>
      <c r="BH12" s="32"/>
      <c r="BI12" s="32"/>
      <c r="BJ12" s="7"/>
    </row>
    <row r="13" spans="1:62" ht="15.75" customHeight="1">
      <c r="A13" s="13">
        <f>'Sprint Setup'!E13</f>
        <v>0</v>
      </c>
      <c r="B13" s="13">
        <f>'Sprint Setup'!F13</f>
        <v>0</v>
      </c>
      <c r="C13" s="32"/>
      <c r="D13" s="32"/>
      <c r="E13" s="32"/>
      <c r="F13" s="7"/>
      <c r="G13" s="32"/>
      <c r="H13" s="32"/>
      <c r="I13" s="32"/>
      <c r="J13" s="7"/>
      <c r="K13" s="32"/>
      <c r="L13" s="32"/>
      <c r="M13" s="32"/>
      <c r="N13" s="7"/>
      <c r="O13" s="32"/>
      <c r="P13" s="32"/>
      <c r="Q13" s="32"/>
      <c r="R13" s="7"/>
      <c r="S13" s="32"/>
      <c r="T13" s="32"/>
      <c r="U13" s="32"/>
      <c r="V13" s="7"/>
      <c r="W13" s="32"/>
      <c r="X13" s="32"/>
      <c r="Y13" s="32"/>
      <c r="Z13" s="7"/>
      <c r="AA13" s="32"/>
      <c r="AB13" s="32"/>
      <c r="AC13" s="32"/>
      <c r="AD13" s="7"/>
      <c r="AE13" s="32"/>
      <c r="AF13" s="32"/>
      <c r="AG13" s="32"/>
      <c r="AH13" s="7"/>
      <c r="AI13" s="32"/>
      <c r="AJ13" s="32"/>
      <c r="AK13" s="32"/>
      <c r="AL13" s="7"/>
      <c r="AM13" s="32"/>
      <c r="AN13" s="32"/>
      <c r="AO13" s="32"/>
      <c r="AP13" s="7"/>
      <c r="AQ13" s="32"/>
      <c r="AR13" s="32"/>
      <c r="AS13" s="32"/>
      <c r="AT13" s="7"/>
      <c r="AU13" s="32"/>
      <c r="AV13" s="32"/>
      <c r="AW13" s="32"/>
      <c r="AX13" s="7"/>
      <c r="AY13" s="32"/>
      <c r="AZ13" s="32"/>
      <c r="BA13" s="32"/>
      <c r="BB13" s="7"/>
      <c r="BC13" s="32"/>
      <c r="BD13" s="32"/>
      <c r="BE13" s="32"/>
      <c r="BF13" s="7"/>
      <c r="BG13" s="32"/>
      <c r="BH13" s="32"/>
      <c r="BI13" s="32"/>
      <c r="BJ13" s="7"/>
    </row>
    <row r="14" spans="1:62" ht="15.75" customHeight="1">
      <c r="A14" s="13">
        <f>'Sprint Setup'!E14</f>
        <v>0</v>
      </c>
      <c r="B14" s="13">
        <f>'Sprint Setup'!F14</f>
        <v>0</v>
      </c>
      <c r="C14" s="32"/>
      <c r="D14" s="32"/>
      <c r="E14" s="32"/>
      <c r="F14" s="7"/>
      <c r="G14" s="32"/>
      <c r="H14" s="32"/>
      <c r="I14" s="32"/>
      <c r="J14" s="7"/>
      <c r="K14" s="32"/>
      <c r="L14" s="32"/>
      <c r="M14" s="32"/>
      <c r="N14" s="7"/>
      <c r="O14" s="32"/>
      <c r="P14" s="32"/>
      <c r="Q14" s="32"/>
      <c r="R14" s="7"/>
      <c r="S14" s="32"/>
      <c r="T14" s="32"/>
      <c r="U14" s="32"/>
      <c r="V14" s="7"/>
      <c r="W14" s="32"/>
      <c r="X14" s="32"/>
      <c r="Y14" s="32"/>
      <c r="Z14" s="7"/>
      <c r="AA14" s="32"/>
      <c r="AB14" s="32"/>
      <c r="AC14" s="32"/>
      <c r="AD14" s="7"/>
      <c r="AE14" s="32"/>
      <c r="AF14" s="32"/>
      <c r="AG14" s="32"/>
      <c r="AH14" s="7"/>
      <c r="AI14" s="32"/>
      <c r="AJ14" s="32"/>
      <c r="AK14" s="32"/>
      <c r="AL14" s="7"/>
      <c r="AM14" s="32"/>
      <c r="AN14" s="32"/>
      <c r="AO14" s="32"/>
      <c r="AP14" s="7"/>
      <c r="AQ14" s="32"/>
      <c r="AR14" s="32"/>
      <c r="AS14" s="32"/>
      <c r="AT14" s="7"/>
      <c r="AU14" s="32"/>
      <c r="AV14" s="32"/>
      <c r="AW14" s="32"/>
      <c r="AX14" s="7"/>
      <c r="AY14" s="32"/>
      <c r="AZ14" s="32"/>
      <c r="BA14" s="32"/>
      <c r="BB14" s="7"/>
      <c r="BC14" s="32"/>
      <c r="BD14" s="32"/>
      <c r="BE14" s="32"/>
      <c r="BF14" s="7"/>
      <c r="BG14" s="32"/>
      <c r="BH14" s="32"/>
      <c r="BI14" s="32"/>
      <c r="BJ14" s="7"/>
    </row>
    <row r="15" spans="1:62" ht="15.75" customHeight="1">
      <c r="A15" s="13">
        <f>'Sprint Setup'!E15</f>
        <v>0</v>
      </c>
      <c r="B15" s="13">
        <f>'Sprint Setup'!F15</f>
        <v>0</v>
      </c>
      <c r="C15" s="32"/>
      <c r="D15" s="32"/>
      <c r="E15" s="32"/>
      <c r="F15" s="7"/>
      <c r="G15" s="32"/>
      <c r="H15" s="32"/>
      <c r="I15" s="32"/>
      <c r="J15" s="7"/>
      <c r="K15" s="32"/>
      <c r="L15" s="32"/>
      <c r="M15" s="32"/>
      <c r="N15" s="7"/>
      <c r="O15" s="32"/>
      <c r="P15" s="32"/>
      <c r="Q15" s="32"/>
      <c r="R15" s="7"/>
      <c r="S15" s="32"/>
      <c r="T15" s="32"/>
      <c r="U15" s="32"/>
      <c r="V15" s="7"/>
      <c r="W15" s="32"/>
      <c r="X15" s="32"/>
      <c r="Y15" s="32"/>
      <c r="Z15" s="7"/>
      <c r="AA15" s="32"/>
      <c r="AB15" s="32"/>
      <c r="AC15" s="32"/>
      <c r="AD15" s="7"/>
      <c r="AE15" s="32"/>
      <c r="AF15" s="32"/>
      <c r="AG15" s="32"/>
      <c r="AH15" s="7"/>
      <c r="AI15" s="32"/>
      <c r="AJ15" s="32"/>
      <c r="AK15" s="32"/>
      <c r="AL15" s="7"/>
      <c r="AM15" s="32"/>
      <c r="AN15" s="32"/>
      <c r="AO15" s="32"/>
      <c r="AP15" s="7"/>
      <c r="AQ15" s="32"/>
      <c r="AR15" s="32"/>
      <c r="AS15" s="32"/>
      <c r="AT15" s="7"/>
      <c r="AU15" s="32"/>
      <c r="AV15" s="32"/>
      <c r="AW15" s="32"/>
      <c r="AX15" s="7"/>
      <c r="AY15" s="32"/>
      <c r="AZ15" s="32"/>
      <c r="BA15" s="32"/>
      <c r="BB15" s="7"/>
      <c r="BC15" s="32"/>
      <c r="BD15" s="32"/>
      <c r="BE15" s="32"/>
      <c r="BF15" s="7"/>
      <c r="BG15" s="32"/>
      <c r="BH15" s="32"/>
      <c r="BI15" s="32"/>
      <c r="BJ15" s="7"/>
    </row>
    <row r="16" spans="1:62" ht="15.75" customHeight="1">
      <c r="A16" s="13">
        <f>'Sprint Setup'!E16</f>
        <v>0</v>
      </c>
      <c r="B16" s="13">
        <f>'Sprint Setup'!F16</f>
        <v>0</v>
      </c>
      <c r="C16" s="32"/>
      <c r="D16" s="32"/>
      <c r="E16" s="32"/>
      <c r="F16" s="7"/>
      <c r="G16" s="32"/>
      <c r="H16" s="32"/>
      <c r="I16" s="32"/>
      <c r="J16" s="7"/>
      <c r="K16" s="32"/>
      <c r="L16" s="32"/>
      <c r="M16" s="32"/>
      <c r="N16" s="7"/>
      <c r="O16" s="32"/>
      <c r="P16" s="32"/>
      <c r="Q16" s="32"/>
      <c r="R16" s="7"/>
      <c r="S16" s="32"/>
      <c r="T16" s="32"/>
      <c r="U16" s="32"/>
      <c r="V16" s="7"/>
      <c r="W16" s="32"/>
      <c r="X16" s="32"/>
      <c r="Y16" s="32"/>
      <c r="Z16" s="7"/>
      <c r="AA16" s="32"/>
      <c r="AB16" s="32"/>
      <c r="AC16" s="32"/>
      <c r="AD16" s="7"/>
      <c r="AE16" s="32"/>
      <c r="AF16" s="32"/>
      <c r="AG16" s="32"/>
      <c r="AH16" s="7"/>
      <c r="AI16" s="32"/>
      <c r="AJ16" s="32"/>
      <c r="AK16" s="32"/>
      <c r="AL16" s="7"/>
      <c r="AM16" s="32"/>
      <c r="AN16" s="32"/>
      <c r="AO16" s="32"/>
      <c r="AP16" s="7"/>
      <c r="AQ16" s="32"/>
      <c r="AR16" s="32"/>
      <c r="AS16" s="32"/>
      <c r="AT16" s="7"/>
      <c r="AU16" s="32"/>
      <c r="AV16" s="32"/>
      <c r="AW16" s="32"/>
      <c r="AX16" s="7"/>
      <c r="AY16" s="32"/>
      <c r="AZ16" s="32"/>
      <c r="BA16" s="32"/>
      <c r="BB16" s="7"/>
      <c r="BC16" s="32"/>
      <c r="BD16" s="32"/>
      <c r="BE16" s="32"/>
      <c r="BF16" s="7"/>
      <c r="BG16" s="32"/>
      <c r="BH16" s="32"/>
      <c r="BI16" s="32"/>
      <c r="BJ16" s="7"/>
    </row>
    <row r="17" spans="1:62" ht="15.75" customHeight="1">
      <c r="A17" s="13">
        <f>'Sprint Setup'!E17</f>
        <v>0</v>
      </c>
      <c r="B17" s="13">
        <f>'Sprint Setup'!F17</f>
        <v>0</v>
      </c>
      <c r="C17" s="32"/>
      <c r="D17" s="32"/>
      <c r="E17" s="32"/>
      <c r="F17" s="7"/>
      <c r="G17" s="32"/>
      <c r="H17" s="32"/>
      <c r="I17" s="32"/>
      <c r="J17" s="7"/>
      <c r="K17" s="32"/>
      <c r="L17" s="32"/>
      <c r="M17" s="32"/>
      <c r="N17" s="7"/>
      <c r="O17" s="32"/>
      <c r="P17" s="32"/>
      <c r="Q17" s="32"/>
      <c r="R17" s="7"/>
      <c r="S17" s="32"/>
      <c r="T17" s="32"/>
      <c r="U17" s="32"/>
      <c r="V17" s="7"/>
      <c r="W17" s="32"/>
      <c r="X17" s="32"/>
      <c r="Y17" s="32"/>
      <c r="Z17" s="7"/>
      <c r="AA17" s="32"/>
      <c r="AB17" s="32"/>
      <c r="AC17" s="32"/>
      <c r="AD17" s="7"/>
      <c r="AE17" s="32"/>
      <c r="AF17" s="32"/>
      <c r="AG17" s="32"/>
      <c r="AH17" s="7"/>
      <c r="AI17" s="32"/>
      <c r="AJ17" s="32"/>
      <c r="AK17" s="32"/>
      <c r="AL17" s="7"/>
      <c r="AM17" s="32"/>
      <c r="AN17" s="32"/>
      <c r="AO17" s="32"/>
      <c r="AP17" s="7"/>
      <c r="AQ17" s="32"/>
      <c r="AR17" s="32"/>
      <c r="AS17" s="32"/>
      <c r="AT17" s="7"/>
      <c r="AU17" s="32"/>
      <c r="AV17" s="32"/>
      <c r="AW17" s="32"/>
      <c r="AX17" s="7"/>
      <c r="AY17" s="32"/>
      <c r="AZ17" s="32"/>
      <c r="BA17" s="32"/>
      <c r="BB17" s="7"/>
      <c r="BC17" s="32"/>
      <c r="BD17" s="32"/>
      <c r="BE17" s="32"/>
      <c r="BF17" s="7"/>
      <c r="BG17" s="32"/>
      <c r="BH17" s="32"/>
      <c r="BI17" s="32"/>
      <c r="BJ17" s="7"/>
    </row>
    <row r="18" spans="1:62" ht="15.75" customHeight="1">
      <c r="A18" s="13">
        <f>'Sprint Setup'!E18</f>
        <v>0</v>
      </c>
      <c r="B18" s="13">
        <f>'Sprint Setup'!F18</f>
        <v>0</v>
      </c>
      <c r="C18" s="32"/>
      <c r="D18" s="32"/>
      <c r="E18" s="32"/>
      <c r="F18" s="7"/>
      <c r="G18" s="32"/>
      <c r="H18" s="32"/>
      <c r="I18" s="32"/>
      <c r="J18" s="7"/>
      <c r="K18" s="32"/>
      <c r="L18" s="32"/>
      <c r="M18" s="32"/>
      <c r="N18" s="7"/>
      <c r="O18" s="32"/>
      <c r="P18" s="32"/>
      <c r="Q18" s="32"/>
      <c r="R18" s="7"/>
      <c r="S18" s="32"/>
      <c r="T18" s="32"/>
      <c r="U18" s="32"/>
      <c r="V18" s="7"/>
      <c r="W18" s="32"/>
      <c r="X18" s="32"/>
      <c r="Y18" s="32"/>
      <c r="Z18" s="7"/>
      <c r="AA18" s="32"/>
      <c r="AB18" s="32"/>
      <c r="AC18" s="32"/>
      <c r="AD18" s="7"/>
      <c r="AE18" s="32"/>
      <c r="AF18" s="32"/>
      <c r="AG18" s="32"/>
      <c r="AH18" s="7"/>
      <c r="AI18" s="32"/>
      <c r="AJ18" s="32"/>
      <c r="AK18" s="32"/>
      <c r="AL18" s="7"/>
      <c r="AM18" s="32"/>
      <c r="AN18" s="32"/>
      <c r="AO18" s="32"/>
      <c r="AP18" s="7"/>
      <c r="AQ18" s="32"/>
      <c r="AR18" s="32"/>
      <c r="AS18" s="32"/>
      <c r="AT18" s="7"/>
      <c r="AU18" s="32"/>
      <c r="AV18" s="32"/>
      <c r="AW18" s="32"/>
      <c r="AX18" s="7"/>
      <c r="AY18" s="32"/>
      <c r="AZ18" s="32"/>
      <c r="BA18" s="32"/>
      <c r="BB18" s="7"/>
      <c r="BC18" s="32"/>
      <c r="BD18" s="32"/>
      <c r="BE18" s="32"/>
      <c r="BF18" s="7"/>
      <c r="BG18" s="32"/>
      <c r="BH18" s="32"/>
      <c r="BI18" s="32"/>
      <c r="BJ18" s="7"/>
    </row>
    <row r="19" spans="1:62" ht="15.75" customHeight="1">
      <c r="A19" s="13">
        <f>'Sprint Setup'!E19</f>
        <v>0</v>
      </c>
      <c r="B19" s="13">
        <f>'Sprint Setup'!F19</f>
        <v>0</v>
      </c>
      <c r="C19" s="32"/>
      <c r="D19" s="32"/>
      <c r="E19" s="32"/>
      <c r="F19" s="7"/>
      <c r="G19" s="32"/>
      <c r="H19" s="32"/>
      <c r="I19" s="32"/>
      <c r="J19" s="7"/>
      <c r="K19" s="32"/>
      <c r="L19" s="32"/>
      <c r="M19" s="32"/>
      <c r="N19" s="7"/>
      <c r="O19" s="32"/>
      <c r="P19" s="32"/>
      <c r="Q19" s="32"/>
      <c r="R19" s="7"/>
      <c r="S19" s="32"/>
      <c r="T19" s="32"/>
      <c r="U19" s="32"/>
      <c r="V19" s="7"/>
      <c r="W19" s="32"/>
      <c r="X19" s="32"/>
      <c r="Y19" s="32"/>
      <c r="Z19" s="7"/>
      <c r="AA19" s="32"/>
      <c r="AB19" s="32"/>
      <c r="AC19" s="32"/>
      <c r="AD19" s="7"/>
      <c r="AE19" s="32"/>
      <c r="AF19" s="32"/>
      <c r="AG19" s="32"/>
      <c r="AH19" s="7"/>
      <c r="AI19" s="32"/>
      <c r="AJ19" s="32"/>
      <c r="AK19" s="32"/>
      <c r="AL19" s="7"/>
      <c r="AM19" s="32"/>
      <c r="AN19" s="32"/>
      <c r="AO19" s="32"/>
      <c r="AP19" s="7"/>
      <c r="AQ19" s="32"/>
      <c r="AR19" s="32"/>
      <c r="AS19" s="32"/>
      <c r="AT19" s="7"/>
      <c r="AU19" s="32"/>
      <c r="AV19" s="32"/>
      <c r="AW19" s="32"/>
      <c r="AX19" s="7"/>
      <c r="AY19" s="32"/>
      <c r="AZ19" s="32"/>
      <c r="BA19" s="32"/>
      <c r="BB19" s="7"/>
      <c r="BC19" s="32"/>
      <c r="BD19" s="32"/>
      <c r="BE19" s="32"/>
      <c r="BF19" s="7"/>
      <c r="BG19" s="32"/>
      <c r="BH19" s="32"/>
      <c r="BI19" s="32"/>
      <c r="BJ19" s="7"/>
    </row>
    <row r="20" spans="1:62" ht="15.75" customHeight="1">
      <c r="A20" s="13">
        <f>'Sprint Setup'!E20</f>
        <v>0</v>
      </c>
      <c r="B20" s="13">
        <f>'Sprint Setup'!F20</f>
        <v>0</v>
      </c>
      <c r="C20" s="32"/>
      <c r="D20" s="32"/>
      <c r="E20" s="32"/>
      <c r="F20" s="7"/>
      <c r="G20" s="32"/>
      <c r="H20" s="32"/>
      <c r="I20" s="32"/>
      <c r="J20" s="7"/>
      <c r="K20" s="32"/>
      <c r="L20" s="32"/>
      <c r="M20" s="32"/>
      <c r="N20" s="7"/>
      <c r="O20" s="32"/>
      <c r="P20" s="32"/>
      <c r="Q20" s="32"/>
      <c r="R20" s="7"/>
      <c r="S20" s="32"/>
      <c r="T20" s="32"/>
      <c r="U20" s="32"/>
      <c r="V20" s="7"/>
      <c r="W20" s="32"/>
      <c r="X20" s="32"/>
      <c r="Y20" s="32"/>
      <c r="Z20" s="7"/>
      <c r="AA20" s="32"/>
      <c r="AB20" s="32"/>
      <c r="AC20" s="32"/>
      <c r="AD20" s="7"/>
      <c r="AE20" s="32"/>
      <c r="AF20" s="32"/>
      <c r="AG20" s="32"/>
      <c r="AH20" s="7"/>
      <c r="AI20" s="32"/>
      <c r="AJ20" s="32"/>
      <c r="AK20" s="32"/>
      <c r="AL20" s="7"/>
      <c r="AM20" s="32"/>
      <c r="AN20" s="32"/>
      <c r="AO20" s="32"/>
      <c r="AP20" s="7"/>
      <c r="AQ20" s="32"/>
      <c r="AR20" s="32"/>
      <c r="AS20" s="32"/>
      <c r="AT20" s="7"/>
      <c r="AU20" s="32"/>
      <c r="AV20" s="32"/>
      <c r="AW20" s="32"/>
      <c r="AX20" s="7"/>
      <c r="AY20" s="32"/>
      <c r="AZ20" s="32"/>
      <c r="BA20" s="32"/>
      <c r="BB20" s="7"/>
      <c r="BC20" s="32"/>
      <c r="BD20" s="32"/>
      <c r="BE20" s="32"/>
      <c r="BF20" s="7"/>
      <c r="BG20" s="32"/>
      <c r="BH20" s="32"/>
      <c r="BI20" s="32"/>
      <c r="BJ20" s="7"/>
    </row>
    <row r="21" spans="1:62" ht="15.75" customHeight="1">
      <c r="A21" s="13">
        <f>'Sprint Setup'!E21</f>
        <v>0</v>
      </c>
      <c r="B21" s="13">
        <f>'Sprint Setup'!F21</f>
        <v>0</v>
      </c>
      <c r="C21" s="32"/>
      <c r="D21" s="32"/>
      <c r="E21" s="32"/>
      <c r="F21" s="7"/>
      <c r="G21" s="32"/>
      <c r="H21" s="32"/>
      <c r="I21" s="32"/>
      <c r="J21" s="7"/>
      <c r="K21" s="32"/>
      <c r="L21" s="32"/>
      <c r="M21" s="32"/>
      <c r="N21" s="7"/>
      <c r="O21" s="32"/>
      <c r="P21" s="32"/>
      <c r="Q21" s="32"/>
      <c r="R21" s="7"/>
      <c r="S21" s="32"/>
      <c r="T21" s="32"/>
      <c r="U21" s="32"/>
      <c r="V21" s="7"/>
      <c r="W21" s="32"/>
      <c r="X21" s="32"/>
      <c r="Y21" s="32"/>
      <c r="Z21" s="7"/>
      <c r="AA21" s="32"/>
      <c r="AB21" s="32"/>
      <c r="AC21" s="32"/>
      <c r="AD21" s="7"/>
      <c r="AE21" s="32"/>
      <c r="AF21" s="32"/>
      <c r="AG21" s="32"/>
      <c r="AH21" s="7"/>
      <c r="AI21" s="32"/>
      <c r="AJ21" s="32"/>
      <c r="AK21" s="32"/>
      <c r="AL21" s="7"/>
      <c r="AM21" s="32"/>
      <c r="AN21" s="32"/>
      <c r="AO21" s="32"/>
      <c r="AP21" s="7"/>
      <c r="AQ21" s="32"/>
      <c r="AR21" s="32"/>
      <c r="AS21" s="32"/>
      <c r="AT21" s="7"/>
      <c r="AU21" s="32"/>
      <c r="AV21" s="32"/>
      <c r="AW21" s="32"/>
      <c r="AX21" s="7"/>
      <c r="AY21" s="32"/>
      <c r="AZ21" s="32"/>
      <c r="BA21" s="32"/>
      <c r="BB21" s="7"/>
      <c r="BC21" s="32"/>
      <c r="BD21" s="32"/>
      <c r="BE21" s="32"/>
      <c r="BF21" s="7"/>
      <c r="BG21" s="32"/>
      <c r="BH21" s="32"/>
      <c r="BI21" s="32"/>
      <c r="BJ21" s="7"/>
    </row>
    <row r="22" spans="1:62" ht="15.75" customHeight="1">
      <c r="A22" s="13">
        <f>'Sprint Setup'!E22</f>
        <v>0</v>
      </c>
      <c r="B22" s="13">
        <f>'Sprint Setup'!F22</f>
        <v>0</v>
      </c>
      <c r="C22" s="32"/>
      <c r="D22" s="32"/>
      <c r="E22" s="32"/>
      <c r="F22" s="7"/>
      <c r="G22" s="32"/>
      <c r="H22" s="32"/>
      <c r="I22" s="32"/>
      <c r="J22" s="7"/>
      <c r="K22" s="32"/>
      <c r="L22" s="32"/>
      <c r="M22" s="32"/>
      <c r="N22" s="7"/>
      <c r="O22" s="32"/>
      <c r="P22" s="32"/>
      <c r="Q22" s="32"/>
      <c r="R22" s="7"/>
      <c r="S22" s="32"/>
      <c r="T22" s="32"/>
      <c r="U22" s="32"/>
      <c r="V22" s="7"/>
      <c r="W22" s="32"/>
      <c r="X22" s="32"/>
      <c r="Y22" s="32"/>
      <c r="Z22" s="7"/>
      <c r="AA22" s="32"/>
      <c r="AB22" s="32"/>
      <c r="AC22" s="32"/>
      <c r="AD22" s="7"/>
      <c r="AE22" s="32"/>
      <c r="AF22" s="32"/>
      <c r="AG22" s="32"/>
      <c r="AH22" s="7"/>
      <c r="AI22" s="32"/>
      <c r="AJ22" s="32"/>
      <c r="AK22" s="32"/>
      <c r="AL22" s="7"/>
      <c r="AM22" s="32"/>
      <c r="AN22" s="32"/>
      <c r="AO22" s="32"/>
      <c r="AP22" s="7"/>
      <c r="AQ22" s="32"/>
      <c r="AR22" s="32"/>
      <c r="AS22" s="32"/>
      <c r="AT22" s="7"/>
      <c r="AU22" s="32"/>
      <c r="AV22" s="32"/>
      <c r="AW22" s="32"/>
      <c r="AX22" s="7"/>
      <c r="AY22" s="32"/>
      <c r="AZ22" s="32"/>
      <c r="BA22" s="32"/>
      <c r="BB22" s="7"/>
      <c r="BC22" s="32"/>
      <c r="BD22" s="32"/>
      <c r="BE22" s="32"/>
      <c r="BF22" s="7"/>
      <c r="BG22" s="32"/>
      <c r="BH22" s="32"/>
      <c r="BI22" s="32"/>
      <c r="BJ22" s="7"/>
    </row>
  </sheetData>
  <mergeCells count="15"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</mergeCells>
  <conditionalFormatting sqref="BH3:BI7 D3:E8 H3:I8 L3:M8 P3:Q8 T3:U8 X3:Y8 AB3:AC8 AF3:AG8 AJ3:AK8 AN3:AO8 AR3:AS8 AV3:AW8 AZ3:BA8 BD3:BE8 C3:C22 G3:G22 K3:K22 O3:O22 S3:S22 W3:W22 AA3:AA22 AE3:AE22 AI3:AI22 AM3:AM22 AQ3:AQ22 AU3:AU22 AY3:AY22 BC3:BC22 BG3:BG22">
    <cfRule type="containsText" dxfId="4" priority="1" operator="containsText" text="yes">
      <formula>NOT(ISERROR(SEARCH(("yes"),(C3))))</formula>
    </cfRule>
    <cfRule type="containsText" dxfId="3" priority="2" operator="containsText" text="no">
      <formula>NOT(ISERROR(SEARCH(("no"),(C3))))</formula>
    </cfRule>
  </conditionalFormatting>
  <dataValidations count="1">
    <dataValidation type="list" allowBlank="1" sqref="BG3:BI7 C3:E8 G3:I8 K3:M8 O3:Q8 S3:U8 W3:Y8 AA3:AC8 AE3:AG8 AI3:AK8 AM3:AO8 AQ3:AS8 AU3:AW8 AY3:BA8 BC3:BE8 C9:C22 G9:G22 K9:K22 O9:O22 S9:S22 W9:W22 AA9:AA22 AE9:AE22 AI9:AI22 AM9:AM22 AQ9:AQ22 AU9:AU22 AY9:AY22 BC9:BC22 BG8:BG22" xr:uid="{00000000-0002-0000-0300-000000000000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A4" workbookViewId="0"/>
  </sheetViews>
  <sheetFormatPr defaultColWidth="14.42578125" defaultRowHeight="15.75" customHeight="1"/>
  <cols>
    <col min="1" max="1" width="27.85546875" customWidth="1"/>
    <col min="3" max="3" width="27.42578125" customWidth="1"/>
    <col min="6" max="6" width="43" customWidth="1"/>
    <col min="7" max="7" width="19.42578125" customWidth="1"/>
  </cols>
  <sheetData>
    <row r="1" spans="1:26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49" t="s">
        <v>16</v>
      </c>
      <c r="B2" s="56"/>
      <c r="C2" s="56"/>
      <c r="D2" s="56"/>
      <c r="E2" s="56"/>
      <c r="F2" s="56"/>
      <c r="G2" s="5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9" t="s">
        <v>69</v>
      </c>
      <c r="B3" s="20" t="s">
        <v>70</v>
      </c>
      <c r="C3" s="20" t="s">
        <v>71</v>
      </c>
      <c r="D3" s="20" t="s">
        <v>23</v>
      </c>
      <c r="E3" s="20" t="s">
        <v>72</v>
      </c>
      <c r="F3" s="20" t="s">
        <v>73</v>
      </c>
      <c r="G3" s="21" t="s">
        <v>74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4" t="str">
        <f ca="1">IFERROR(__xludf.DUMMYFUNCTION("FILTER('Sprint planning'!C11:F21,'Sprint planning'!F11:F21 = ""Yes"")"),"US1-Task1")</f>
        <v>US1-Task1</v>
      </c>
      <c r="B4" s="13">
        <f ca="1">IFERROR(__xludf.DUMMYFUNCTION("""COMPUTED_VALUE"""),3)</f>
        <v>3</v>
      </c>
      <c r="C4" s="13" t="str">
        <f ca="1">IFERROR(__xludf.DUMMYFUNCTION("""COMPUTED_VALUE"""),"Pepita")</f>
        <v>Pepita</v>
      </c>
      <c r="D4" s="13" t="str">
        <f ca="1">IFERROR(__xludf.DUMMYFUNCTION("""COMPUTED_VALUE"""),"Yes")</f>
        <v>Yes</v>
      </c>
      <c r="E4" s="23" t="s">
        <v>75</v>
      </c>
      <c r="F4" s="23" t="s">
        <v>76</v>
      </c>
      <c r="G4" s="15">
        <v>14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4" t="str">
        <f ca="1">IFERROR(__xludf.DUMMYFUNCTION("""COMPUTED_VALUE"""),"US1-Task2")</f>
        <v>US1-Task2</v>
      </c>
      <c r="B5" s="13">
        <f ca="1">IFERROR(__xludf.DUMMYFUNCTION("""COMPUTED_VALUE"""),4)</f>
        <v>4</v>
      </c>
      <c r="C5" s="13"/>
      <c r="D5" s="13" t="str">
        <f ca="1">IFERROR(__xludf.DUMMYFUNCTION("""COMPUTED_VALUE"""),"Yes")</f>
        <v>Yes</v>
      </c>
      <c r="E5" s="23" t="s">
        <v>77</v>
      </c>
      <c r="F5" s="23" t="s">
        <v>78</v>
      </c>
      <c r="G5" s="15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4" t="str">
        <f ca="1">IFERROR(__xludf.DUMMYFUNCTION("""COMPUTED_VALUE"""),"US2-Task1")</f>
        <v>US2-Task1</v>
      </c>
      <c r="B6" s="13">
        <f ca="1">IFERROR(__xludf.DUMMYFUNCTION("""COMPUTED_VALUE"""),7)</f>
        <v>7</v>
      </c>
      <c r="C6" s="13"/>
      <c r="D6" s="13" t="str">
        <f ca="1">IFERROR(__xludf.DUMMYFUNCTION("""COMPUTED_VALUE"""),"Yes")</f>
        <v>Yes</v>
      </c>
      <c r="E6" s="23" t="s">
        <v>75</v>
      </c>
      <c r="F6" s="23"/>
      <c r="G6" s="15">
        <v>7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4"/>
      <c r="B7" s="13"/>
      <c r="C7" s="13"/>
      <c r="D7" s="13"/>
      <c r="E7" s="23"/>
      <c r="F7" s="25"/>
      <c r="G7" s="15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4"/>
      <c r="B8" s="13"/>
      <c r="C8" s="13"/>
      <c r="D8" s="13"/>
      <c r="E8" s="23"/>
      <c r="F8" s="23"/>
      <c r="G8" s="15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4"/>
      <c r="B9" s="13"/>
      <c r="C9" s="13"/>
      <c r="D9" s="13"/>
      <c r="E9" s="23"/>
      <c r="F9" s="23"/>
      <c r="G9" s="15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4"/>
      <c r="B10" s="13"/>
      <c r="C10" s="13"/>
      <c r="D10" s="13"/>
      <c r="E10" s="23"/>
      <c r="F10" s="23"/>
      <c r="G10" s="1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4"/>
      <c r="B11" s="13"/>
      <c r="C11" s="13"/>
      <c r="D11" s="13"/>
      <c r="E11" s="23"/>
      <c r="F11" s="23"/>
      <c r="G11" s="1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4"/>
      <c r="B12" s="13"/>
      <c r="C12" s="13"/>
      <c r="D12" s="13"/>
      <c r="E12" s="23"/>
      <c r="F12" s="23"/>
      <c r="G12" s="1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4"/>
      <c r="B13" s="13"/>
      <c r="C13" s="13"/>
      <c r="D13" s="13"/>
      <c r="E13" s="23"/>
      <c r="F13" s="23"/>
      <c r="G13" s="1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4"/>
      <c r="B14" s="13"/>
      <c r="C14" s="13"/>
      <c r="D14" s="13"/>
      <c r="E14" s="23"/>
      <c r="F14" s="23"/>
      <c r="G14" s="1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34"/>
      <c r="B15" s="34"/>
      <c r="C15" s="34"/>
      <c r="D15" s="34"/>
      <c r="E15" s="34"/>
      <c r="F15" s="34"/>
      <c r="G15" s="3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30" t="s">
        <v>79</v>
      </c>
      <c r="B16" s="13">
        <f>EstimatedTime</f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30" t="s">
        <v>80</v>
      </c>
      <c r="B17" s="13">
        <f>SUM(G4:G14)</f>
        <v>30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30" t="s">
        <v>81</v>
      </c>
      <c r="B18" s="13">
        <f>B17-B16</f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30" t="s">
        <v>82</v>
      </c>
      <c r="B19" s="35">
        <f ca="1">COUNTIF(E4:E14,"=Done")/ COUNTA(A4:A14)</f>
        <v>0.66666666666666663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54" t="s">
        <v>32</v>
      </c>
      <c r="B22" s="65"/>
      <c r="C22" s="65"/>
      <c r="D22" s="6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52" t="s">
        <v>83</v>
      </c>
      <c r="B23" s="57"/>
      <c r="C23" s="47" t="s">
        <v>84</v>
      </c>
      <c r="D23" s="58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52" t="s">
        <v>85</v>
      </c>
      <c r="B24" s="57"/>
      <c r="C24" s="47" t="s">
        <v>86</v>
      </c>
      <c r="D24" s="58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52" t="s">
        <v>87</v>
      </c>
      <c r="B25" s="57"/>
      <c r="C25" s="47" t="s">
        <v>88</v>
      </c>
      <c r="D25" s="58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53" t="s">
        <v>89</v>
      </c>
      <c r="B26" s="59"/>
      <c r="C26" s="48" t="s">
        <v>90</v>
      </c>
      <c r="D26" s="6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30" t="s">
        <v>91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" t="s">
        <v>92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" t="s">
        <v>93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" t="s">
        <v>94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" t="s">
        <v>95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" t="s">
        <v>96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" t="s">
        <v>97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6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mergeCells count="10">
    <mergeCell ref="A25:B25"/>
    <mergeCell ref="A26:B26"/>
    <mergeCell ref="C26:D26"/>
    <mergeCell ref="A2:G2"/>
    <mergeCell ref="A22:D22"/>
    <mergeCell ref="A23:B23"/>
    <mergeCell ref="C23:D23"/>
    <mergeCell ref="A24:B24"/>
    <mergeCell ref="C24:D24"/>
    <mergeCell ref="C25:D25"/>
  </mergeCells>
  <conditionalFormatting sqref="B18">
    <cfRule type="colorScale" priority="4">
      <colorScale>
        <cfvo type="formula" val="-10"/>
        <cfvo type="formula" val="0"/>
        <cfvo type="formula" val="10"/>
        <color rgb="FFE78173"/>
        <color rgb="FFB7E1CD"/>
        <color rgb="FFE67C73"/>
      </colorScale>
    </cfRule>
  </conditionalFormatting>
  <conditionalFormatting sqref="E4:E14">
    <cfRule type="cellIs" dxfId="2" priority="1" operator="equal">
      <formula>"Done"</formula>
    </cfRule>
    <cfRule type="cellIs" dxfId="1" priority="2" operator="equal">
      <formula>"Work in progress"</formula>
    </cfRule>
    <cfRule type="cellIs" dxfId="0" priority="3" operator="equal">
      <formula>"Not started"</formula>
    </cfRule>
  </conditionalFormatting>
  <dataValidations count="1">
    <dataValidation type="list" allowBlank="1" sqref="E4:E14" xr:uid="{00000000-0002-0000-0400-000000000000}">
      <formula1>"Done,Work in progress,Not Started"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5"/>
  <sheetViews>
    <sheetView tabSelected="1" workbookViewId="0">
      <selection activeCell="I17" sqref="I17"/>
    </sheetView>
  </sheetViews>
  <sheetFormatPr defaultColWidth="14.42578125" defaultRowHeight="15.75" customHeight="1"/>
  <cols>
    <col min="7" max="7" width="18" customWidth="1"/>
  </cols>
  <sheetData>
    <row r="1" spans="1:26" ht="15.75" customHeight="1">
      <c r="A1" s="36" t="s">
        <v>91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/>
      <c r="B2" s="13"/>
      <c r="C2" s="13"/>
      <c r="D2" s="13"/>
      <c r="E2" s="13"/>
      <c r="F2" s="13"/>
      <c r="G2" s="37" t="s">
        <v>98</v>
      </c>
      <c r="H2" s="38" t="s">
        <v>99</v>
      </c>
      <c r="I2" s="38" t="s">
        <v>100</v>
      </c>
      <c r="J2" s="38" t="s">
        <v>101</v>
      </c>
      <c r="K2" s="38" t="s">
        <v>102</v>
      </c>
      <c r="L2" s="38" t="s">
        <v>103</v>
      </c>
      <c r="M2" s="38" t="s">
        <v>104</v>
      </c>
      <c r="N2" s="38" t="s">
        <v>105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" t="s">
        <v>106</v>
      </c>
      <c r="B3" s="13"/>
      <c r="C3" s="13"/>
      <c r="D3" s="13"/>
      <c r="E3" s="13"/>
      <c r="F3" s="13"/>
      <c r="G3" s="38" t="s">
        <v>99</v>
      </c>
      <c r="H3" s="39"/>
      <c r="I3" s="40"/>
      <c r="J3" s="40"/>
      <c r="K3" s="40"/>
      <c r="L3" s="40"/>
      <c r="M3" s="40"/>
      <c r="N3" s="40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" t="s">
        <v>107</v>
      </c>
      <c r="B4" s="13"/>
      <c r="C4" s="13"/>
      <c r="D4" s="13"/>
      <c r="E4" s="13"/>
      <c r="F4" s="13"/>
      <c r="G4" s="38" t="s">
        <v>100</v>
      </c>
      <c r="H4" s="40"/>
      <c r="I4" s="39"/>
      <c r="J4" s="40"/>
      <c r="K4" s="40"/>
      <c r="L4" s="40"/>
      <c r="M4" s="40"/>
      <c r="N4" s="40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"/>
      <c r="B5" s="13"/>
      <c r="C5" s="13"/>
      <c r="D5" s="13"/>
      <c r="E5" s="13"/>
      <c r="F5" s="13"/>
      <c r="G5" s="38" t="s">
        <v>101</v>
      </c>
      <c r="H5" s="40"/>
      <c r="I5" s="40"/>
      <c r="J5" s="39"/>
      <c r="K5" s="40"/>
      <c r="L5" s="40"/>
      <c r="M5" s="40"/>
      <c r="N5" s="4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"/>
      <c r="B6" s="13"/>
      <c r="C6" s="13"/>
      <c r="D6" s="13"/>
      <c r="E6" s="13"/>
      <c r="F6" s="13"/>
      <c r="G6" s="38" t="s">
        <v>102</v>
      </c>
      <c r="H6" s="40"/>
      <c r="I6" s="40"/>
      <c r="J6" s="40"/>
      <c r="K6" s="39"/>
      <c r="L6" s="40"/>
      <c r="M6" s="40"/>
      <c r="N6" s="4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"/>
      <c r="B7" s="13"/>
      <c r="C7" s="13"/>
      <c r="D7" s="13"/>
      <c r="E7" s="13"/>
      <c r="F7" s="13"/>
      <c r="G7" s="38" t="s">
        <v>103</v>
      </c>
      <c r="H7" s="40"/>
      <c r="I7" s="40"/>
      <c r="J7" s="40"/>
      <c r="K7" s="40"/>
      <c r="L7" s="39"/>
      <c r="M7" s="40"/>
      <c r="N7" s="40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"/>
      <c r="B8" s="13"/>
      <c r="C8" s="13"/>
      <c r="D8" s="13"/>
      <c r="E8" s="13"/>
      <c r="F8" s="13"/>
      <c r="G8" s="38" t="s">
        <v>104</v>
      </c>
      <c r="H8" s="40"/>
      <c r="I8" s="40"/>
      <c r="J8" s="40"/>
      <c r="K8" s="40"/>
      <c r="L8" s="40"/>
      <c r="M8" s="39"/>
      <c r="N8" s="4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G9" s="41" t="s">
        <v>105</v>
      </c>
      <c r="H9" s="42"/>
      <c r="I9" s="42"/>
      <c r="J9" s="42"/>
      <c r="K9" s="42"/>
      <c r="L9" s="42"/>
      <c r="M9" s="42"/>
      <c r="N9" s="39"/>
    </row>
    <row r="10" spans="1:26" ht="15.75" customHeight="1">
      <c r="A10" s="1" t="s">
        <v>108</v>
      </c>
    </row>
    <row r="11" spans="1:26" ht="15.75" customHeight="1">
      <c r="A11" s="1" t="s">
        <v>93</v>
      </c>
      <c r="H11" s="1" t="s">
        <v>109</v>
      </c>
    </row>
    <row r="12" spans="1:26" ht="15.75" customHeight="1">
      <c r="A12" s="1" t="s">
        <v>94</v>
      </c>
      <c r="H12" s="1" t="s">
        <v>110</v>
      </c>
    </row>
    <row r="13" spans="1:26" ht="15.75" customHeight="1">
      <c r="A13" s="1" t="s">
        <v>95</v>
      </c>
    </row>
    <row r="14" spans="1:26" ht="15.75" customHeight="1">
      <c r="A14" s="1" t="s">
        <v>96</v>
      </c>
      <c r="H14" s="44"/>
      <c r="I14" s="45" t="s">
        <v>111</v>
      </c>
    </row>
    <row r="15" spans="1:26" ht="15.75" customHeight="1">
      <c r="A15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Eduardo Ángel Urruticoechea Miguel</cp:lastModifiedBy>
  <cp:revision/>
  <dcterms:created xsi:type="dcterms:W3CDTF">2022-10-05T10:52:58Z</dcterms:created>
  <dcterms:modified xsi:type="dcterms:W3CDTF">2023-10-02T16:34:59Z</dcterms:modified>
  <cp:category/>
  <cp:contentStatus/>
</cp:coreProperties>
</file>