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<sst xmlns="http://schemas.openxmlformats.org/spreadsheetml/2006/main" count="38" uniqueCount="33">
  <si>
    <t>Total capacity</t>
  </si>
  <si>
    <t>MWh</t>
  </si>
  <si>
    <t>Cost per unit</t>
  </si>
  <si>
    <t>/kWh</t>
  </si>
  <si>
    <t>Cost of capacity</t>
  </si>
  <si>
    <t>Lifetime</t>
  </si>
  <si>
    <t>years</t>
  </si>
  <si>
    <t>Rate of return</t>
  </si>
  <si>
    <t>Monthly cost</t>
  </si>
  <si>
    <t>/month</t>
  </si>
  <si>
    <t>Daily cycle cost</t>
  </si>
  <si>
    <t>/day</t>
  </si>
  <si>
    <t>Hourly cost</t>
  </si>
  <si>
    <t>/hour</t>
  </si>
  <si>
    <t>Ps_base</t>
  </si>
  <si>
    <t>/MWh.h</t>
  </si>
  <si>
    <t>Reservation</t>
  </si>
  <si>
    <t>of total</t>
  </si>
  <si>
    <t>Ps_study</t>
  </si>
  <si>
    <t>Pp</t>
  </si>
  <si>
    <t>/MWh</t>
  </si>
  <si>
    <t>Qs</t>
  </si>
  <si>
    <t>Qp</t>
  </si>
  <si>
    <t>MW</t>
  </si>
  <si>
    <t>Cs_base</t>
  </si>
  <si>
    <t>$/h</t>
  </si>
  <si>
    <t>Cs_study</t>
  </si>
  <si>
    <t>Cp</t>
  </si>
  <si>
    <t>a (base case)</t>
  </si>
  <si>
    <t>/MW^2.h^3</t>
  </si>
  <si>
    <t>a (study case)</t>
  </si>
  <si>
    <t>c (both cases)</t>
  </si>
  <si>
    <t>/MW^2.h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</si>
</sst>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</cols>
  <sheetData>
    <row r="1">
      <c r="A1" s="1" t="s">
        <v>0</v>
      </c>
      <c r="B1" s="2">
        <v>1000.0</v>
      </c>
      <c r="C1" s="1" t="s">
        <v>1</v>
      </c>
    </row>
    <row r="2">
      <c r="A2" s="1" t="s">
        <v>2</v>
      </c>
      <c r="B2" s="3">
        <v>1000.0</v>
      </c>
      <c r="C2" s="1" t="s">
        <v>3</v>
      </c>
    </row>
    <row r="3">
      <c r="A3" s="1" t="s">
        <v>4</v>
      </c>
      <c r="B3" s="3">
        <f>B2*(B1)</f>
        <v>1000000</v>
      </c>
    </row>
    <row r="4">
      <c r="A4" s="1" t="s">
        <v>5</v>
      </c>
      <c r="B4" s="1">
        <v>10.0</v>
      </c>
      <c r="C4" s="1" t="s">
        <v>6</v>
      </c>
    </row>
    <row r="5">
      <c r="A5" s="1" t="s">
        <v>7</v>
      </c>
      <c r="B5" s="4">
        <v>0.08</v>
      </c>
    </row>
    <row r="6">
      <c r="A6" s="1" t="s">
        <v>8</v>
      </c>
      <c r="B6" s="5">
        <f>-pmt(B5/12,B4*12,B3)</f>
        <v>12132.75944</v>
      </c>
      <c r="C6" s="1" t="s">
        <v>9</v>
      </c>
    </row>
    <row r="7">
      <c r="A7" s="1" t="s">
        <v>10</v>
      </c>
      <c r="B7" s="5">
        <f>B6/30</f>
        <v>404.4253145</v>
      </c>
      <c r="C7" s="1" t="s">
        <v>11</v>
      </c>
    </row>
    <row r="8">
      <c r="A8" s="1" t="s">
        <v>12</v>
      </c>
      <c r="B8" s="5">
        <f>B7/12</f>
        <v>33.70210954</v>
      </c>
      <c r="C8" s="1" t="s">
        <v>13</v>
      </c>
    </row>
    <row r="9">
      <c r="A9" s="1" t="s">
        <v>14</v>
      </c>
      <c r="B9" s="5">
        <f>B6/B1</f>
        <v>12.13275944</v>
      </c>
      <c r="C9" s="1" t="s">
        <v>15</v>
      </c>
    </row>
    <row r="10">
      <c r="A10" s="1" t="s">
        <v>16</v>
      </c>
      <c r="B10" s="4">
        <v>0.2</v>
      </c>
      <c r="C10" s="1" t="s">
        <v>17</v>
      </c>
    </row>
    <row r="11">
      <c r="A11" s="1" t="s">
        <v>18</v>
      </c>
      <c r="B11" s="5">
        <f>B9*B10</f>
        <v>2.426551887</v>
      </c>
      <c r="C11" s="1" t="s">
        <v>15</v>
      </c>
    </row>
    <row r="12">
      <c r="A12" s="1" t="s">
        <v>19</v>
      </c>
      <c r="B12" s="3">
        <v>100.0</v>
      </c>
      <c r="C12" s="1" t="s">
        <v>20</v>
      </c>
    </row>
    <row r="13">
      <c r="A13" s="1" t="s">
        <v>21</v>
      </c>
      <c r="B13" s="6">
        <f>B14*0.15</f>
        <v>15</v>
      </c>
      <c r="C13" s="1" t="s">
        <v>1</v>
      </c>
    </row>
    <row r="14">
      <c r="A14" s="1" t="s">
        <v>22</v>
      </c>
      <c r="B14" s="1">
        <v>100.0</v>
      </c>
      <c r="C14" s="1" t="s">
        <v>23</v>
      </c>
    </row>
    <row r="15">
      <c r="A15" s="1" t="s">
        <v>24</v>
      </c>
      <c r="B15" s="5">
        <f>B13*B9</f>
        <v>181.9913915</v>
      </c>
      <c r="C15" s="1" t="s">
        <v>25</v>
      </c>
    </row>
    <row r="16">
      <c r="A16" s="1" t="s">
        <v>26</v>
      </c>
      <c r="B16" s="5">
        <f t="shared" ref="B16:B17" si="1">B13*B11</f>
        <v>36.39827831</v>
      </c>
      <c r="C16" s="1" t="s">
        <v>25</v>
      </c>
    </row>
    <row r="17">
      <c r="A17" s="1" t="s">
        <v>27</v>
      </c>
      <c r="B17" s="7">
        <f t="shared" si="1"/>
        <v>10000</v>
      </c>
      <c r="C17" s="1" t="s">
        <v>25</v>
      </c>
    </row>
    <row r="18">
      <c r="A18" s="1" t="s">
        <v>28</v>
      </c>
      <c r="B18" s="5">
        <f>2*B15/B13^2</f>
        <v>1.617701258</v>
      </c>
      <c r="C18" s="1" t="s">
        <v>29</v>
      </c>
    </row>
    <row r="19">
      <c r="A19" s="1" t="s">
        <v>30</v>
      </c>
      <c r="B19" s="5">
        <f t="shared" ref="B19:B20" si="2">2*B16/B13^2</f>
        <v>0.3235402516</v>
      </c>
      <c r="C19" s="1" t="s">
        <v>29</v>
      </c>
    </row>
    <row r="20">
      <c r="A20" s="1" t="s">
        <v>31</v>
      </c>
      <c r="B20" s="7">
        <f t="shared" si="2"/>
        <v>2</v>
      </c>
      <c r="C20" s="1" t="s">
        <v>32</v>
      </c>
    </row>
  </sheetData>
  <drawing r:id="rId1"/>
</worksheet>
</file>