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9abe27c9e399d8/Document/00 Article related/Code0819/00 Data/"/>
    </mc:Choice>
  </mc:AlternateContent>
  <xr:revisionPtr revIDLastSave="356" documentId="13_ncr:1_{178BA8AD-74BB-483A-B0AC-D1AB7BF15832}" xr6:coauthVersionLast="47" xr6:coauthVersionMax="47" xr10:uidLastSave="{33CB84ED-DF79-4C31-A2BA-7732D397D981}"/>
  <bookViews>
    <workbookView xWindow="4128" yWindow="3312" windowWidth="17280" windowHeight="8928" activeTab="4" xr2:uid="{54A57390-B033-48BD-BB13-CCA5586C68F0}"/>
  </bookViews>
  <sheets>
    <sheet name="判断矩阵" sheetId="15" r:id="rId1"/>
    <sheet name="相对矩阵" sheetId="2" r:id="rId2"/>
    <sheet name="权重" sheetId="3" r:id="rId3"/>
    <sheet name="数据" sheetId="4" r:id="rId4"/>
    <sheet name="总结果" sheetId="9" r:id="rId5"/>
    <sheet name="方案对比" sheetId="11" r:id="rId6"/>
    <sheet name="Character" sheetId="10" r:id="rId7"/>
  </sheets>
  <externalReferences>
    <externalReference r:id="rId8"/>
  </externalReferences>
  <definedNames>
    <definedName name="_xlnm._FilterDatabase" localSheetId="3" hidden="1">数据!$A$1:$K$23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4" l="1"/>
  <c r="X23" i="4"/>
  <c r="W23" i="4"/>
  <c r="V23" i="4"/>
  <c r="U23" i="4"/>
  <c r="T23" i="4"/>
  <c r="S23" i="4"/>
  <c r="R23" i="4"/>
  <c r="Q23" i="4"/>
  <c r="P23" i="4"/>
  <c r="Y22" i="4"/>
  <c r="X22" i="4"/>
  <c r="W22" i="4"/>
  <c r="V22" i="4"/>
  <c r="U22" i="4"/>
  <c r="T22" i="4"/>
  <c r="S22" i="4"/>
  <c r="R22" i="4"/>
  <c r="Q22" i="4"/>
  <c r="P22" i="4"/>
  <c r="Y21" i="4"/>
  <c r="X21" i="4"/>
  <c r="W21" i="4"/>
  <c r="V21" i="4"/>
  <c r="U21" i="4"/>
  <c r="T21" i="4"/>
  <c r="S21" i="4"/>
  <c r="R21" i="4"/>
  <c r="Q21" i="4"/>
  <c r="P21" i="4"/>
  <c r="Y20" i="4"/>
  <c r="X20" i="4"/>
  <c r="W20" i="4"/>
  <c r="V20" i="4"/>
  <c r="U20" i="4"/>
  <c r="T20" i="4"/>
  <c r="S20" i="4"/>
  <c r="R20" i="4"/>
  <c r="Q20" i="4"/>
  <c r="P20" i="4"/>
  <c r="Y19" i="4"/>
  <c r="X19" i="4"/>
  <c r="W19" i="4"/>
  <c r="V19" i="4"/>
  <c r="U19" i="4"/>
  <c r="T19" i="4"/>
  <c r="S19" i="4"/>
  <c r="R19" i="4"/>
  <c r="Q19" i="4"/>
  <c r="P19" i="4"/>
  <c r="Y18" i="4"/>
  <c r="X18" i="4"/>
  <c r="W18" i="4"/>
  <c r="V18" i="4"/>
  <c r="U18" i="4"/>
  <c r="T18" i="4"/>
  <c r="S18" i="4"/>
  <c r="R18" i="4"/>
  <c r="Q18" i="4"/>
  <c r="P18" i="4"/>
  <c r="Y17" i="4"/>
  <c r="X17" i="4"/>
  <c r="W17" i="4"/>
  <c r="V17" i="4"/>
  <c r="U17" i="4"/>
  <c r="T17" i="4"/>
  <c r="S17" i="4"/>
  <c r="R17" i="4"/>
  <c r="Q17" i="4"/>
  <c r="P17" i="4"/>
  <c r="Y16" i="4"/>
  <c r="X16" i="4"/>
  <c r="W16" i="4"/>
  <c r="V16" i="4"/>
  <c r="U16" i="4"/>
  <c r="T16" i="4"/>
  <c r="S16" i="4"/>
  <c r="R16" i="4"/>
  <c r="Q16" i="4"/>
  <c r="P16" i="4"/>
  <c r="Y15" i="4"/>
  <c r="X15" i="4"/>
  <c r="W15" i="4"/>
  <c r="V15" i="4"/>
  <c r="U15" i="4"/>
  <c r="T15" i="4"/>
  <c r="S15" i="4"/>
  <c r="R15" i="4"/>
  <c r="Q15" i="4"/>
  <c r="P15" i="4"/>
  <c r="Y14" i="4"/>
  <c r="X14" i="4"/>
  <c r="W14" i="4"/>
  <c r="V14" i="4"/>
  <c r="U14" i="4"/>
  <c r="T14" i="4"/>
  <c r="S14" i="4"/>
  <c r="R14" i="4"/>
  <c r="Q14" i="4"/>
  <c r="P14" i="4"/>
  <c r="Y13" i="4"/>
  <c r="X13" i="4"/>
  <c r="W13" i="4"/>
  <c r="V13" i="4"/>
  <c r="U13" i="4"/>
  <c r="T13" i="4"/>
  <c r="S13" i="4"/>
  <c r="R13" i="4"/>
  <c r="Q13" i="4"/>
  <c r="P13" i="4"/>
  <c r="Y12" i="4"/>
  <c r="X12" i="4"/>
  <c r="W12" i="4"/>
  <c r="V12" i="4"/>
  <c r="U12" i="4"/>
  <c r="T12" i="4"/>
  <c r="S12" i="4"/>
  <c r="R12" i="4"/>
  <c r="Q12" i="4"/>
  <c r="P12" i="4"/>
  <c r="Y11" i="4"/>
  <c r="X11" i="4"/>
  <c r="W11" i="4"/>
  <c r="V11" i="4"/>
  <c r="U11" i="4"/>
  <c r="T11" i="4"/>
  <c r="S11" i="4"/>
  <c r="R11" i="4"/>
  <c r="Q11" i="4"/>
  <c r="P11" i="4"/>
  <c r="Y10" i="4"/>
  <c r="X10" i="4"/>
  <c r="W10" i="4"/>
  <c r="V10" i="4"/>
  <c r="U10" i="4"/>
  <c r="T10" i="4"/>
  <c r="S10" i="4"/>
  <c r="R10" i="4"/>
  <c r="Q10" i="4"/>
  <c r="P10" i="4"/>
  <c r="Y9" i="4"/>
  <c r="X9" i="4"/>
  <c r="W9" i="4"/>
  <c r="V9" i="4"/>
  <c r="U9" i="4"/>
  <c r="T9" i="4"/>
  <c r="S9" i="4"/>
  <c r="R9" i="4"/>
  <c r="Q9" i="4"/>
  <c r="P9" i="4"/>
  <c r="Y8" i="4"/>
  <c r="X8" i="4"/>
  <c r="W8" i="4"/>
  <c r="V8" i="4"/>
  <c r="U8" i="4"/>
  <c r="T8" i="4"/>
  <c r="S8" i="4"/>
  <c r="R8" i="4"/>
  <c r="Q8" i="4"/>
  <c r="P8" i="4"/>
  <c r="Y7" i="4"/>
  <c r="X7" i="4"/>
  <c r="W7" i="4"/>
  <c r="V7" i="4"/>
  <c r="U7" i="4"/>
  <c r="T7" i="4"/>
  <c r="S7" i="4"/>
  <c r="R7" i="4"/>
  <c r="Q7" i="4"/>
  <c r="P7" i="4"/>
  <c r="Y6" i="4"/>
  <c r="X6" i="4"/>
  <c r="W6" i="4"/>
  <c r="V6" i="4"/>
  <c r="U6" i="4"/>
  <c r="T6" i="4"/>
  <c r="S6" i="4"/>
  <c r="R6" i="4"/>
  <c r="Q6" i="4"/>
  <c r="P6" i="4"/>
  <c r="Y5" i="4"/>
  <c r="X5" i="4"/>
  <c r="W5" i="4"/>
  <c r="V5" i="4"/>
  <c r="U5" i="4"/>
  <c r="T5" i="4"/>
  <c r="S5" i="4"/>
  <c r="R5" i="4"/>
  <c r="Q5" i="4"/>
  <c r="P5" i="4"/>
  <c r="Y4" i="4"/>
  <c r="X4" i="4"/>
  <c r="W4" i="4"/>
  <c r="V4" i="4"/>
  <c r="U4" i="4"/>
  <c r="T4" i="4"/>
  <c r="S4" i="4"/>
  <c r="R4" i="4"/>
  <c r="Q4" i="4"/>
  <c r="P4" i="4"/>
  <c r="Y3" i="4"/>
  <c r="X3" i="4"/>
  <c r="W3" i="4"/>
  <c r="V3" i="4"/>
  <c r="U3" i="4"/>
  <c r="T3" i="4"/>
  <c r="S3" i="4"/>
  <c r="R3" i="4"/>
  <c r="Q3" i="4"/>
  <c r="P3" i="4"/>
  <c r="Y2" i="4"/>
  <c r="X2" i="4"/>
  <c r="W2" i="4"/>
  <c r="V2" i="4"/>
  <c r="U2" i="4"/>
  <c r="T2" i="4"/>
  <c r="S2" i="4"/>
  <c r="R2" i="4"/>
  <c r="Q2" i="4"/>
  <c r="P2" i="4"/>
  <c r="K21" i="4"/>
  <c r="K20" i="4"/>
  <c r="K19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K4" i="4"/>
  <c r="K3" i="4"/>
  <c r="K2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5" i="4"/>
  <c r="E5" i="4"/>
  <c r="D5" i="4"/>
  <c r="C5" i="4"/>
  <c r="B3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1" i="4"/>
  <c r="F20" i="4"/>
  <c r="F19" i="4"/>
  <c r="F18" i="4"/>
  <c r="F17" i="4"/>
  <c r="F16" i="4"/>
  <c r="F15" i="4"/>
  <c r="F14" i="4"/>
  <c r="F13" i="4"/>
  <c r="F11" i="4"/>
  <c r="F10" i="4"/>
  <c r="F9" i="4"/>
  <c r="F8" i="4"/>
  <c r="F7" i="4"/>
  <c r="F6" i="4"/>
  <c r="F4" i="4"/>
  <c r="F3" i="4"/>
  <c r="F2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4" i="4"/>
  <c r="C3" i="4"/>
  <c r="C2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N12" i="11" l="1"/>
  <c r="N11" i="11"/>
  <c r="N10" i="11"/>
  <c r="N9" i="11"/>
  <c r="N8" i="11"/>
  <c r="N7" i="11"/>
  <c r="N6" i="11"/>
  <c r="N5" i="11"/>
  <c r="N4" i="11"/>
  <c r="N3" i="11"/>
  <c r="L12" i="11"/>
  <c r="L11" i="11"/>
  <c r="L10" i="11"/>
  <c r="L9" i="11"/>
  <c r="L8" i="11"/>
  <c r="L7" i="11"/>
  <c r="L6" i="11"/>
  <c r="L5" i="11"/>
  <c r="L4" i="11"/>
  <c r="L3" i="11"/>
  <c r="J12" i="11"/>
  <c r="J11" i="11"/>
  <c r="J10" i="11"/>
  <c r="J9" i="11"/>
  <c r="J8" i="11"/>
  <c r="J7" i="11"/>
  <c r="J6" i="11"/>
  <c r="J5" i="11"/>
  <c r="J4" i="11"/>
  <c r="J3" i="11"/>
  <c r="H12" i="11"/>
  <c r="H11" i="11"/>
  <c r="H10" i="11"/>
  <c r="H9" i="11"/>
  <c r="H8" i="11"/>
  <c r="H7" i="11"/>
  <c r="H6" i="11"/>
  <c r="H5" i="11"/>
  <c r="H4" i="11"/>
  <c r="H3" i="11"/>
  <c r="F12" i="11"/>
  <c r="F11" i="11"/>
  <c r="F10" i="11"/>
  <c r="F9" i="11"/>
  <c r="F8" i="11"/>
  <c r="F7" i="11"/>
  <c r="F6" i="11"/>
  <c r="F5" i="11"/>
  <c r="F4" i="11"/>
  <c r="F3" i="11"/>
  <c r="D4" i="11"/>
  <c r="D5" i="11"/>
  <c r="D6" i="11"/>
  <c r="D7" i="11"/>
  <c r="D8" i="11"/>
  <c r="D9" i="11"/>
  <c r="D10" i="11"/>
  <c r="D11" i="11"/>
  <c r="D12" i="11"/>
  <c r="D3" i="11"/>
  <c r="H6" i="10"/>
  <c r="I6" i="10"/>
  <c r="J6" i="10"/>
  <c r="K6" i="10"/>
  <c r="L6" i="10"/>
  <c r="M6" i="10"/>
  <c r="H7" i="10"/>
  <c r="I7" i="10"/>
  <c r="J7" i="10"/>
  <c r="K7" i="10"/>
  <c r="L7" i="10"/>
  <c r="M7" i="10"/>
  <c r="I5" i="10"/>
  <c r="J5" i="10"/>
  <c r="K5" i="10"/>
  <c r="L5" i="10"/>
  <c r="M5" i="10"/>
  <c r="H5" i="10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E23" i="2"/>
  <c r="E22" i="2"/>
  <c r="E21" i="2"/>
  <c r="E20" i="2"/>
  <c r="E19" i="2"/>
  <c r="D19" i="2"/>
  <c r="E18" i="2"/>
  <c r="E17" i="2"/>
  <c r="E16" i="2"/>
  <c r="E15" i="2"/>
  <c r="E14" i="2"/>
  <c r="E13" i="2"/>
  <c r="D13" i="2"/>
  <c r="F15" i="2" s="1"/>
  <c r="B15" i="3" s="1"/>
  <c r="E12" i="2"/>
  <c r="E11" i="2"/>
  <c r="E10" i="2"/>
  <c r="E9" i="2"/>
  <c r="E8" i="2"/>
  <c r="D8" i="2"/>
  <c r="E7" i="2"/>
  <c r="E6" i="2"/>
  <c r="E5" i="2"/>
  <c r="E4" i="2"/>
  <c r="E3" i="2"/>
  <c r="E2" i="2"/>
  <c r="D2" i="2"/>
  <c r="G67" i="15"/>
  <c r="F67" i="15"/>
  <c r="E67" i="15"/>
  <c r="D67" i="15"/>
  <c r="G66" i="15"/>
  <c r="F66" i="15"/>
  <c r="E66" i="15"/>
  <c r="D66" i="15"/>
  <c r="C66" i="15"/>
  <c r="G65" i="15"/>
  <c r="F65" i="15"/>
  <c r="E65" i="15"/>
  <c r="D65" i="15"/>
  <c r="C65" i="15"/>
  <c r="G64" i="15"/>
  <c r="F64" i="15"/>
  <c r="E64" i="15"/>
  <c r="D64" i="15"/>
  <c r="C64" i="15"/>
  <c r="G63" i="15"/>
  <c r="F63" i="15"/>
  <c r="E63" i="15"/>
  <c r="D63" i="15"/>
  <c r="C63" i="15"/>
  <c r="G62" i="15"/>
  <c r="F62" i="15"/>
  <c r="E62" i="15"/>
  <c r="D62" i="15"/>
  <c r="C62" i="15"/>
  <c r="H51" i="15"/>
  <c r="G51" i="15"/>
  <c r="F51" i="15"/>
  <c r="E51" i="15"/>
  <c r="D51" i="15"/>
  <c r="H50" i="15"/>
  <c r="G50" i="15"/>
  <c r="F50" i="15"/>
  <c r="E50" i="15"/>
  <c r="D50" i="15"/>
  <c r="C50" i="15"/>
  <c r="H49" i="15"/>
  <c r="G49" i="15"/>
  <c r="F49" i="15"/>
  <c r="E49" i="15"/>
  <c r="D49" i="15"/>
  <c r="C49" i="15"/>
  <c r="H48" i="15"/>
  <c r="G48" i="15"/>
  <c r="F48" i="15"/>
  <c r="E48" i="15"/>
  <c r="D48" i="15"/>
  <c r="C48" i="15"/>
  <c r="H47" i="15"/>
  <c r="G47" i="15"/>
  <c r="F47" i="15"/>
  <c r="E47" i="15"/>
  <c r="D47" i="15"/>
  <c r="C47" i="15"/>
  <c r="H46" i="15"/>
  <c r="G46" i="15"/>
  <c r="F46" i="15"/>
  <c r="E46" i="15"/>
  <c r="D46" i="15"/>
  <c r="C46" i="15"/>
  <c r="H45" i="15"/>
  <c r="G45" i="15"/>
  <c r="F45" i="15"/>
  <c r="E45" i="15"/>
  <c r="D45" i="15"/>
  <c r="C45" i="15"/>
  <c r="G37" i="15"/>
  <c r="F37" i="15"/>
  <c r="E37" i="15"/>
  <c r="D37" i="15"/>
  <c r="G36" i="15"/>
  <c r="F36" i="15"/>
  <c r="E36" i="15"/>
  <c r="D36" i="15"/>
  <c r="C36" i="15"/>
  <c r="G35" i="15"/>
  <c r="F35" i="15"/>
  <c r="E35" i="15"/>
  <c r="D35" i="15"/>
  <c r="C35" i="15"/>
  <c r="G34" i="15"/>
  <c r="F34" i="15"/>
  <c r="E34" i="15"/>
  <c r="D34" i="15"/>
  <c r="C34" i="15"/>
  <c r="G33" i="15"/>
  <c r="F33" i="15"/>
  <c r="E33" i="15"/>
  <c r="D33" i="15"/>
  <c r="C33" i="15"/>
  <c r="G32" i="15"/>
  <c r="F32" i="15"/>
  <c r="E32" i="15"/>
  <c r="D32" i="15"/>
  <c r="C32" i="15"/>
  <c r="H21" i="15"/>
  <c r="G21" i="15"/>
  <c r="F21" i="15"/>
  <c r="E21" i="15"/>
  <c r="D21" i="15"/>
  <c r="H20" i="15"/>
  <c r="G20" i="15"/>
  <c r="E20" i="15"/>
  <c r="D20" i="15"/>
  <c r="C20" i="15"/>
  <c r="H19" i="15"/>
  <c r="G19" i="15"/>
  <c r="E19" i="15"/>
  <c r="D19" i="15"/>
  <c r="C19" i="15"/>
  <c r="H18" i="15"/>
  <c r="G18" i="15"/>
  <c r="D18" i="15"/>
  <c r="C18" i="15"/>
  <c r="H17" i="15"/>
  <c r="G17" i="15"/>
  <c r="E17" i="15"/>
  <c r="D17" i="15"/>
  <c r="C17" i="15"/>
  <c r="H16" i="15"/>
  <c r="G16" i="15"/>
  <c r="D16" i="15"/>
  <c r="C16" i="15"/>
  <c r="H15" i="15"/>
  <c r="G15" i="15"/>
  <c r="E15" i="15"/>
  <c r="D15" i="15"/>
  <c r="C15" i="15"/>
  <c r="F8" i="15"/>
  <c r="E8" i="15"/>
  <c r="D8" i="15"/>
  <c r="F7" i="15"/>
  <c r="E7" i="15"/>
  <c r="D7" i="15"/>
  <c r="C7" i="15"/>
  <c r="F6" i="15"/>
  <c r="E6" i="15"/>
  <c r="D6" i="15"/>
  <c r="C6" i="15"/>
  <c r="F5" i="15"/>
  <c r="E5" i="15"/>
  <c r="D5" i="15"/>
  <c r="C5" i="15"/>
  <c r="F4" i="15"/>
  <c r="E4" i="15"/>
  <c r="D4" i="15"/>
  <c r="C4" i="15"/>
  <c r="F9" i="2" l="1"/>
  <c r="B9" i="3" s="1"/>
  <c r="F14" i="2"/>
  <c r="B14" i="3" s="1"/>
  <c r="F7" i="2"/>
  <c r="B7" i="3" s="1"/>
  <c r="F3" i="2"/>
  <c r="B3" i="3" s="1"/>
  <c r="F4" i="2"/>
  <c r="B4" i="3" s="1"/>
  <c r="F21" i="2"/>
  <c r="B21" i="3" s="1"/>
  <c r="F10" i="2"/>
  <c r="B10" i="3" s="1"/>
  <c r="F18" i="2"/>
  <c r="B18" i="3" s="1"/>
  <c r="F20" i="2"/>
  <c r="B20" i="3" s="1"/>
  <c r="F17" i="2"/>
  <c r="B17" i="3" s="1"/>
  <c r="F6" i="2"/>
  <c r="B6" i="3" s="1"/>
  <c r="F23" i="2"/>
  <c r="B23" i="3" s="1"/>
  <c r="F11" i="2"/>
  <c r="B11" i="3" s="1"/>
  <c r="F22" i="2"/>
  <c r="B22" i="3" s="1"/>
  <c r="F8" i="2"/>
  <c r="B8" i="3" s="1"/>
  <c r="F12" i="2"/>
  <c r="B12" i="3" s="1"/>
  <c r="F19" i="2"/>
  <c r="B19" i="3" s="1"/>
  <c r="F5" i="2"/>
  <c r="B5" i="3" s="1"/>
  <c r="F16" i="2"/>
  <c r="B16" i="3" s="1"/>
  <c r="F2" i="2"/>
  <c r="B2" i="3" s="1"/>
  <c r="F13" i="2"/>
  <c r="B13" i="3" s="1"/>
</calcChain>
</file>

<file path=xl/sharedStrings.xml><?xml version="1.0" encoding="utf-8"?>
<sst xmlns="http://schemas.openxmlformats.org/spreadsheetml/2006/main" count="275" uniqueCount="122">
  <si>
    <t>A-B</t>
  </si>
  <si>
    <t>W</t>
  </si>
  <si>
    <t>B1</t>
  </si>
  <si>
    <t>B2</t>
  </si>
  <si>
    <t xml:space="preserve">CI=
</t>
  </si>
  <si>
    <t>C1</t>
    <phoneticPr fontId="1" type="noConversion"/>
  </si>
  <si>
    <t>C2</t>
    <phoneticPr fontId="1" type="noConversion"/>
  </si>
  <si>
    <t>B1-C</t>
    <phoneticPr fontId="1" type="noConversion"/>
  </si>
  <si>
    <t>B2-C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</si>
  <si>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</si>
  <si>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</si>
  <si>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</si>
  <si>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r>
      <rPr>
        <b/>
        <sz val="10.5"/>
        <color theme="1"/>
        <rFont val="宋体"/>
        <family val="3"/>
        <charset val="134"/>
      </rPr>
      <t>目标层</t>
    </r>
    <r>
      <rPr>
        <b/>
        <sz val="10.5"/>
        <color theme="1"/>
        <rFont val="Times New Roman"/>
        <family val="1"/>
      </rPr>
      <t>A</t>
    </r>
  </si>
  <si>
    <r>
      <rPr>
        <b/>
        <sz val="10.5"/>
        <color theme="1"/>
        <rFont val="宋体"/>
        <family val="3"/>
        <charset val="134"/>
      </rPr>
      <t>准则层</t>
    </r>
    <r>
      <rPr>
        <b/>
        <sz val="10.5"/>
        <color theme="1"/>
        <rFont val="Times New Roman"/>
        <family val="1"/>
      </rPr>
      <t>B</t>
    </r>
  </si>
  <si>
    <r>
      <rPr>
        <b/>
        <sz val="10.5"/>
        <color theme="1"/>
        <rFont val="宋体"/>
        <family val="3"/>
        <charset val="134"/>
      </rPr>
      <t>指标层</t>
    </r>
    <r>
      <rPr>
        <b/>
        <sz val="10.5"/>
        <color theme="1"/>
        <rFont val="Times New Roman"/>
        <family val="1"/>
      </rPr>
      <t>C</t>
    </r>
  </si>
  <si>
    <t>B3</t>
    <phoneticPr fontId="1" type="noConversion"/>
  </si>
  <si>
    <t>B4</t>
    <phoneticPr fontId="1" type="noConversion"/>
  </si>
  <si>
    <t>B3-C</t>
    <phoneticPr fontId="1" type="noConversion"/>
  </si>
  <si>
    <t>B4-C</t>
    <phoneticPr fontId="1" type="noConversion"/>
  </si>
  <si>
    <t>AHP</t>
  </si>
  <si>
    <t>CRTIC</t>
  </si>
  <si>
    <t>AHP-CRTIC</t>
  </si>
  <si>
    <t>Cali_NSE</t>
    <phoneticPr fontId="1" type="noConversion"/>
  </si>
  <si>
    <t>Cali_LNSE</t>
    <phoneticPr fontId="1" type="noConversion"/>
  </si>
  <si>
    <t>Veri_RMSE_Q5</t>
    <phoneticPr fontId="1" type="noConversion"/>
  </si>
  <si>
    <t>Veri_RMSE_Q20</t>
    <phoneticPr fontId="1" type="noConversion"/>
  </si>
  <si>
    <t>Veri_RMSE_Qmid</t>
    <phoneticPr fontId="1" type="noConversion"/>
  </si>
  <si>
    <t>Veri_RMSE_Q70</t>
    <phoneticPr fontId="1" type="noConversion"/>
  </si>
  <si>
    <t>Veri_RMSE_Q95</t>
    <phoneticPr fontId="1" type="noConversion"/>
  </si>
  <si>
    <t>Cali_RMSE_Q5</t>
  </si>
  <si>
    <t>Cali_RMSE_Q20</t>
  </si>
  <si>
    <t>Cali_RMSE_Qmid</t>
  </si>
  <si>
    <t>Cali_RMSE_Q70</t>
  </si>
  <si>
    <t>Cali_RMSE_Q95</t>
  </si>
  <si>
    <t>N06192500</t>
  </si>
  <si>
    <t>RI</t>
  </si>
  <si>
    <t>RI</t>
    <phoneticPr fontId="1" type="noConversion"/>
  </si>
  <si>
    <t>CI=</t>
    <phoneticPr fontId="1" type="noConversion"/>
  </si>
  <si>
    <t>云变异值下限</t>
    <phoneticPr fontId="1" type="noConversion"/>
  </si>
  <si>
    <t>云变异值上限</t>
    <phoneticPr fontId="1" type="noConversion"/>
  </si>
  <si>
    <r>
      <rPr>
        <b/>
        <sz val="12"/>
        <color rgb="FF000000"/>
        <rFont val="宋体"/>
        <family val="3"/>
        <charset val="134"/>
      </rPr>
      <t>因子</t>
    </r>
  </si>
  <si>
    <r>
      <rPr>
        <b/>
        <sz val="12"/>
        <color rgb="FF000000"/>
        <rFont val="宋体"/>
        <family val="3"/>
        <charset val="134"/>
      </rPr>
      <t>一致性检验</t>
    </r>
  </si>
  <si>
    <r>
      <rPr>
        <sz val="10.5"/>
        <color theme="1"/>
        <rFont val="宋体"/>
        <family val="3"/>
        <charset val="134"/>
      </rPr>
      <t>率定期全局评价</t>
    </r>
    <phoneticPr fontId="1" type="noConversion"/>
  </si>
  <si>
    <r>
      <rPr>
        <sz val="10.5"/>
        <color theme="1"/>
        <rFont val="宋体"/>
        <family val="3"/>
        <charset val="134"/>
      </rPr>
      <t>率定期流量相位评价</t>
    </r>
    <phoneticPr fontId="1" type="noConversion"/>
  </si>
  <si>
    <r>
      <rPr>
        <sz val="10.5"/>
        <color theme="1"/>
        <rFont val="宋体"/>
        <family val="3"/>
        <charset val="134"/>
      </rPr>
      <t>验证期全局评价</t>
    </r>
    <phoneticPr fontId="1" type="noConversion"/>
  </si>
  <si>
    <r>
      <rPr>
        <sz val="10.5"/>
        <color theme="1"/>
        <rFont val="宋体"/>
        <family val="3"/>
        <charset val="134"/>
      </rPr>
      <t>验证期流量相位评价</t>
    </r>
    <phoneticPr fontId="1" type="noConversion"/>
  </si>
  <si>
    <r>
      <rPr>
        <sz val="10.5"/>
        <color theme="1"/>
        <rFont val="宋体"/>
        <family val="3"/>
        <charset val="134"/>
      </rPr>
      <t>专家评分</t>
    </r>
    <phoneticPr fontId="1" type="noConversion"/>
  </si>
  <si>
    <r>
      <rPr>
        <sz val="11"/>
        <color theme="1"/>
        <rFont val="宋体"/>
        <family val="3"/>
        <charset val="134"/>
      </rPr>
      <t>专家评分</t>
    </r>
    <phoneticPr fontId="1" type="noConversion"/>
  </si>
  <si>
    <r>
      <t>A</t>
    </r>
    <r>
      <rPr>
        <b/>
        <sz val="10.5"/>
        <color theme="1"/>
        <rFont val="宋体"/>
        <family val="3"/>
        <charset val="134"/>
      </rPr>
      <t>层对</t>
    </r>
    <r>
      <rPr>
        <b/>
        <sz val="10.5"/>
        <color theme="1"/>
        <rFont val="Times New Roman"/>
        <family val="1"/>
      </rPr>
      <t>B</t>
    </r>
    <r>
      <rPr>
        <b/>
        <sz val="10.5"/>
        <color theme="1"/>
        <rFont val="宋体"/>
        <family val="3"/>
        <charset val="134"/>
      </rPr>
      <t>层的相对权重</t>
    </r>
  </si>
  <si>
    <r>
      <t>B</t>
    </r>
    <r>
      <rPr>
        <b/>
        <sz val="10.5"/>
        <color theme="1"/>
        <rFont val="宋体"/>
        <family val="3"/>
        <charset val="134"/>
      </rPr>
      <t>层对</t>
    </r>
    <r>
      <rPr>
        <b/>
        <sz val="10.5"/>
        <color theme="1"/>
        <rFont val="Times New Roman"/>
        <family val="1"/>
      </rPr>
      <t>C</t>
    </r>
    <r>
      <rPr>
        <b/>
        <sz val="10.5"/>
        <color theme="1"/>
        <rFont val="宋体"/>
        <family val="3"/>
        <charset val="134"/>
      </rPr>
      <t>层的相对权重</t>
    </r>
  </si>
  <si>
    <r>
      <t>C</t>
    </r>
    <r>
      <rPr>
        <b/>
        <sz val="10.5"/>
        <color theme="1"/>
        <rFont val="宋体"/>
        <family val="3"/>
        <charset val="134"/>
      </rPr>
      <t>层指标的相对权重</t>
    </r>
  </si>
  <si>
    <r>
      <rPr>
        <sz val="11"/>
        <color theme="1"/>
        <rFont val="宋体"/>
        <family val="3"/>
        <charset val="134"/>
      </rPr>
      <t>率定期流量相位评价</t>
    </r>
    <phoneticPr fontId="1" type="noConversion"/>
  </si>
  <si>
    <r>
      <rPr>
        <sz val="11"/>
        <color theme="1"/>
        <rFont val="宋体"/>
        <family val="3"/>
        <charset val="134"/>
      </rPr>
      <t>验证期流量相位评价</t>
    </r>
    <phoneticPr fontId="1" type="noConversion"/>
  </si>
  <si>
    <r>
      <rPr>
        <sz val="11"/>
        <color theme="1"/>
        <rFont val="宋体"/>
        <family val="3"/>
        <charset val="134"/>
      </rPr>
      <t>投影寻踪</t>
    </r>
  </si>
  <si>
    <r>
      <rPr>
        <sz val="11"/>
        <color theme="1"/>
        <rFont val="宋体"/>
        <family val="3"/>
        <charset val="134"/>
      </rPr>
      <t>熵权法</t>
    </r>
  </si>
  <si>
    <r>
      <t>AHP-</t>
    </r>
    <r>
      <rPr>
        <sz val="11"/>
        <color theme="1"/>
        <rFont val="宋体"/>
        <family val="3"/>
        <charset val="134"/>
      </rPr>
      <t>投影寻踪</t>
    </r>
  </si>
  <si>
    <r>
      <t>AHP-</t>
    </r>
    <r>
      <rPr>
        <sz val="11"/>
        <color theme="1"/>
        <rFont val="宋体"/>
        <family val="3"/>
        <charset val="134"/>
      </rPr>
      <t>熵权法</t>
    </r>
  </si>
  <si>
    <t>隶属度</t>
    <phoneticPr fontId="1" type="noConversion"/>
  </si>
  <si>
    <t>1_N06908000</t>
    <phoneticPr fontId="1" type="noConversion"/>
  </si>
  <si>
    <t>1_N11532500</t>
    <phoneticPr fontId="1" type="noConversion"/>
  </si>
  <si>
    <t>1_N01321000</t>
    <phoneticPr fontId="1" type="noConversion"/>
  </si>
  <si>
    <t>1_N06192500</t>
    <phoneticPr fontId="1" type="noConversion"/>
  </si>
  <si>
    <t>1_N04073500</t>
    <phoneticPr fontId="1" type="noConversion"/>
  </si>
  <si>
    <t>2_N06908000</t>
    <phoneticPr fontId="1" type="noConversion"/>
  </si>
  <si>
    <t>2_N11532500</t>
    <phoneticPr fontId="1" type="noConversion"/>
  </si>
  <si>
    <t>2_N01321000</t>
    <phoneticPr fontId="1" type="noConversion"/>
  </si>
  <si>
    <t>2_N06192500</t>
    <phoneticPr fontId="1" type="noConversion"/>
  </si>
  <si>
    <t>2_N04073500</t>
    <phoneticPr fontId="1" type="noConversion"/>
  </si>
  <si>
    <t>图片名</t>
    <phoneticPr fontId="1" type="noConversion"/>
  </si>
  <si>
    <t>博弈论-云模型</t>
    <phoneticPr fontId="8" type="noConversion"/>
  </si>
  <si>
    <t>90隶属度上限</t>
    <phoneticPr fontId="8" type="noConversion"/>
  </si>
  <si>
    <t>90隶属度下限</t>
    <phoneticPr fontId="8" type="noConversion"/>
  </si>
  <si>
    <t>95隶属度上限</t>
    <phoneticPr fontId="8" type="noConversion"/>
  </si>
  <si>
    <t>95隶属度下限</t>
    <phoneticPr fontId="8" type="noConversion"/>
  </si>
  <si>
    <t>Veri_NSE</t>
  </si>
  <si>
    <t>Veri_LNSE</t>
  </si>
  <si>
    <t>AHP</t>
    <phoneticPr fontId="1" type="noConversion"/>
  </si>
  <si>
    <t>PP</t>
    <phoneticPr fontId="1" type="noConversion"/>
  </si>
  <si>
    <t>CRITIC</t>
    <phoneticPr fontId="1" type="noConversion"/>
  </si>
  <si>
    <t>ET</t>
    <phoneticPr fontId="1" type="noConversion"/>
  </si>
  <si>
    <t>CM-MW</t>
    <phoneticPr fontId="1" type="noConversion"/>
  </si>
  <si>
    <t>Cali_RMSE</t>
    <phoneticPr fontId="1" type="noConversion"/>
  </si>
  <si>
    <t>Cali_MSE</t>
    <phoneticPr fontId="1" type="noConversion"/>
  </si>
  <si>
    <t>Cali_MSEL</t>
    <phoneticPr fontId="1" type="noConversion"/>
  </si>
  <si>
    <t>Cali_R2</t>
    <phoneticPr fontId="1" type="noConversion"/>
  </si>
  <si>
    <t>C3</t>
  </si>
  <si>
    <t>C4</t>
  </si>
  <si>
    <t>C5</t>
  </si>
  <si>
    <t>C6</t>
  </si>
  <si>
    <t>Veri_RMSE</t>
  </si>
  <si>
    <t>Veri_MSE</t>
  </si>
  <si>
    <t>Veri_MSEL</t>
  </si>
  <si>
    <t>Veri_R2</t>
  </si>
  <si>
    <r>
      <rPr>
        <b/>
        <sz val="12"/>
        <color rgb="FF000000"/>
        <rFont val="宋体"/>
        <family val="3"/>
        <charset val="134"/>
      </rPr>
      <t>一致性检验</t>
    </r>
    <phoneticPr fontId="1" type="noConversion"/>
  </si>
  <si>
    <t>率定期全局评价</t>
  </si>
  <si>
    <t>验证期全局评价</t>
  </si>
  <si>
    <t>Comprehensive evaluation</t>
    <phoneticPr fontId="1" type="noConversion"/>
  </si>
  <si>
    <t>N13302500</t>
  </si>
  <si>
    <t>指标权重赋权</t>
    <phoneticPr fontId="1" type="noConversion"/>
  </si>
  <si>
    <t>因子</t>
    <phoneticPr fontId="1" type="noConversion"/>
  </si>
  <si>
    <t>Scheme 1</t>
    <phoneticPr fontId="1" type="noConversion"/>
  </si>
  <si>
    <t>Scheme 6</t>
    <phoneticPr fontId="1" type="noConversion"/>
  </si>
  <si>
    <t>Scheme</t>
    <phoneticPr fontId="1" type="noConversion"/>
  </si>
  <si>
    <t>Watershed</t>
    <phoneticPr fontId="1" type="noConversion"/>
  </si>
  <si>
    <t>Class</t>
  </si>
  <si>
    <r>
      <t xml:space="preserve">CM-MW
</t>
    </r>
    <r>
      <rPr>
        <i/>
        <sz val="9"/>
        <color theme="1"/>
        <rFont val="Times New Roman"/>
        <family val="1"/>
      </rPr>
      <t>Ex</t>
    </r>
    <phoneticPr fontId="1" type="noConversion"/>
  </si>
  <si>
    <t>Arithmetic Mean</t>
    <phoneticPr fontId="1" type="noConversion"/>
  </si>
  <si>
    <t>Ex_综合云</t>
  </si>
  <si>
    <t>En_综合云</t>
  </si>
  <si>
    <t>He_综合云</t>
  </si>
  <si>
    <t>Class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</si>
  <si>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</si>
  <si>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</si>
  <si>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</si>
  <si>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</si>
  <si>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N04073500</t>
  </si>
  <si>
    <t>N05280000</t>
  </si>
  <si>
    <t>N08085500</t>
  </si>
  <si>
    <t>Example A</t>
    <phoneticPr fontId="1" type="noConversion"/>
  </si>
  <si>
    <t>Example B</t>
    <phoneticPr fontId="1" type="noConversion"/>
  </si>
  <si>
    <t>Example C</t>
    <phoneticPr fontId="1" type="noConversion"/>
  </si>
  <si>
    <t>Example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</si>
</sst>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5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2" xfId="0" applyBorder="1">
      <alignment vertical="center"/>
    </xf>
    <xf numFmtId="177" fontId="17" fillId="0" borderId="0" xfId="0" applyNumberFormat="1" applyFont="1" applyAlignment="1"/>
    <xf numFmtId="177" fontId="18" fillId="0" borderId="0" xfId="0" applyNumberFormat="1" applyFont="1" applyAlignment="1"/>
    <xf numFmtId="177" fontId="0" fillId="0" borderId="24" xfId="0" applyNumberFormat="1" applyBorder="1" applyAlignment="1">
      <alignment horizontal="center" vertical="center"/>
    </xf>
    <xf numFmtId="0" fontId="19" fillId="0" borderId="0" xfId="0" applyFont="1">
      <alignment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24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center" vertical="center" wrapText="1"/>
    </xf>
    <xf numFmtId="176" fontId="15" fillId="0" borderId="29" xfId="0" applyNumberFormat="1" applyFont="1" applyBorder="1" applyAlignment="1">
      <alignment horizontal="center" vertical="center"/>
    </xf>
    <xf numFmtId="176" fontId="15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>
      <alignment horizontal="center" vertical="center" wrapText="1"/>
    </xf>
    <xf numFmtId="176" fontId="15" fillId="0" borderId="2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15" fillId="0" borderId="24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 wrapText="1"/>
    </xf>
    <xf numFmtId="176" fontId="15" fillId="0" borderId="5" xfId="0" applyNumberFormat="1" applyFont="1" applyBorder="1" applyAlignment="1">
      <alignment horizontal="center" vertical="center"/>
    </xf>
    <xf numFmtId="176" fontId="15" fillId="0" borderId="2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DDCDB"/>
      <color rgb="FFBADAE1"/>
      <color rgb="FF5EA9BD"/>
      <color rgb="FF3A6D81"/>
      <color rgb="FFFFC05F"/>
      <color rgb="FFFF826C"/>
      <color rgb="FF3196E2"/>
      <color rgb="FF53D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4"/>
          <c:tx>
            <c:v>云95下限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cat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权重!$O$2:$O$23</c:f>
              <c:numCache>
                <c:formatCode>General</c:formatCode>
                <c:ptCount val="22"/>
                <c:pt idx="0">
                  <c:v>4.0215985471104623E-2</c:v>
                </c:pt>
                <c:pt idx="1">
                  <c:v>2.7123820643365059E-2</c:v>
                </c:pt>
                <c:pt idx="2">
                  <c:v>2.5923509839742981E-2</c:v>
                </c:pt>
                <c:pt idx="3">
                  <c:v>3.2880603163218523E-2</c:v>
                </c:pt>
                <c:pt idx="4">
                  <c:v>1.9794170098009944E-2</c:v>
                </c:pt>
                <c:pt idx="5">
                  <c:v>1.9879526368073622E-2</c:v>
                </c:pt>
                <c:pt idx="6">
                  <c:v>4.6281641719217767E-2</c:v>
                </c:pt>
                <c:pt idx="7">
                  <c:v>3.5537799019257674E-2</c:v>
                </c:pt>
                <c:pt idx="8">
                  <c:v>2.6007153736261564E-2</c:v>
                </c:pt>
                <c:pt idx="9">
                  <c:v>1.1332868558665072E-2</c:v>
                </c:pt>
                <c:pt idx="10">
                  <c:v>3.7296306963736633E-2</c:v>
                </c:pt>
                <c:pt idx="11">
                  <c:v>7.3468077959486996E-2</c:v>
                </c:pt>
                <c:pt idx="12">
                  <c:v>5.2502119501160328E-2</c:v>
                </c:pt>
                <c:pt idx="13">
                  <c:v>3.778986899053844E-2</c:v>
                </c:pt>
                <c:pt idx="14">
                  <c:v>4.4486610885042951E-2</c:v>
                </c:pt>
                <c:pt idx="15">
                  <c:v>2.8852090680592572E-2</c:v>
                </c:pt>
                <c:pt idx="16">
                  <c:v>3.8298684430510793E-2</c:v>
                </c:pt>
                <c:pt idx="17">
                  <c:v>8.5924848370875176E-2</c:v>
                </c:pt>
                <c:pt idx="18">
                  <c:v>5.0187971341315973E-2</c:v>
                </c:pt>
                <c:pt idx="19">
                  <c:v>3.7789239668679399E-2</c:v>
                </c:pt>
                <c:pt idx="20">
                  <c:v>4.0390035203951756E-2</c:v>
                </c:pt>
                <c:pt idx="21">
                  <c:v>5.9590273258817904E-2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84-4ED0-9078-181471118AA3}"/>
            </c:ext>
          </c:extLst>
        </c:ser>
        <c:ser>
          <c:idx val="4"/>
          <c:order val="5"/>
          <c:tx>
            <c:strRef>
              <c:f>权重!$N$36</c:f>
              <c:strCache>
                <c:ptCount val="1"/>
                <c:pt idx="0">
                  <c:v>CM-MW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>
              <a:softEdge rad="25400"/>
            </a:effectLst>
          </c:spPr>
          <c:invertIfNegative val="0"/>
          <c:cat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权重!$N$37:$N$58</c:f>
              <c:numCache>
                <c:formatCode>General</c:formatCode>
                <c:ptCount val="22"/>
                <c:pt idx="0">
                  <c:v>7.6862408663207066E-3</c:v>
                </c:pt>
                <c:pt idx="1">
                  <c:v>8.4646251921040271E-3</c:v>
                </c:pt>
                <c:pt idx="2">
                  <c:v>8.5239529799907565E-3</c:v>
                </c:pt>
                <c:pt idx="3">
                  <c:v>2.5223026587128244E-4</c:v>
                </c:pt>
                <c:pt idx="4">
                  <c:v>8.2231138481422307E-3</c:v>
                </c:pt>
                <c:pt idx="5">
                  <c:v>1.5200026003506922E-2</c:v>
                </c:pt>
                <c:pt idx="6">
                  <c:v>5.8737044365563817E-3</c:v>
                </c:pt>
                <c:pt idx="7">
                  <c:v>1.4926738194797264E-2</c:v>
                </c:pt>
                <c:pt idx="8">
                  <c:v>8.6582385035113493E-3</c:v>
                </c:pt>
                <c:pt idx="9">
                  <c:v>9.3188951283287129E-3</c:v>
                </c:pt>
                <c:pt idx="10">
                  <c:v>8.2526814427996975E-3</c:v>
                </c:pt>
                <c:pt idx="11">
                  <c:v>7.0812410419733296E-3</c:v>
                </c:pt>
                <c:pt idx="12">
                  <c:v>2.4652986010741666E-2</c:v>
                </c:pt>
                <c:pt idx="13">
                  <c:v>1.658692414164744E-2</c:v>
                </c:pt>
                <c:pt idx="14">
                  <c:v>1.7548554557953386E-2</c:v>
                </c:pt>
                <c:pt idx="15">
                  <c:v>1.387933012542935E-2</c:v>
                </c:pt>
                <c:pt idx="16">
                  <c:v>1.2054287042331802E-2</c:v>
                </c:pt>
                <c:pt idx="17">
                  <c:v>6.0718605222797734E-3</c:v>
                </c:pt>
                <c:pt idx="18">
                  <c:v>5.7752956219434479E-3</c:v>
                </c:pt>
                <c:pt idx="19">
                  <c:v>2.4573163594831929E-2</c:v>
                </c:pt>
                <c:pt idx="20">
                  <c:v>1.8928291371052237E-2</c:v>
                </c:pt>
                <c:pt idx="21">
                  <c:v>1.1441975196615016E-2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84-4ED0-9078-18147111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66832320"/>
        <c:axId val="966829408"/>
      </c:barChart>
      <c:scatterChart>
        <c:scatterStyle val="lineMarker"/>
        <c:varyColors val="0"/>
        <c:ser>
          <c:idx val="0"/>
          <c:order val="0"/>
          <c:tx>
            <c:v>AHP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  <a:alpha val="7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权重!$B$2:$B$23</c:f>
              <c:numCache>
                <c:formatCode>General</c:formatCode>
                <c:ptCount val="22"/>
                <c:pt idx="0">
                  <c:v>4.8762398962474078E-2</c:v>
                </c:pt>
                <c:pt idx="1">
                  <c:v>2.2163577465069407E-2</c:v>
                </c:pt>
                <c:pt idx="2">
                  <c:v>3.4830284973195749E-2</c:v>
                </c:pt>
                <c:pt idx="3">
                  <c:v>2.7704471831336723E-2</c:v>
                </c:pt>
                <c:pt idx="4">
                  <c:v>2.0898170983917445E-2</c:v>
                </c:pt>
                <c:pt idx="5">
                  <c:v>3.4830284973195749E-2</c:v>
                </c:pt>
                <c:pt idx="6">
                  <c:v>5.4054054054054057E-2</c:v>
                </c:pt>
                <c:pt idx="7">
                  <c:v>2.7027027027027029E-2</c:v>
                </c:pt>
                <c:pt idx="8">
                  <c:v>1.3513513513513511E-2</c:v>
                </c:pt>
                <c:pt idx="9">
                  <c:v>1.3513513513513511E-2</c:v>
                </c:pt>
                <c:pt idx="10">
                  <c:v>2.7027027027027022E-2</c:v>
                </c:pt>
                <c:pt idx="11">
                  <c:v>9.8402821719988848E-2</c:v>
                </c:pt>
                <c:pt idx="12">
                  <c:v>5.6230183839993605E-2</c:v>
                </c:pt>
                <c:pt idx="13">
                  <c:v>6.8024302365443656E-2</c:v>
                </c:pt>
                <c:pt idx="14">
                  <c:v>7.0287729799992052E-2</c:v>
                </c:pt>
                <c:pt idx="15">
                  <c:v>4.6699492749092034E-2</c:v>
                </c:pt>
                <c:pt idx="16">
                  <c:v>6.5760874930895247E-2</c:v>
                </c:pt>
                <c:pt idx="17">
                  <c:v>0.1081081081081081</c:v>
                </c:pt>
                <c:pt idx="18">
                  <c:v>5.405405405405405E-2</c:v>
                </c:pt>
                <c:pt idx="19">
                  <c:v>2.7027027027027018E-2</c:v>
                </c:pt>
                <c:pt idx="20">
                  <c:v>2.7027027027027018E-2</c:v>
                </c:pt>
                <c:pt idx="21">
                  <c:v>5.4054054054054036E-2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4ED0-9078-181471118AA3}"/>
            </c:ext>
          </c:extLst>
        </c:ser>
        <c:ser>
          <c:idx val="1"/>
          <c:order val="1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  <a:alpha val="7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权重!$C$2:$C$23</c:f>
              <c:numCache>
                <c:formatCode>General</c:formatCode>
                <c:ptCount val="22"/>
                <c:pt idx="0">
                  <c:v>4.3038312933997333E-2</c:v>
                </c:pt>
                <c:pt idx="1">
                  <c:v>4.9003181061396651E-2</c:v>
                </c:pt>
                <c:pt idx="2">
                  <c:v>1.2792714575358799E-2</c:v>
                </c:pt>
                <c:pt idx="3">
                  <c:v>3.6628939330780506E-2</c:v>
                </c:pt>
                <c:pt idx="4">
                  <c:v>7.7831058494047395E-3</c:v>
                </c:pt>
                <c:pt idx="5">
                  <c:v>5.7170494681586682E-3</c:v>
                </c:pt>
                <c:pt idx="6">
                  <c:v>4.3974850758554555E-2</c:v>
                </c:pt>
                <c:pt idx="7">
                  <c:v>8.0411003354045191E-2</c:v>
                </c:pt>
                <c:pt idx="8">
                  <c:v>4.3877962289312171E-2</c:v>
                </c:pt>
                <c:pt idx="9">
                  <c:v>5.5775978771341857E-3</c:v>
                </c:pt>
                <c:pt idx="10">
                  <c:v>5.6881156829693781E-2</c:v>
                </c:pt>
                <c:pt idx="11">
                  <c:v>5.4778193120736306E-2</c:v>
                </c:pt>
                <c:pt idx="12">
                  <c:v>0.11854305658384709</c:v>
                </c:pt>
                <c:pt idx="13">
                  <c:v>4.7661543543232451E-3</c:v>
                </c:pt>
                <c:pt idx="14">
                  <c:v>6.3276256042663053E-3</c:v>
                </c:pt>
                <c:pt idx="15">
                  <c:v>6.9532719388683325E-3</c:v>
                </c:pt>
                <c:pt idx="16">
                  <c:v>1.5943314373628597E-2</c:v>
                </c:pt>
                <c:pt idx="17">
                  <c:v>8.0768860609132923E-2</c:v>
                </c:pt>
                <c:pt idx="18">
                  <c:v>4.5268845956693164E-2</c:v>
                </c:pt>
                <c:pt idx="19">
                  <c:v>0.10983882053708185</c:v>
                </c:pt>
                <c:pt idx="20">
                  <c:v>8.5768308630381609E-2</c:v>
                </c:pt>
                <c:pt idx="21">
                  <c:v>8.5357673963203845E-2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4-4ED0-9078-181471118AA3}"/>
            </c:ext>
          </c:extLst>
        </c:ser>
        <c:ser>
          <c:idx val="2"/>
          <c:order val="2"/>
          <c:tx>
            <c:v>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  <a:alpha val="7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权重!$D$2:$D$23</c:f>
              <c:numCache>
                <c:formatCode>General</c:formatCode>
                <c:ptCount val="22"/>
                <c:pt idx="0">
                  <c:v>2.3035216454922732E-2</c:v>
                </c:pt>
                <c:pt idx="1">
                  <c:v>3.7612636656565328E-2</c:v>
                </c:pt>
                <c:pt idx="2">
                  <c:v>3.047628953214462E-2</c:v>
                </c:pt>
                <c:pt idx="3">
                  <c:v>3.8821636553127037E-2</c:v>
                </c:pt>
                <c:pt idx="4">
                  <c:v>3.7940383230635179E-2</c:v>
                </c:pt>
                <c:pt idx="5">
                  <c:v>1.8978502153037664E-2</c:v>
                </c:pt>
                <c:pt idx="6">
                  <c:v>3.2413049669852256E-2</c:v>
                </c:pt>
                <c:pt idx="7">
                  <c:v>5.0931910118010362E-2</c:v>
                </c:pt>
                <c:pt idx="8">
                  <c:v>6.5420878088232493E-2</c:v>
                </c:pt>
                <c:pt idx="9">
                  <c:v>2.4207340842678862E-2</c:v>
                </c:pt>
                <c:pt idx="10">
                  <c:v>7.3467174239168528E-2</c:v>
                </c:pt>
                <c:pt idx="11">
                  <c:v>4.975714401489479E-2</c:v>
                </c:pt>
                <c:pt idx="12">
                  <c:v>3.4199220266066158E-2</c:v>
                </c:pt>
                <c:pt idx="13">
                  <c:v>2.8240037257477927E-2</c:v>
                </c:pt>
                <c:pt idx="14">
                  <c:v>5.2237580584990007E-2</c:v>
                </c:pt>
                <c:pt idx="15">
                  <c:v>2.5382104129005725E-2</c:v>
                </c:pt>
                <c:pt idx="16">
                  <c:v>1.1540749662673372E-2</c:v>
                </c:pt>
                <c:pt idx="17">
                  <c:v>4.9761483481668263E-2</c:v>
                </c:pt>
                <c:pt idx="18">
                  <c:v>7.0701292842420951E-2</c:v>
                </c:pt>
                <c:pt idx="19">
                  <c:v>5.8370025280268953E-2</c:v>
                </c:pt>
                <c:pt idx="20">
                  <c:v>9.8495444940303836E-2</c:v>
                </c:pt>
                <c:pt idx="21">
                  <c:v>8.8009900001854283E-2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4-4ED0-9078-181471118AA3}"/>
            </c:ext>
          </c:extLst>
        </c:ser>
        <c:ser>
          <c:idx val="3"/>
          <c:order val="3"/>
          <c:tx>
            <c:v>CRITIC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权重!$Q$2:$Q$23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权重!$E$2:$E$23</c:f>
              <c:numCache>
                <c:formatCode>General</c:formatCode>
                <c:ptCount val="22"/>
                <c:pt idx="0">
                  <c:v>5.6150385622106135E-2</c:v>
                </c:pt>
                <c:pt idx="1">
                  <c:v>3.2275312759322765E-2</c:v>
                </c:pt>
                <c:pt idx="2">
                  <c:v>4.6253926457725081E-2</c:v>
                </c:pt>
                <c:pt idx="3">
                  <c:v>5.0195604658751329E-2</c:v>
                </c:pt>
                <c:pt idx="4">
                  <c:v>6.3128598103115482E-2</c:v>
                </c:pt>
                <c:pt idx="5">
                  <c:v>5.6149605862687746E-2</c:v>
                </c:pt>
                <c:pt idx="6">
                  <c:v>6.5121003455236443E-2</c:v>
                </c:pt>
                <c:pt idx="7">
                  <c:v>4.3710687605384324E-2</c:v>
                </c:pt>
                <c:pt idx="8">
                  <c:v>4.270047697580346E-2</c:v>
                </c:pt>
                <c:pt idx="9">
                  <c:v>6.0327519320719662E-2</c:v>
                </c:pt>
                <c:pt idx="10">
                  <c:v>4.1072500996395658E-2</c:v>
                </c:pt>
                <c:pt idx="11">
                  <c:v>3.0060482030278161E-2</c:v>
                </c:pt>
                <c:pt idx="12">
                  <c:v>4.0309314889354089E-2</c:v>
                </c:pt>
                <c:pt idx="13">
                  <c:v>4.0190718983077349E-2</c:v>
                </c:pt>
                <c:pt idx="14">
                  <c:v>5.2625335635987321E-2</c:v>
                </c:pt>
                <c:pt idx="15">
                  <c:v>5.332267933816514E-2</c:v>
                </c:pt>
                <c:pt idx="16">
                  <c:v>3.0059002015248033E-2</c:v>
                </c:pt>
                <c:pt idx="17">
                  <c:v>4.800718518501243E-2</c:v>
                </c:pt>
                <c:pt idx="18">
                  <c:v>3.34108409306536E-2</c:v>
                </c:pt>
                <c:pt idx="19">
                  <c:v>3.5475806897746251E-2</c:v>
                </c:pt>
                <c:pt idx="20">
                  <c:v>4.0134822729563799E-2</c:v>
                </c:pt>
                <c:pt idx="21">
                  <c:v>3.9318189547665715E-2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84-4ED0-9078-18147111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32320"/>
        <c:axId val="966829408"/>
      </c:scatterChart>
      <c:catAx>
        <c:axId val="966832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Performance metrics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3734158606356418"/>
              <c:y val="0.849958987664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66829408"/>
        <c:crosses val="autoZero"/>
        <c:auto val="1"/>
        <c:lblAlgn val="ctr"/>
        <c:lblOffset val="100"/>
        <c:tickLblSkip val="1"/>
        <c:noMultiLvlLbl val="0"/>
      </c:catAx>
      <c:valAx>
        <c:axId val="966829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5.2428138360746876E-2"/>
              <c:y val="0.3185812694958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66832320"/>
        <c:crosses val="autoZero"/>
        <c:crossBetween val="between"/>
        <c:majorUnit val="0.1400000000000000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75390388120171"/>
          <c:y val="0.11396364157708291"/>
          <c:w val="0.76574599288237699"/>
          <c:h val="0.63596231112917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总结果!$N$10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3A6D8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7BC-4EBB-ADF4-462AE9ACA54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总结果!$N$11:$N$15</c15:sqref>
                  </c15:fullRef>
                </c:ext>
              </c:extLst>
              <c:f>(总结果!$N$11:$N$12,总结果!$N$14:$N$15)</c:f>
              <c:numCache>
                <c:formatCode>0.00_ </c:formatCode>
                <c:ptCount val="4"/>
                <c:pt idx="0">
                  <c:v>3.0100224547092824E-2</c:v>
                </c:pt>
                <c:pt idx="1">
                  <c:v>5.4342049330193265E-2</c:v>
                </c:pt>
                <c:pt idx="2">
                  <c:v>5.2355120012618217E-2</c:v>
                </c:pt>
                <c:pt idx="3">
                  <c:v>1.2304465650878615E-3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C-4EBB-ADF4-462AE9ACA545}"/>
            </c:ext>
          </c:extLst>
        </c:ser>
        <c:ser>
          <c:idx val="1"/>
          <c:order val="1"/>
          <c:tx>
            <c:strRef>
              <c:f>总结果!$O$10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EA9BD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总结果!$O$11:$O$15</c15:sqref>
                  </c15:fullRef>
                </c:ext>
              </c:extLst>
              <c:f>(总结果!$O$11:$O$12,总结果!$O$14:$O$15)</c:f>
              <c:numCache>
                <c:formatCode>0.00_ </c:formatCode>
                <c:ptCount val="4"/>
                <c:pt idx="0">
                  <c:v>0.78278396386466476</c:v>
                </c:pt>
                <c:pt idx="1">
                  <c:v>0.97676038046225022</c:v>
                </c:pt>
                <c:pt idx="2">
                  <c:v>0.87949948071445228</c:v>
                </c:pt>
                <c:pt idx="3">
                  <c:v>1.4852560981620688E-2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C-4EBB-ADF4-462AE9ACA545}"/>
            </c:ext>
          </c:extLst>
        </c:ser>
        <c:ser>
          <c:idx val="2"/>
          <c:order val="2"/>
          <c:tx>
            <c:strRef>
              <c:f>总结果!$P$10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BADAE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总结果!$P$11:$P$15</c15:sqref>
                  </c15:fullRef>
                </c:ext>
              </c:extLst>
              <c:f>(总结果!$P$11:$P$12,总结果!$P$14:$P$15)</c:f>
              <c:numCache>
                <c:formatCode>0.00_ </c:formatCode>
                <c:ptCount val="4"/>
                <c:pt idx="0">
                  <c:v>7.5043688669153341E-2</c:v>
                </c:pt>
                <c:pt idx="1">
                  <c:v>4.9763637878556755E-2</c:v>
                </c:pt>
                <c:pt idx="2">
                  <c:v>8.280887695123651E-2</c:v>
                </c:pt>
                <c:pt idx="3">
                  <c:v>9.9796044903809999E-2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C-4EBB-ADF4-462AE9ACA545}"/>
            </c:ext>
          </c:extLst>
        </c:ser>
        <c:ser>
          <c:idx val="3"/>
          <c:order val="3"/>
          <c:tx>
            <c:strRef>
              <c:f>总结果!$Q$10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DDDCDB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总结果!$Q$11:$Q$15</c15:sqref>
                  </c15:fullRef>
                </c:ext>
              </c:extLst>
              <c:f>(总结果!$Q$11:$Q$12,总结果!$Q$14:$Q$15)</c:f>
              <c:numCache>
                <c:formatCode>0.00_ </c:formatCode>
                <c:ptCount val="4"/>
                <c:pt idx="0">
                  <c:v>5.3737375402163057E-4</c:v>
                </c:pt>
                <c:pt idx="1">
                  <c:v>3.4354022684912611E-4</c:v>
                </c:pt>
                <c:pt idx="2">
                  <c:v>8.8525907935810277E-4</c:v>
                </c:pt>
                <c:pt idx="3">
                  <c:v>0.73347920080950879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C-4EBB-ADF4-462AE9AC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/>
                  <a:t>Basin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659820547461914"/>
              <c:y val="0.8079821287143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687"/>
        <c:crosses val="autoZero"/>
        <c:auto val="1"/>
        <c:lblAlgn val="ctr"/>
        <c:lblOffset val="100"/>
        <c:tickMarkSkip val="1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/>
                  <a:t>Similarity between Evaluation</a:t>
                </a:r>
                <a:r>
                  <a:rPr lang="en-US" altLang="zh-CN" baseline="0"/>
                  <a:t> cloud </a:t>
                </a:r>
              </a:p>
              <a:p>
                <a:pPr>
                  <a:defRPr/>
                </a:pPr>
                <a:r>
                  <a:rPr lang="en-US" altLang="zh-CN" baseline="0"/>
                  <a:t>and Category cloud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303565477090456E-2"/>
              <c:y val="0.10822862892675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78283609145285"/>
          <c:y val="2.2718090623862715E-2"/>
          <c:w val="0.54074912249042006"/>
          <c:h val="7.7105623126002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201885891474"/>
          <c:y val="0.134802945635564"/>
          <c:w val="0.7739319452449146"/>
          <c:h val="0.61431931141385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总结果!$N$10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3A6D8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总结果!$N$16:$N$20</c15:sqref>
                  </c15:fullRef>
                </c:ext>
              </c:extLst>
              <c:f>(总结果!$N$16:$N$17,总结果!$N$19:$N$20)</c:f>
              <c:numCache>
                <c:formatCode>0.00_ </c:formatCode>
                <c:ptCount val="4"/>
                <c:pt idx="0">
                  <c:v>0.14270452702153835</c:v>
                </c:pt>
                <c:pt idx="1">
                  <c:v>0.22128175743890144</c:v>
                </c:pt>
                <c:pt idx="2">
                  <c:v>0.21237966365032701</c:v>
                </c:pt>
                <c:pt idx="3">
                  <c:v>4.2983534912965915E-3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7B-4F9A-9FF1-F6F3DD3476DB}"/>
            </c:ext>
          </c:extLst>
        </c:ser>
        <c:ser>
          <c:idx val="5"/>
          <c:order val="1"/>
          <c:tx>
            <c:strRef>
              <c:f>总结果!$O$10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EA9BD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总结果!$O$16:$O$20</c15:sqref>
                  </c15:fullRef>
                </c:ext>
              </c:extLst>
              <c:f>(总结果!$O$16:$O$17,总结果!$O$19:$O$20)</c:f>
              <c:numCache>
                <c:formatCode>0.00_ </c:formatCode>
                <c:ptCount val="4"/>
                <c:pt idx="0">
                  <c:v>0.28091395228349259</c:v>
                </c:pt>
                <c:pt idx="1">
                  <c:v>0.15628654766343897</c:v>
                </c:pt>
                <c:pt idx="2">
                  <c:v>0.23051069210133568</c:v>
                </c:pt>
                <c:pt idx="3">
                  <c:v>6.4207013957870762E-2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7B-4F9A-9FF1-F6F3DD3476DB}"/>
            </c:ext>
          </c:extLst>
        </c:ser>
        <c:ser>
          <c:idx val="6"/>
          <c:order val="2"/>
          <c:tx>
            <c:strRef>
              <c:f>总结果!$P$10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BADAE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总结果!$P$16:$P$20</c15:sqref>
                  </c15:fullRef>
                </c:ext>
              </c:extLst>
              <c:f>(总结果!$P$16:$P$17,总结果!$P$19:$P$20)</c:f>
              <c:numCache>
                <c:formatCode>0.00_ </c:formatCode>
                <c:ptCount val="4"/>
                <c:pt idx="0">
                  <c:v>1.0373690286774595E-3</c:v>
                </c:pt>
                <c:pt idx="1">
                  <c:v>2.0561404080410295E-4</c:v>
                </c:pt>
                <c:pt idx="2">
                  <c:v>9.7041859012014786E-4</c:v>
                </c:pt>
                <c:pt idx="3">
                  <c:v>0.40823204301494032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7B-4F9A-9FF1-F6F3DD3476DB}"/>
            </c:ext>
          </c:extLst>
        </c:ser>
        <c:ser>
          <c:idx val="7"/>
          <c:order val="3"/>
          <c:tx>
            <c:strRef>
              <c:f>总结果!$Q$10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DDDCDB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总结果!$Q$16:$Q$20</c15:sqref>
                  </c15:fullRef>
                </c:ext>
              </c:extLst>
              <c:f>(总结果!$Q$16:$Q$17,总结果!$Q$19:$Q$20)</c:f>
              <c:numCache>
                <c:formatCode>0.00_ </c:formatCode>
                <c:ptCount val="4"/>
                <c:pt idx="0">
                  <c:v>1.3096755671071492E-6</c:v>
                </c:pt>
                <c:pt idx="1">
                  <c:v>2.0099329711698033E-7</c:v>
                </c:pt>
                <c:pt idx="2">
                  <c:v>1.5839308785681183E-6</c:v>
                </c:pt>
                <c:pt idx="3">
                  <c:v>0.3793625852687903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7B-4F9A-9FF1-F6F3DD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/>
                  <a:t>Basin</a:t>
                </a:r>
              </a:p>
            </c:rich>
          </c:tx>
          <c:layout>
            <c:manualLayout>
              <c:xMode val="edge"/>
              <c:yMode val="edge"/>
              <c:x val="0.93342461131281329"/>
              <c:y val="0.799999925716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687"/>
        <c:crosses val="autoZero"/>
        <c:auto val="0"/>
        <c:lblAlgn val="ctr"/>
        <c:lblOffset val="100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/>
                  <a:t>Similarity between Evaluation cloud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/>
                  <a:t>and Category cloud</a:t>
                </a:r>
              </a:p>
            </c:rich>
          </c:tx>
          <c:layout>
            <c:manualLayout>
              <c:xMode val="edge"/>
              <c:yMode val="edge"/>
              <c:x val="2.0641565872437723E-2"/>
              <c:y val="0.134803027351022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4686271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42106551437969492"/>
          <c:y val="2.6779153963700945E-2"/>
          <c:w val="0.54080252457727862"/>
          <c:h val="7.791944317596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75390388120171"/>
          <c:y val="0.11396364157708291"/>
          <c:w val="0.76574599288237699"/>
          <c:h val="0.63596231112917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总结果!$N$10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3A6D8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6D-48A9-BE76-8AF149C0A96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总结果!$N$11:$N$15</c15:sqref>
                  </c15:fullRef>
                </c:ext>
              </c:extLst>
              <c:f>(总结果!$N$11:$N$12,总结果!$N$14:$N$15)</c:f>
              <c:numCache>
                <c:formatCode>0.00_ </c:formatCode>
                <c:ptCount val="4"/>
                <c:pt idx="0">
                  <c:v>3.0100224547092824E-2</c:v>
                </c:pt>
                <c:pt idx="1">
                  <c:v>5.4342049330193265E-2</c:v>
                </c:pt>
                <c:pt idx="2">
                  <c:v>5.2355120012618217E-2</c:v>
                </c:pt>
                <c:pt idx="3">
                  <c:v>1.2304465650878615E-3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8A9-BE76-8AF149C0A968}"/>
            </c:ext>
          </c:extLst>
        </c:ser>
        <c:ser>
          <c:idx val="1"/>
          <c:order val="1"/>
          <c:tx>
            <c:strRef>
              <c:f>总结果!$O$10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EA9BD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总结果!$O$11:$O$15</c15:sqref>
                  </c15:fullRef>
                </c:ext>
              </c:extLst>
              <c:f>(总结果!$O$11:$O$12,总结果!$O$14:$O$15)</c:f>
              <c:numCache>
                <c:formatCode>0.00_ </c:formatCode>
                <c:ptCount val="4"/>
                <c:pt idx="0">
                  <c:v>0.78278396386466476</c:v>
                </c:pt>
                <c:pt idx="1">
                  <c:v>0.97676038046225022</c:v>
                </c:pt>
                <c:pt idx="2">
                  <c:v>0.87949948071445228</c:v>
                </c:pt>
                <c:pt idx="3">
                  <c:v>1.4852560981620688E-2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D-48A9-BE76-8AF149C0A968}"/>
            </c:ext>
          </c:extLst>
        </c:ser>
        <c:ser>
          <c:idx val="2"/>
          <c:order val="2"/>
          <c:tx>
            <c:strRef>
              <c:f>总结果!$P$10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BADAE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总结果!$P$11:$P$15</c15:sqref>
                  </c15:fullRef>
                </c:ext>
              </c:extLst>
              <c:f>(总结果!$P$11:$P$12,总结果!$P$14:$P$15)</c:f>
              <c:numCache>
                <c:formatCode>0.00_ </c:formatCode>
                <c:ptCount val="4"/>
                <c:pt idx="0">
                  <c:v>7.5043688669153341E-2</c:v>
                </c:pt>
                <c:pt idx="1">
                  <c:v>4.9763637878556755E-2</c:v>
                </c:pt>
                <c:pt idx="2">
                  <c:v>8.280887695123651E-2</c:v>
                </c:pt>
                <c:pt idx="3">
                  <c:v>9.9796044903809999E-2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D-48A9-BE76-8AF149C0A968}"/>
            </c:ext>
          </c:extLst>
        </c:ser>
        <c:ser>
          <c:idx val="3"/>
          <c:order val="3"/>
          <c:tx>
            <c:strRef>
              <c:f>总结果!$Q$10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DDDCDB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总结果!$I$11:$I$15</c15:sqref>
                  </c15:fullRef>
                </c:ext>
              </c:extLst>
              <c:f>(总结果!$I$11:$I$12,总结果!$I$14:$I$15)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总结果!$Q$11:$Q$15</c15:sqref>
                  </c15:fullRef>
                </c:ext>
              </c:extLst>
              <c:f>(总结果!$Q$11:$Q$12,总结果!$Q$14:$Q$15)</c:f>
              <c:numCache>
                <c:formatCode>0.00_ </c:formatCode>
                <c:ptCount val="4"/>
                <c:pt idx="0">
                  <c:v>5.3737375402163057E-4</c:v>
                </c:pt>
                <c:pt idx="1">
                  <c:v>3.4354022684912611E-4</c:v>
                </c:pt>
                <c:pt idx="2">
                  <c:v>8.8525907935810277E-4</c:v>
                </c:pt>
                <c:pt idx="3">
                  <c:v>0.73347920080950879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8A9-BE76-8AF149C0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Basin</a:t>
                </a:r>
              </a:p>
            </c:rich>
          </c:tx>
          <c:layout>
            <c:manualLayout>
              <c:xMode val="edge"/>
              <c:yMode val="edge"/>
              <c:x val="0.93659820547461914"/>
              <c:y val="0.8079821287143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544686687"/>
        <c:crosses val="autoZero"/>
        <c:auto val="1"/>
        <c:lblAlgn val="ctr"/>
        <c:lblOffset val="100"/>
        <c:tickMarkSkip val="1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Similarity between Evaluation cloud </a:t>
                </a:r>
              </a:p>
              <a:p>
                <a:pPr algn="ctr">
                  <a:defRPr lang="en-US" sz="900" b="0">
                    <a:solidFill>
                      <a:schemeClr val="tx1"/>
                    </a:solidFill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and Category cloud</a:t>
                </a:r>
              </a:p>
            </c:rich>
          </c:tx>
          <c:layout>
            <c:manualLayout>
              <c:xMode val="edge"/>
              <c:yMode val="edge"/>
              <c:x val="3.303565477090456E-2"/>
              <c:y val="0.10822862892675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544686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Arial" panose="020B0604020202020204" pitchFamily="34" charset="0"/>
          <a:ea typeface="宋体" panose="02010600030101010101" pitchFamily="2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201885891474"/>
          <c:y val="0.134802945635564"/>
          <c:w val="0.7739319452449146"/>
          <c:h val="0.6143193114138559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总结果!$N$10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3A6D8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总结果!$N$16:$N$20</c15:sqref>
                  </c15:fullRef>
                </c:ext>
              </c:extLst>
              <c:f>(总结果!$N$16:$N$17,总结果!$N$19:$N$20)</c:f>
              <c:numCache>
                <c:formatCode>0.00_ </c:formatCode>
                <c:ptCount val="4"/>
                <c:pt idx="0">
                  <c:v>0.14270452702153835</c:v>
                </c:pt>
                <c:pt idx="1">
                  <c:v>0.22128175743890144</c:v>
                </c:pt>
                <c:pt idx="2">
                  <c:v>0.21237966365032701</c:v>
                </c:pt>
                <c:pt idx="3">
                  <c:v>4.2983534912965915E-3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C-450B-88FA-9B682D6CA595}"/>
            </c:ext>
          </c:extLst>
        </c:ser>
        <c:ser>
          <c:idx val="5"/>
          <c:order val="1"/>
          <c:tx>
            <c:strRef>
              <c:f>总结果!$O$10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EA9BD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总结果!$O$16:$O$20</c15:sqref>
                  </c15:fullRef>
                </c:ext>
              </c:extLst>
              <c:f>(总结果!$O$16:$O$17,总结果!$O$19:$O$20)</c:f>
              <c:numCache>
                <c:formatCode>0.00_ </c:formatCode>
                <c:ptCount val="4"/>
                <c:pt idx="0">
                  <c:v>0.28091395228349259</c:v>
                </c:pt>
                <c:pt idx="1">
                  <c:v>0.15628654766343897</c:v>
                </c:pt>
                <c:pt idx="2">
                  <c:v>0.23051069210133568</c:v>
                </c:pt>
                <c:pt idx="3">
                  <c:v>6.4207013957870762E-2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C-450B-88FA-9B682D6CA595}"/>
            </c:ext>
          </c:extLst>
        </c:ser>
        <c:ser>
          <c:idx val="6"/>
          <c:order val="2"/>
          <c:tx>
            <c:strRef>
              <c:f>总结果!$P$10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BADAE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总结果!$P$16:$P$20</c15:sqref>
                  </c15:fullRef>
                </c:ext>
              </c:extLst>
              <c:f>(总结果!$P$16:$P$17,总结果!$P$19:$P$20)</c:f>
              <c:numCache>
                <c:formatCode>0.00_ </c:formatCode>
                <c:ptCount val="4"/>
                <c:pt idx="0">
                  <c:v>1.0373690286774595E-3</c:v>
                </c:pt>
                <c:pt idx="1">
                  <c:v>2.0561404080410295E-4</c:v>
                </c:pt>
                <c:pt idx="2">
                  <c:v>9.7041859012014786E-4</c:v>
                </c:pt>
                <c:pt idx="3">
                  <c:v>0.40823204301494032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C-450B-88FA-9B682D6CA595}"/>
            </c:ext>
          </c:extLst>
        </c:ser>
        <c:ser>
          <c:idx val="7"/>
          <c:order val="3"/>
          <c:tx>
            <c:strRef>
              <c:f>总结果!$Q$10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DDDCDB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总结果!$I$16:$I$20</c15:sqref>
                  </c15:fullRef>
                </c:ext>
              </c:extLst>
              <c:f>(总结果!$I$16:$I$17,总结果!$I$19:$I$20)</c:f>
              <c:strCache>
                <c:ptCount val="4"/>
                <c:pt idx="0">
                  <c:v>Example A</c:v>
                </c:pt>
                <c:pt idx="1">
                  <c:v>Example B</c:v>
                </c:pt>
                <c:pt idx="2">
                  <c:v>Example C</c:v>
                </c:pt>
                <c:pt idx="3">
                  <c:v>Example 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总结果!$Q$16:$Q$20</c15:sqref>
                  </c15:fullRef>
                </c:ext>
              </c:extLst>
              <c:f>(总结果!$Q$16:$Q$17,总结果!$Q$19:$Q$20)</c:f>
              <c:numCache>
                <c:formatCode>0.00_ </c:formatCode>
                <c:ptCount val="4"/>
                <c:pt idx="0">
                  <c:v>1.3096755671071492E-6</c:v>
                </c:pt>
                <c:pt idx="1">
                  <c:v>2.0099329711698033E-7</c:v>
                </c:pt>
                <c:pt idx="2">
                  <c:v>1.5839308785681183E-6</c:v>
                </c:pt>
                <c:pt idx="3">
                  <c:v>0.3793625852687903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C-450B-88FA-9B682D6C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44686271"/>
        <c:axId val="1544686687"/>
      </c:barChart>
      <c:catAx>
        <c:axId val="1544686271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Basin</a:t>
                </a:r>
              </a:p>
            </c:rich>
          </c:tx>
          <c:layout>
            <c:manualLayout>
              <c:xMode val="edge"/>
              <c:yMode val="edge"/>
              <c:x val="0.93342461131281329"/>
              <c:y val="0.799999925716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900" b="0"/>
            </a:pPr>
            <a:endParaRPr lang="zh-CN"/>
          </a:p>
        </c:txPr>
        <c:crossAx val="1544686687"/>
        <c:crosses val="autoZero"/>
        <c:auto val="0"/>
        <c:lblAlgn val="ctr"/>
        <c:lblOffset val="100"/>
        <c:noMultiLvlLbl val="0"/>
      </c:catAx>
      <c:valAx>
        <c:axId val="1544686687"/>
        <c:scaling>
          <c:orientation val="minMax"/>
          <c:max val="1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Similarity between Evaluation cloud </a:t>
                </a:r>
              </a:p>
              <a:p>
                <a:pPr algn="ctr" rtl="0"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and Category cloud</a:t>
                </a:r>
              </a:p>
            </c:rich>
          </c:tx>
          <c:layout>
            <c:manualLayout>
              <c:xMode val="edge"/>
              <c:yMode val="edge"/>
              <c:x val="2.0641565872437723E-2"/>
              <c:y val="0.134803027351022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vert="horz"/>
          <a:lstStyle/>
          <a:p>
            <a:pPr>
              <a:defRPr/>
            </a:pPr>
            <a:endParaRPr lang="zh-CN"/>
          </a:p>
        </c:txPr>
        <c:crossAx val="1544686271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>
          <a:latin typeface="Arial" panose="020B0604020202020204" pitchFamily="34" charset="0"/>
          <a:ea typeface="宋体" panose="02010600030101010101" pitchFamily="2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673099</xdr:colOff>
      <xdr:row>34</xdr:row>
      <xdr:rowOff>13306</xdr:rowOff>
    </xdr:from>
    <xdr:to>
      <xdr:col>8</xdr:col>
      <xdr:colOff>136675</xdr:colOff>
      <xdr:row>49</xdr:row>
      <xdr:rowOff>95403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D6B658-79A2-44C2-9217-DF757E2CE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595387</xdr:colOff>
      <xdr:row>7</xdr:row>
      <xdr:rowOff>141514</xdr:rowOff>
    </xdr:from>
    <xdr:to>
      <xdr:col>28</xdr:col>
      <xdr:colOff>13252</xdr:colOff>
      <xdr:row>22</xdr:row>
      <xdr:rowOff>39611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8CA728-E9E6-4870-9E60-FC643A15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607786</xdr:colOff>
      <xdr:row>22</xdr:row>
      <xdr:rowOff>152240</xdr:rowOff>
    </xdr:from>
    <xdr:to>
      <xdr:col>28</xdr:col>
      <xdr:colOff>26503</xdr:colOff>
      <xdr:row>38</xdr:row>
      <xdr:rowOff>24191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EF6EA2-6DD3-41B7-9360-96DF1197D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6</xdr:row>
      <xdr:rowOff>87086</xdr:rowOff>
    </xdr:from>
    <xdr:to>
      <xdr:col>34</xdr:col>
      <xdr:colOff>408465</xdr:colOff>
      <xdr:row>22</xdr:row>
      <xdr:rowOff>126698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40C715-66B1-4B2B-A347-36FAC68C7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283028</xdr:colOff>
      <xdr:row>23</xdr:row>
      <xdr:rowOff>108858</xdr:rowOff>
    </xdr:from>
    <xdr:to>
      <xdr:col>34</xdr:col>
      <xdr:colOff>311345</xdr:colOff>
      <xdr:row>40</xdr:row>
      <xdr:rowOff>24352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1668533-D187-414D-AE62-DF9A3921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09abe27c9e399d8/Document/00%20Article%20related/Code0815/05%20Results%20analysis%20of%20different%20calibration%20schemes/05%20Merged-Evaluation%20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3302500_NEW"/>
      <sheetName val="N04073500_NEW"/>
      <sheetName val="N05280000_NEW"/>
      <sheetName val="N06192500_NEW"/>
      <sheetName val="N08085500_NEW"/>
    </sheetNames>
    <sheetDataSet>
      <sheetData sheetId="0">
        <row r="3">
          <cell r="B3">
            <v>0.40465482823759763</v>
          </cell>
          <cell r="C3">
            <v>0.60753018831867556</v>
          </cell>
          <cell r="D3">
            <v>0.38472182969102714</v>
          </cell>
          <cell r="E3">
            <v>0.16546620486347155</v>
          </cell>
          <cell r="F3">
            <v>0.16884039494718994</v>
          </cell>
          <cell r="G3">
            <v>0.1733196965849533</v>
          </cell>
          <cell r="H3">
            <v>0.20535958406318391</v>
          </cell>
          <cell r="I3">
            <v>0.25817473802981961</v>
          </cell>
          <cell r="J3">
            <v>6.6654195356765977E-2</v>
          </cell>
          <cell r="K3">
            <v>3.3769441504171035E-3</v>
          </cell>
          <cell r="L3">
            <v>0.59536555710834871</v>
          </cell>
        </row>
        <row r="8">
          <cell r="B8">
            <v>0.19185820876279913</v>
          </cell>
          <cell r="C8">
            <v>0.26711997248117325</v>
          </cell>
          <cell r="D8">
            <v>0.14880153006596508</v>
          </cell>
          <cell r="E8">
            <v>6.7399003282266404E-2</v>
          </cell>
          <cell r="F8">
            <v>7.1147306608047967E-2</v>
          </cell>
          <cell r="G8">
            <v>0.1143232156851907</v>
          </cell>
          <cell r="H8">
            <v>0.34670545347957582</v>
          </cell>
          <cell r="I8">
            <v>0.17800799384998711</v>
          </cell>
          <cell r="J8">
            <v>3.1686845874497049E-2</v>
          </cell>
          <cell r="K8">
            <v>1.4317952667719837E-3</v>
          </cell>
          <cell r="L8">
            <v>0.80814259678811617</v>
          </cell>
        </row>
        <row r="10">
          <cell r="B10">
            <v>0.4144639986259539</v>
          </cell>
          <cell r="C10">
            <v>0.4662122807627716</v>
          </cell>
          <cell r="D10">
            <v>0.61551838902876388</v>
          </cell>
          <cell r="E10">
            <v>0.21961771996804014</v>
          </cell>
          <cell r="F10">
            <v>0.15884519625421126</v>
          </cell>
          <cell r="G10">
            <v>0.18895094294046252</v>
          </cell>
          <cell r="H10">
            <v>0.28181802906472442</v>
          </cell>
          <cell r="I10">
            <v>0.3800678652055548</v>
          </cell>
          <cell r="J10">
            <v>0.14445158216190776</v>
          </cell>
          <cell r="K10">
            <v>4.9746489188219724E-3</v>
          </cell>
          <cell r="L10">
            <v>0.58557045058735802</v>
          </cell>
        </row>
        <row r="15">
          <cell r="B15">
            <v>0.21349216564069309</v>
          </cell>
          <cell r="C15">
            <v>0.23146957808450877</v>
          </cell>
          <cell r="D15">
            <v>0.35279847385420521</v>
          </cell>
          <cell r="E15">
            <v>0.14334060205629509</v>
          </cell>
          <cell r="F15">
            <v>0.15530588696560763</v>
          </cell>
          <cell r="G15">
            <v>0.10114579282489279</v>
          </cell>
          <cell r="H15">
            <v>0.12574478932423272</v>
          </cell>
          <cell r="I15">
            <v>0.27201372637197579</v>
          </cell>
          <cell r="J15">
            <v>7.3991467334768121E-2</v>
          </cell>
          <cell r="K15">
            <v>2.5464962593056912E-3</v>
          </cell>
          <cell r="L15">
            <v>0.78647430617394709</v>
          </cell>
        </row>
      </sheetData>
      <sheetData sheetId="1">
        <row r="3">
          <cell r="B3">
            <v>0.50156953355831579</v>
          </cell>
          <cell r="C3">
            <v>0.5285668325227838</v>
          </cell>
          <cell r="D3">
            <v>0.2372328726505466</v>
          </cell>
          <cell r="E3">
            <v>0.20646610164810328</v>
          </cell>
          <cell r="F3">
            <v>9.6139527964511612E-2</v>
          </cell>
          <cell r="G3">
            <v>0.11702222581865877</v>
          </cell>
          <cell r="H3">
            <v>0.13635882797674598</v>
          </cell>
          <cell r="I3">
            <v>0.39004379206593143</v>
          </cell>
          <cell r="J3">
            <v>0.15213415972917155</v>
          </cell>
          <cell r="K3">
            <v>6.0720047607042867E-3</v>
          </cell>
          <cell r="L3">
            <v>0.49843784413702064</v>
          </cell>
        </row>
        <row r="8">
          <cell r="B8">
            <v>0.24550022367780652</v>
          </cell>
          <cell r="C8">
            <v>0.24183923766198553</v>
          </cell>
          <cell r="D8">
            <v>6.1634540523148373E-2</v>
          </cell>
          <cell r="E8">
            <v>0.10665039762903594</v>
          </cell>
          <cell r="F8">
            <v>6.5939919287666945E-2</v>
          </cell>
          <cell r="G8">
            <v>6.2351950808728275E-2</v>
          </cell>
          <cell r="H8">
            <v>9.0729971205462626E-2</v>
          </cell>
          <cell r="I8">
            <v>0.27313595989661671</v>
          </cell>
          <cell r="J8">
            <v>7.460325258864621E-2</v>
          </cell>
          <cell r="K8">
            <v>2.9126061002071645E-3</v>
          </cell>
          <cell r="L8">
            <v>0.7545038162869161</v>
          </cell>
        </row>
        <row r="10">
          <cell r="B10">
            <v>0.7084976154225493</v>
          </cell>
          <cell r="C10">
            <v>0.91167786929639227</v>
          </cell>
          <cell r="D10">
            <v>9.3626137229153361E-2</v>
          </cell>
          <cell r="E10">
            <v>5.2831128001607004E-2</v>
          </cell>
          <cell r="F10">
            <v>0.13686414646734021</v>
          </cell>
          <cell r="G10">
            <v>0.1480518634004053</v>
          </cell>
          <cell r="H10">
            <v>0.3509672861175101</v>
          </cell>
          <cell r="I10">
            <v>0.34756634924700247</v>
          </cell>
          <cell r="J10">
            <v>0.12080236712888928</v>
          </cell>
          <cell r="K10">
            <v>6.2304920335713807E-3</v>
          </cell>
          <cell r="L10">
            <v>0.2915862445798717</v>
          </cell>
        </row>
        <row r="15">
          <cell r="B15">
            <v>0.34313117786020342</v>
          </cell>
          <cell r="C15">
            <v>0.42458704777679684</v>
          </cell>
          <cell r="D15">
            <v>8.369446599742425E-2</v>
          </cell>
          <cell r="E15">
            <v>5.2863145659157111E-2</v>
          </cell>
          <cell r="F15">
            <v>6.7513750792979416E-2</v>
          </cell>
          <cell r="G15">
            <v>5.933795115386805E-2</v>
          </cell>
          <cell r="H15">
            <v>0.20099865107330889</v>
          </cell>
          <cell r="I15">
            <v>0.24116778766363078</v>
          </cell>
          <cell r="J15">
            <v>5.8161901806570104E-2</v>
          </cell>
          <cell r="K15">
            <v>2.8290547365757875E-3</v>
          </cell>
          <cell r="L15">
            <v>0.65687816261059173</v>
          </cell>
        </row>
      </sheetData>
      <sheetData sheetId="2">
        <row r="3">
          <cell r="B3">
            <v>0.37973236624126444</v>
          </cell>
          <cell r="C3">
            <v>0.40533706985818246</v>
          </cell>
          <cell r="D3">
            <v>0.38574195499877867</v>
          </cell>
          <cell r="E3">
            <v>0.25291288721759542</v>
          </cell>
          <cell r="F3">
            <v>8.1774236476821721E-2</v>
          </cell>
          <cell r="G3">
            <v>0.33467675930665453</v>
          </cell>
          <cell r="H3">
            <v>0.45149296533411992</v>
          </cell>
          <cell r="I3">
            <v>0.36334796501277977</v>
          </cell>
          <cell r="J3">
            <v>0.13202174367892824</v>
          </cell>
          <cell r="K3">
            <v>6.3500780419101658E-3</v>
          </cell>
          <cell r="L3">
            <v>0.62027135829579128</v>
          </cell>
        </row>
        <row r="8">
          <cell r="B8">
            <v>0.24558527743237846</v>
          </cell>
          <cell r="C8">
            <v>0.15414421507299009</v>
          </cell>
          <cell r="D8">
            <v>0.10640205508154982</v>
          </cell>
          <cell r="E8">
            <v>5.8397798524978319E-2</v>
          </cell>
          <cell r="F8">
            <v>4.0551019797119114E-2</v>
          </cell>
          <cell r="G8">
            <v>0.14429282909036778</v>
          </cell>
          <cell r="H8">
            <v>0.2884884344749773</v>
          </cell>
          <cell r="I8">
            <v>0.29247043471934936</v>
          </cell>
          <cell r="J8">
            <v>8.5538955184925186E-2</v>
          </cell>
          <cell r="K8">
            <v>3.897798263918712E-3</v>
          </cell>
          <cell r="L8">
            <v>0.7544171969820187</v>
          </cell>
        </row>
        <row r="10">
          <cell r="B10">
            <v>0.41933166900766783</v>
          </cell>
          <cell r="C10">
            <v>0.60570929409005758</v>
          </cell>
          <cell r="D10">
            <v>0.31330700860920507</v>
          </cell>
          <cell r="E10">
            <v>0.27743367296304028</v>
          </cell>
          <cell r="F10">
            <v>0.27688486477238727</v>
          </cell>
          <cell r="G10">
            <v>0.36413639457282115</v>
          </cell>
          <cell r="H10">
            <v>0.25265219511872522</v>
          </cell>
          <cell r="I10">
            <v>0.34257673381438153</v>
          </cell>
          <cell r="J10">
            <v>0.11735881855092961</v>
          </cell>
          <cell r="K10">
            <v>7.2096333075523369E-3</v>
          </cell>
          <cell r="L10">
            <v>0.58071580275239132</v>
          </cell>
        </row>
        <row r="15">
          <cell r="B15">
            <v>0.30505011612797861</v>
          </cell>
          <cell r="C15">
            <v>0.31511128810362299</v>
          </cell>
          <cell r="D15">
            <v>0.11267455062563884</v>
          </cell>
          <cell r="E15">
            <v>0.22529856568311055</v>
          </cell>
          <cell r="F15">
            <v>0.15798542032163779</v>
          </cell>
          <cell r="G15">
            <v>0.14034844136439789</v>
          </cell>
          <cell r="H15">
            <v>0.31248216953142799</v>
          </cell>
          <cell r="I15">
            <v>0.29125782516649568</v>
          </cell>
          <cell r="J15">
            <v>8.4831120720716968E-2</v>
          </cell>
          <cell r="K15">
            <v>4.7538346178702161E-3</v>
          </cell>
          <cell r="L15">
            <v>0.69497176812550798</v>
          </cell>
        </row>
      </sheetData>
      <sheetData sheetId="3">
        <row r="3">
          <cell r="B3">
            <v>0.24993239474789691</v>
          </cell>
          <cell r="C3">
            <v>0.23532501084616536</v>
          </cell>
          <cell r="D3">
            <v>0.23841917499994725</v>
          </cell>
          <cell r="E3">
            <v>0.19142363021928807</v>
          </cell>
          <cell r="F3">
            <v>0.25812023845365495</v>
          </cell>
          <cell r="G3">
            <v>0.16050001158518581</v>
          </cell>
          <cell r="H3">
            <v>0.4169488817563124</v>
          </cell>
          <cell r="I3">
            <v>0.48356520923593971</v>
          </cell>
          <cell r="J3">
            <v>0.23383531158339815</v>
          </cell>
          <cell r="K3">
            <v>5.4388013231177626E-3</v>
          </cell>
          <cell r="L3">
            <v>0.75007683986126339</v>
          </cell>
        </row>
        <row r="8">
          <cell r="B8">
            <v>0.14046504350035086</v>
          </cell>
          <cell r="C8">
            <v>0.10953677712114633</v>
          </cell>
          <cell r="D8">
            <v>7.2983514968617283E-2</v>
          </cell>
          <cell r="E8">
            <v>4.1598419346965121E-2</v>
          </cell>
          <cell r="F8">
            <v>0.10153439802441387</v>
          </cell>
          <cell r="G8">
            <v>0.12904146780299944</v>
          </cell>
          <cell r="H8">
            <v>0.14450563604931455</v>
          </cell>
          <cell r="I8">
            <v>0.36291358571562204</v>
          </cell>
          <cell r="J8">
            <v>0.13170627069697016</v>
          </cell>
          <cell r="K8">
            <v>2.5696860517836384E-3</v>
          </cell>
          <cell r="L8">
            <v>0.85953199387537405</v>
          </cell>
        </row>
        <row r="10">
          <cell r="B10">
            <v>0.25000150652258102</v>
          </cell>
          <cell r="C10">
            <v>0.18742942972556212</v>
          </cell>
          <cell r="D10">
            <v>0.35229414750448096</v>
          </cell>
          <cell r="E10">
            <v>0.27925371210894334</v>
          </cell>
          <cell r="F10">
            <v>0.29844677630402305</v>
          </cell>
          <cell r="G10">
            <v>9.3950087295979715E-2</v>
          </cell>
          <cell r="H10">
            <v>0.1031196192576103</v>
          </cell>
          <cell r="I10">
            <v>0.75724827477810219</v>
          </cell>
          <cell r="J10">
            <v>0.57342494965441215</v>
          </cell>
          <cell r="K10">
            <v>7.3513625677627936E-3</v>
          </cell>
          <cell r="L10">
            <v>0.75004025599240232</v>
          </cell>
        </row>
        <row r="15">
          <cell r="B15">
            <v>0.15312522562318276</v>
          </cell>
          <cell r="C15">
            <v>0.10062843125270403</v>
          </cell>
          <cell r="D15">
            <v>9.7869070820670451E-2</v>
          </cell>
          <cell r="E15">
            <v>7.0590792166426677E-2</v>
          </cell>
          <cell r="F15">
            <v>0.16798231651258053</v>
          </cell>
          <cell r="G15">
            <v>0.10967213590145888</v>
          </cell>
          <cell r="H15">
            <v>0.1283646554773229</v>
          </cell>
          <cell r="I15">
            <v>0.59104902034400153</v>
          </cell>
          <cell r="J15">
            <v>0.34933894444960389</v>
          </cell>
          <cell r="K15">
            <v>3.5907535337308377E-3</v>
          </cell>
          <cell r="L15">
            <v>0.84689827900867365</v>
          </cell>
        </row>
      </sheetData>
      <sheetData sheetId="4">
        <row r="3">
          <cell r="B3">
            <v>0.35584720126052499</v>
          </cell>
          <cell r="C3">
            <v>0.96721292539949566</v>
          </cell>
          <cell r="D3">
            <v>0.29964152061714378</v>
          </cell>
          <cell r="E3">
            <v>0.57676558631205077</v>
          </cell>
          <cell r="F3">
            <v>0.69182498356473121</v>
          </cell>
          <cell r="G3">
            <v>0.17227633261825448</v>
          </cell>
          <cell r="H3">
            <v>16.648750399037443</v>
          </cell>
          <cell r="I3">
            <v>0.12823349423667937</v>
          </cell>
          <cell r="J3">
            <v>1.6443829044148484E-2</v>
          </cell>
          <cell r="K3">
            <v>1.0400031170803598E-3</v>
          </cell>
          <cell r="L3">
            <v>0.64415613347376044</v>
          </cell>
        </row>
        <row r="8">
          <cell r="B8">
            <v>0.38487757732639472</v>
          </cell>
          <cell r="C8">
            <v>0.85333575149603946</v>
          </cell>
          <cell r="D8">
            <v>0.40592021597212896</v>
          </cell>
          <cell r="E8">
            <v>8.8319715279193647E-2</v>
          </cell>
          <cell r="F8">
            <v>0.15087682462696989</v>
          </cell>
          <cell r="G8">
            <v>0.22625978872910857</v>
          </cell>
          <cell r="H8">
            <v>18.208239002419294</v>
          </cell>
          <cell r="I8">
            <v>0.13354761908244878</v>
          </cell>
          <cell r="J8">
            <v>1.7834966562590839E-2</v>
          </cell>
          <cell r="K8">
            <v>1.0630915500899091E-3</v>
          </cell>
          <cell r="L8">
            <v>0.61512624886604184</v>
          </cell>
        </row>
        <row r="10">
          <cell r="B10">
            <v>1.5856436026841427</v>
          </cell>
          <cell r="C10">
            <v>1.1347102240894562</v>
          </cell>
          <cell r="D10">
            <v>0.78932087571586773</v>
          </cell>
          <cell r="E10">
            <v>1.3492007745625481</v>
          </cell>
          <cell r="F10">
            <v>1.1622122159767558</v>
          </cell>
          <cell r="G10">
            <v>20.199618635571884</v>
          </cell>
          <cell r="H10">
            <v>25.85779049974068</v>
          </cell>
          <cell r="I10">
            <v>6.5128821924797645E-2</v>
          </cell>
          <cell r="J10">
            <v>4.2417634453120016E-3</v>
          </cell>
          <cell r="K10">
            <v>5.8176010121718834E-4</v>
          </cell>
          <cell r="L10">
            <v>-0.58563085667104553</v>
          </cell>
        </row>
        <row r="15">
          <cell r="B15">
            <v>0.73792163830799418</v>
          </cell>
          <cell r="C15">
            <v>1.1100385142818108</v>
          </cell>
          <cell r="D15">
            <v>0.37477841855973837</v>
          </cell>
          <cell r="E15">
            <v>0.49362418757721999</v>
          </cell>
          <cell r="F15">
            <v>0.37317613251495263</v>
          </cell>
          <cell r="G15">
            <v>20.517108612386519</v>
          </cell>
          <cell r="H15">
            <v>28.503828999584542</v>
          </cell>
          <cell r="I15">
            <v>4.4262390717277375E-2</v>
          </cell>
          <cell r="J15">
            <v>1.9591592320089223E-3</v>
          </cell>
          <cell r="K15">
            <v>2.4506887447022652E-4</v>
          </cell>
          <cell r="L15">
            <v>0.26208238407739848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8FE7-548D-40F3-A252-AF18AAAA9AA8}">
  <dimension ref="A1:J71"/>
  <sheetViews>
    <sheetView topLeftCell="A22" workbookViewId="0">
      <selection activeCell="H65" sqref="H65"/>
    </sheetView>
  </sheetViews>
  <sheetFormatPr defaultRowHeight="13.8" x14ac:dyDescent="0.25"/>
  <cols>
    <col min="1" max="1" width="18.33203125" bestFit="1" customWidth="1"/>
    <col min="2" max="2" width="8.77734375" bestFit="1" customWidth="1"/>
    <col min="3" max="4" width="4.77734375" bestFit="1" customWidth="1"/>
    <col min="5" max="5" width="5.6640625" bestFit="1" customWidth="1"/>
    <col min="6" max="6" width="4.77734375" bestFit="1" customWidth="1"/>
    <col min="7" max="7" width="12.21875" bestFit="1" customWidth="1"/>
    <col min="8" max="8" width="12.44140625" bestFit="1" customWidth="1"/>
    <col min="9" max="10" width="4.77734375" bestFit="1" customWidth="1"/>
    <col min="11" max="11" width="7.6640625" bestFit="1" customWidth="1"/>
    <col min="12" max="12" width="3" bestFit="1" customWidth="1"/>
  </cols>
  <sheetData>
    <row r="1" spans="1:10" ht="21" thickBot="1" x14ac:dyDescent="0.3">
      <c r="A1" s="67" t="s">
        <v>98</v>
      </c>
      <c r="B1" s="68"/>
      <c r="C1" s="68"/>
      <c r="D1" s="68"/>
      <c r="E1" s="68"/>
      <c r="F1" s="68"/>
      <c r="G1" s="68"/>
      <c r="H1" s="68"/>
    </row>
    <row r="2" spans="1:10" ht="15.6" x14ac:dyDescent="0.25">
      <c r="A2" s="69" t="s">
        <v>99</v>
      </c>
      <c r="B2" s="70" t="s">
        <v>0</v>
      </c>
      <c r="C2" s="70"/>
      <c r="D2" s="70"/>
      <c r="E2" s="70"/>
      <c r="F2" s="70"/>
      <c r="G2" s="57" t="s">
        <v>41</v>
      </c>
      <c r="H2" s="59" t="s">
        <v>1</v>
      </c>
    </row>
    <row r="3" spans="1:10" ht="15.6" x14ac:dyDescent="0.25">
      <c r="A3" s="49"/>
      <c r="B3" s="1"/>
      <c r="C3" s="1" t="s">
        <v>2</v>
      </c>
      <c r="D3" s="1" t="s">
        <v>3</v>
      </c>
      <c r="E3" s="12" t="s">
        <v>15</v>
      </c>
      <c r="F3" s="1" t="s">
        <v>16</v>
      </c>
      <c r="G3" s="58"/>
      <c r="H3" s="60"/>
    </row>
    <row r="4" spans="1:10" ht="15.6" x14ac:dyDescent="0.25">
      <c r="A4" s="9" t="s">
        <v>42</v>
      </c>
      <c r="B4" s="2" t="s">
        <v>2</v>
      </c>
      <c r="C4" s="3">
        <f>C8/$C8</f>
        <v>1</v>
      </c>
      <c r="D4" s="12">
        <f>$C8/D8</f>
        <v>1.4</v>
      </c>
      <c r="E4" s="12">
        <f>$C8/E8</f>
        <v>0.46666666666666667</v>
      </c>
      <c r="F4" s="12">
        <f>$C8/F8</f>
        <v>0.7</v>
      </c>
      <c r="G4" s="4" t="s">
        <v>37</v>
      </c>
      <c r="H4" s="8">
        <v>0.18918918918918917</v>
      </c>
    </row>
    <row r="5" spans="1:10" ht="15.6" x14ac:dyDescent="0.25">
      <c r="A5" s="9" t="s">
        <v>43</v>
      </c>
      <c r="B5" s="2" t="s">
        <v>3</v>
      </c>
      <c r="C5" s="3">
        <f>C9/$C8</f>
        <v>0.7142857142857143</v>
      </c>
      <c r="D5" s="12">
        <f>$C9/D8</f>
        <v>1</v>
      </c>
      <c r="E5" s="12">
        <f>$C9/E8</f>
        <v>0.33333333333333331</v>
      </c>
      <c r="F5" s="12">
        <f>$C9/F8</f>
        <v>0.5</v>
      </c>
      <c r="G5" s="4">
        <v>0</v>
      </c>
      <c r="H5" s="8">
        <v>0.13513513513513514</v>
      </c>
    </row>
    <row r="6" spans="1:10" ht="14.4" x14ac:dyDescent="0.25">
      <c r="A6" s="9" t="s">
        <v>44</v>
      </c>
      <c r="B6" s="2" t="s">
        <v>15</v>
      </c>
      <c r="C6" s="3">
        <f>C10/$C8</f>
        <v>2.1428571428571428</v>
      </c>
      <c r="D6" s="12">
        <f>$C10/D8</f>
        <v>3</v>
      </c>
      <c r="E6" s="12">
        <f>$C10/E8</f>
        <v>1</v>
      </c>
      <c r="F6" s="12">
        <f>$C10/F8</f>
        <v>1.5</v>
      </c>
      <c r="G6" s="12" t="s">
        <v>36</v>
      </c>
      <c r="H6" s="13">
        <v>0.40540540540540543</v>
      </c>
    </row>
    <row r="7" spans="1:10" ht="15" thickBot="1" x14ac:dyDescent="0.3">
      <c r="A7" s="10" t="s">
        <v>45</v>
      </c>
      <c r="B7" s="5" t="s">
        <v>16</v>
      </c>
      <c r="C7" s="6">
        <f>C11/$C8</f>
        <v>1.4285714285714286</v>
      </c>
      <c r="D7" s="14">
        <f>$C11/D8</f>
        <v>2</v>
      </c>
      <c r="E7" s="14">
        <f>$C11/E8</f>
        <v>0.66666666666666663</v>
      </c>
      <c r="F7" s="14">
        <f>$C11/F8</f>
        <v>1</v>
      </c>
      <c r="G7" s="14">
        <v>0</v>
      </c>
      <c r="H7" s="15">
        <v>0.27027027027027023</v>
      </c>
    </row>
    <row r="8" spans="1:10" ht="14.4" x14ac:dyDescent="0.25">
      <c r="A8" s="11"/>
      <c r="B8" s="7" t="s">
        <v>46</v>
      </c>
      <c r="C8" s="11">
        <v>7</v>
      </c>
      <c r="D8" s="11">
        <f>C9</f>
        <v>5</v>
      </c>
      <c r="E8" s="11">
        <f>C10</f>
        <v>15</v>
      </c>
      <c r="F8" s="11">
        <f>C11</f>
        <v>10</v>
      </c>
      <c r="G8" s="11"/>
      <c r="H8" s="11"/>
    </row>
    <row r="9" spans="1:10" x14ac:dyDescent="0.25">
      <c r="A9" s="11"/>
      <c r="B9" s="11"/>
      <c r="C9" s="11">
        <v>5</v>
      </c>
      <c r="D9" s="11"/>
      <c r="E9" s="11"/>
      <c r="F9" s="11"/>
      <c r="G9" s="11"/>
      <c r="H9" s="11"/>
    </row>
    <row r="10" spans="1:10" x14ac:dyDescent="0.25">
      <c r="A10" s="11"/>
      <c r="B10" s="11"/>
      <c r="C10" s="11">
        <v>15</v>
      </c>
      <c r="D10" s="11"/>
      <c r="E10" s="11"/>
      <c r="F10" s="11"/>
      <c r="G10" s="11"/>
      <c r="H10" s="11"/>
    </row>
    <row r="11" spans="1:10" x14ac:dyDescent="0.25">
      <c r="A11" s="11"/>
      <c r="B11" s="11"/>
      <c r="C11" s="11">
        <v>10</v>
      </c>
      <c r="D11" s="11"/>
      <c r="E11" s="11"/>
      <c r="F11" s="11"/>
      <c r="G11" s="11"/>
      <c r="H11" s="11"/>
    </row>
    <row r="12" spans="1:10" ht="14.4" thickBot="1" x14ac:dyDescent="0.3"/>
    <row r="13" spans="1:10" ht="15" customHeight="1" x14ac:dyDescent="0.25">
      <c r="A13" s="65" t="s">
        <v>40</v>
      </c>
      <c r="B13" s="50" t="s">
        <v>7</v>
      </c>
      <c r="C13" s="51"/>
      <c r="D13" s="51"/>
      <c r="E13" s="51"/>
      <c r="F13" s="51"/>
      <c r="G13" s="51"/>
      <c r="H13" s="52"/>
      <c r="I13" s="61" t="s">
        <v>93</v>
      </c>
      <c r="J13" s="63" t="s">
        <v>1</v>
      </c>
    </row>
    <row r="14" spans="1:10" ht="13.95" customHeight="1" x14ac:dyDescent="0.25">
      <c r="A14" s="66"/>
      <c r="B14" s="1"/>
      <c r="C14" s="2" t="s">
        <v>5</v>
      </c>
      <c r="D14" s="2" t="s">
        <v>6</v>
      </c>
      <c r="E14" s="2" t="s">
        <v>9</v>
      </c>
      <c r="F14" s="2" t="s">
        <v>10</v>
      </c>
      <c r="G14" s="2" t="s">
        <v>11</v>
      </c>
      <c r="H14" s="2" t="s">
        <v>88</v>
      </c>
      <c r="I14" s="62"/>
      <c r="J14" s="64"/>
    </row>
    <row r="15" spans="1:10" ht="30" customHeight="1" x14ac:dyDescent="0.25">
      <c r="A15" s="9" t="s">
        <v>22</v>
      </c>
      <c r="B15" s="2" t="s">
        <v>5</v>
      </c>
      <c r="C15" s="3">
        <f>C21/$C21</f>
        <v>1</v>
      </c>
      <c r="D15" s="3">
        <f>C21/$D21</f>
        <v>1.75</v>
      </c>
      <c r="E15" s="3">
        <f>C21/$E$21</f>
        <v>1.4</v>
      </c>
      <c r="F15" s="3">
        <v>0.16279069767441856</v>
      </c>
      <c r="G15" s="3">
        <f t="shared" ref="G15:G20" si="0">C21/$G$21</f>
        <v>2.3333333333333335</v>
      </c>
      <c r="H15" s="3">
        <f t="shared" ref="H15:H20" si="1">C21/$H$21</f>
        <v>1.4</v>
      </c>
      <c r="I15" s="4" t="s">
        <v>4</v>
      </c>
      <c r="J15" s="8">
        <v>0.25774410880164872</v>
      </c>
    </row>
    <row r="16" spans="1:10" ht="15.6" x14ac:dyDescent="0.25">
      <c r="A16" s="9" t="s">
        <v>23</v>
      </c>
      <c r="B16" s="2" t="s">
        <v>6</v>
      </c>
      <c r="C16" s="3">
        <f>C22/$C21</f>
        <v>0.5714285714285714</v>
      </c>
      <c r="D16" s="3">
        <f>C22/$D$21</f>
        <v>1</v>
      </c>
      <c r="E16" s="3">
        <v>0</v>
      </c>
      <c r="F16" s="3">
        <v>9.3023255813953584E-2</v>
      </c>
      <c r="G16" s="3">
        <f t="shared" si="0"/>
        <v>1.3333333333333333</v>
      </c>
      <c r="H16" s="3">
        <f t="shared" si="1"/>
        <v>0.8</v>
      </c>
      <c r="I16" s="4">
        <v>-0.22241935678629829</v>
      </c>
      <c r="J16" s="8">
        <v>0.11715033802965259</v>
      </c>
    </row>
    <row r="17" spans="1:10" x14ac:dyDescent="0.25">
      <c r="A17" s="9" t="s">
        <v>81</v>
      </c>
      <c r="B17" s="2" t="s">
        <v>85</v>
      </c>
      <c r="C17" s="3">
        <f>C23/$C21</f>
        <v>0.7142857142857143</v>
      </c>
      <c r="D17" s="3">
        <f>C23/$D$21</f>
        <v>1.25</v>
      </c>
      <c r="E17" s="3">
        <f>C23/$E$21</f>
        <v>1</v>
      </c>
      <c r="F17" s="3">
        <v>0.11627906976744187</v>
      </c>
      <c r="G17" s="3">
        <f t="shared" si="0"/>
        <v>1.6666666666666667</v>
      </c>
      <c r="H17" s="3">
        <f t="shared" si="1"/>
        <v>1</v>
      </c>
      <c r="I17" s="12" t="s">
        <v>36</v>
      </c>
      <c r="J17" s="13">
        <v>0.18410293485832041</v>
      </c>
    </row>
    <row r="18" spans="1:10" x14ac:dyDescent="0.25">
      <c r="A18" s="9" t="s">
        <v>82</v>
      </c>
      <c r="B18" s="2" t="s">
        <v>86</v>
      </c>
      <c r="C18" s="3">
        <f>C24/$C21</f>
        <v>0.7142857142857143</v>
      </c>
      <c r="D18" s="3">
        <f>C24/$D$21</f>
        <v>1.25</v>
      </c>
      <c r="E18" s="3">
        <v>0</v>
      </c>
      <c r="F18" s="3">
        <v>0.11627906976744187</v>
      </c>
      <c r="G18" s="3">
        <f t="shared" si="0"/>
        <v>1.6666666666666667</v>
      </c>
      <c r="H18" s="3">
        <f t="shared" si="1"/>
        <v>1</v>
      </c>
      <c r="I18" s="25">
        <v>-0.17652329903674469</v>
      </c>
      <c r="J18" s="34">
        <v>0.14643792253706556</v>
      </c>
    </row>
    <row r="19" spans="1:10" x14ac:dyDescent="0.25">
      <c r="A19" s="9" t="s">
        <v>83</v>
      </c>
      <c r="B19" s="2" t="s">
        <v>87</v>
      </c>
      <c r="C19" s="3">
        <f>C25/$C21</f>
        <v>0.42857142857142855</v>
      </c>
      <c r="D19" s="3">
        <f>C25/$D$21</f>
        <v>0.75</v>
      </c>
      <c r="E19" s="3">
        <f>C25/$E$21</f>
        <v>0.6</v>
      </c>
      <c r="F19" s="3">
        <v>6.9767441860465143E-2</v>
      </c>
      <c r="G19" s="3">
        <f t="shared" si="0"/>
        <v>1</v>
      </c>
      <c r="H19" s="3">
        <f t="shared" si="1"/>
        <v>0.6</v>
      </c>
      <c r="I19" s="25"/>
      <c r="J19" s="34">
        <v>0.11046176091499221</v>
      </c>
    </row>
    <row r="20" spans="1:10" x14ac:dyDescent="0.25">
      <c r="A20" s="9" t="s">
        <v>84</v>
      </c>
      <c r="B20" s="2" t="s">
        <v>88</v>
      </c>
      <c r="C20" s="3">
        <f>C26/$C21</f>
        <v>0.7142857142857143</v>
      </c>
      <c r="D20" s="3">
        <f>C26/$D$21</f>
        <v>1.25</v>
      </c>
      <c r="E20" s="3">
        <f>C26/$E$21</f>
        <v>1</v>
      </c>
      <c r="F20" s="3">
        <v>0.11627906976744187</v>
      </c>
      <c r="G20" s="3">
        <f t="shared" si="0"/>
        <v>1.6666666666666667</v>
      </c>
      <c r="H20" s="3">
        <f t="shared" si="1"/>
        <v>1</v>
      </c>
      <c r="I20" s="25"/>
      <c r="J20" s="34">
        <v>0.18410293485832041</v>
      </c>
    </row>
    <row r="21" spans="1:10" ht="14.4" x14ac:dyDescent="0.25">
      <c r="B21" s="11" t="s">
        <v>47</v>
      </c>
      <c r="C21">
        <v>7</v>
      </c>
      <c r="D21">
        <f>C22</f>
        <v>4</v>
      </c>
      <c r="E21">
        <f>C23</f>
        <v>5</v>
      </c>
      <c r="F21">
        <f>C24</f>
        <v>5</v>
      </c>
      <c r="G21">
        <f>C25</f>
        <v>3</v>
      </c>
      <c r="H21">
        <f>C26</f>
        <v>5</v>
      </c>
    </row>
    <row r="22" spans="1:10" x14ac:dyDescent="0.25">
      <c r="C22">
        <v>4</v>
      </c>
    </row>
    <row r="23" spans="1:10" x14ac:dyDescent="0.25">
      <c r="C23">
        <v>5</v>
      </c>
    </row>
    <row r="24" spans="1:10" x14ac:dyDescent="0.25">
      <c r="C24">
        <v>5</v>
      </c>
    </row>
    <row r="25" spans="1:10" x14ac:dyDescent="0.25">
      <c r="C25">
        <v>3</v>
      </c>
    </row>
    <row r="26" spans="1:10" x14ac:dyDescent="0.25">
      <c r="C26">
        <v>5</v>
      </c>
    </row>
    <row r="29" spans="1:10" ht="14.4" thickBot="1" x14ac:dyDescent="0.3"/>
    <row r="30" spans="1:10" ht="15.6" x14ac:dyDescent="0.25">
      <c r="A30" s="48" t="s">
        <v>40</v>
      </c>
      <c r="B30" s="50" t="s">
        <v>8</v>
      </c>
      <c r="C30" s="51"/>
      <c r="D30" s="51"/>
      <c r="E30" s="51"/>
      <c r="F30" s="51"/>
      <c r="G30" s="51"/>
      <c r="H30" s="53" t="s">
        <v>41</v>
      </c>
      <c r="I30" s="55" t="s">
        <v>1</v>
      </c>
    </row>
    <row r="31" spans="1:10" x14ac:dyDescent="0.25">
      <c r="A31" s="49"/>
      <c r="B31" s="12"/>
      <c r="C31" s="12" t="s">
        <v>5</v>
      </c>
      <c r="D31" s="12" t="s">
        <v>6</v>
      </c>
      <c r="E31" s="12" t="s">
        <v>9</v>
      </c>
      <c r="F31" s="12" t="s">
        <v>10</v>
      </c>
      <c r="G31" s="12" t="s">
        <v>11</v>
      </c>
      <c r="H31" s="54"/>
      <c r="I31" s="56"/>
    </row>
    <row r="32" spans="1:10" x14ac:dyDescent="0.25">
      <c r="A32" s="9" t="s">
        <v>29</v>
      </c>
      <c r="B32" s="12" t="s">
        <v>5</v>
      </c>
      <c r="C32" s="3">
        <f>C37/$C37</f>
        <v>1</v>
      </c>
      <c r="D32" s="12">
        <f>$C37/D37</f>
        <v>2</v>
      </c>
      <c r="E32" s="12">
        <f>$C37/E37</f>
        <v>4</v>
      </c>
      <c r="F32" s="12">
        <f>$C37/F37</f>
        <v>4</v>
      </c>
      <c r="G32" s="12">
        <f>$C37/G37</f>
        <v>2</v>
      </c>
      <c r="H32" s="13" t="s">
        <v>37</v>
      </c>
      <c r="I32" s="16">
        <v>0.4</v>
      </c>
    </row>
    <row r="33" spans="1:10" x14ac:dyDescent="0.25">
      <c r="A33" s="9" t="s">
        <v>30</v>
      </c>
      <c r="B33" s="12" t="s">
        <v>6</v>
      </c>
      <c r="C33" s="3">
        <f>C38/$C37</f>
        <v>0.5</v>
      </c>
      <c r="D33" s="12">
        <f>$C38/D37</f>
        <v>1</v>
      </c>
      <c r="E33" s="12">
        <f>$C38/E37</f>
        <v>2</v>
      </c>
      <c r="F33" s="12">
        <f>$C38/F37</f>
        <v>2</v>
      </c>
      <c r="G33" s="12">
        <f>$C38/G37</f>
        <v>1</v>
      </c>
      <c r="H33" s="13">
        <v>0</v>
      </c>
      <c r="I33" s="16">
        <v>0.2</v>
      </c>
    </row>
    <row r="34" spans="1:10" x14ac:dyDescent="0.25">
      <c r="A34" s="9" t="s">
        <v>31</v>
      </c>
      <c r="B34" s="12" t="s">
        <v>9</v>
      </c>
      <c r="C34" s="3">
        <f>C39/$C37</f>
        <v>0.25</v>
      </c>
      <c r="D34" s="12">
        <f>$C39/D37</f>
        <v>0.5</v>
      </c>
      <c r="E34" s="12">
        <f>$C39/E37</f>
        <v>1</v>
      </c>
      <c r="F34" s="12">
        <f>$C39/F37</f>
        <v>1</v>
      </c>
      <c r="G34" s="12">
        <f>$C39/G37</f>
        <v>0.5</v>
      </c>
      <c r="H34" s="13" t="s">
        <v>36</v>
      </c>
      <c r="I34" s="16">
        <v>9.9999999999999978E-2</v>
      </c>
    </row>
    <row r="35" spans="1:10" x14ac:dyDescent="0.25">
      <c r="A35" s="9" t="s">
        <v>32</v>
      </c>
      <c r="B35" s="12" t="s">
        <v>10</v>
      </c>
      <c r="C35" s="3">
        <f>C40/$C37</f>
        <v>0.25</v>
      </c>
      <c r="D35" s="12">
        <f>$C40/D37</f>
        <v>0.5</v>
      </c>
      <c r="E35" s="12">
        <f>$C40/E37</f>
        <v>1</v>
      </c>
      <c r="F35" s="12">
        <f>$C40/F37</f>
        <v>1</v>
      </c>
      <c r="G35" s="12">
        <f>$C40/G37</f>
        <v>0.5</v>
      </c>
      <c r="H35" s="13">
        <v>0</v>
      </c>
      <c r="I35" s="16">
        <v>9.9999999999999978E-2</v>
      </c>
    </row>
    <row r="36" spans="1:10" ht="14.4" thickBot="1" x14ac:dyDescent="0.3">
      <c r="A36" s="9" t="s">
        <v>33</v>
      </c>
      <c r="B36" s="14" t="s">
        <v>11</v>
      </c>
      <c r="C36" s="6">
        <f>C41/$C37</f>
        <v>0.5</v>
      </c>
      <c r="D36" s="14">
        <f>$C41/D37</f>
        <v>1</v>
      </c>
      <c r="E36" s="14">
        <f>$C41/E37</f>
        <v>2</v>
      </c>
      <c r="F36" s="14">
        <f>$C41/F37</f>
        <v>2</v>
      </c>
      <c r="G36" s="14">
        <f>$C41/G37</f>
        <v>1</v>
      </c>
      <c r="H36" s="15"/>
      <c r="I36" s="17">
        <v>0.19999999999999996</v>
      </c>
    </row>
    <row r="37" spans="1:10" ht="14.4" x14ac:dyDescent="0.25">
      <c r="A37" s="11"/>
      <c r="B37" s="11" t="s">
        <v>47</v>
      </c>
      <c r="C37" s="11">
        <v>4</v>
      </c>
      <c r="D37" s="11">
        <f>C38</f>
        <v>2</v>
      </c>
      <c r="E37" s="11">
        <f>C39</f>
        <v>1</v>
      </c>
      <c r="F37" s="11">
        <f>C40</f>
        <v>1</v>
      </c>
      <c r="G37" s="11">
        <f>C41</f>
        <v>2</v>
      </c>
      <c r="H37" s="11"/>
      <c r="I37" s="11"/>
    </row>
    <row r="38" spans="1:10" x14ac:dyDescent="0.25">
      <c r="A38" s="11"/>
      <c r="B38" s="11"/>
      <c r="C38" s="11">
        <v>2</v>
      </c>
      <c r="D38" s="11"/>
      <c r="E38" s="11"/>
      <c r="F38" s="11"/>
      <c r="G38" s="11"/>
      <c r="H38" s="11"/>
      <c r="I38" s="11"/>
    </row>
    <row r="39" spans="1:10" x14ac:dyDescent="0.25">
      <c r="A39" s="11"/>
      <c r="B39" s="11"/>
      <c r="C39" s="11">
        <v>1</v>
      </c>
      <c r="D39" s="11"/>
      <c r="E39" s="11"/>
      <c r="F39" s="11"/>
      <c r="G39" s="11"/>
      <c r="H39" s="11"/>
      <c r="I39" s="11"/>
    </row>
    <row r="40" spans="1:10" x14ac:dyDescent="0.25">
      <c r="A40" s="11"/>
      <c r="B40" s="11"/>
      <c r="C40" s="11">
        <v>1</v>
      </c>
      <c r="D40" s="11"/>
      <c r="E40" s="11"/>
      <c r="F40" s="11"/>
      <c r="G40" s="11"/>
      <c r="H40" s="11"/>
      <c r="I40" s="11"/>
    </row>
    <row r="41" spans="1:10" x14ac:dyDescent="0.25">
      <c r="A41" s="11"/>
      <c r="B41" s="11"/>
      <c r="C41" s="11">
        <v>2</v>
      </c>
      <c r="D41" s="11"/>
      <c r="E41" s="11"/>
      <c r="F41" s="11"/>
      <c r="G41" s="11"/>
      <c r="H41" s="11"/>
      <c r="I41" s="11"/>
    </row>
    <row r="42" spans="1:10" ht="14.4" thickBot="1" x14ac:dyDescent="0.3"/>
    <row r="43" spans="1:10" ht="15.6" x14ac:dyDescent="0.25">
      <c r="A43" s="48" t="s">
        <v>40</v>
      </c>
      <c r="B43" s="50" t="s">
        <v>17</v>
      </c>
      <c r="C43" s="51"/>
      <c r="D43" s="51"/>
      <c r="E43" s="51"/>
      <c r="F43" s="51"/>
      <c r="G43" s="51"/>
      <c r="H43" s="52"/>
      <c r="I43" s="57" t="s">
        <v>41</v>
      </c>
      <c r="J43" s="59" t="s">
        <v>1</v>
      </c>
    </row>
    <row r="44" spans="1:10" ht="15.6" x14ac:dyDescent="0.25">
      <c r="A44" s="49"/>
      <c r="B44" s="1"/>
      <c r="C44" s="2" t="s">
        <v>5</v>
      </c>
      <c r="D44" s="2" t="s">
        <v>6</v>
      </c>
      <c r="E44" s="2" t="s">
        <v>85</v>
      </c>
      <c r="F44" s="2" t="s">
        <v>86</v>
      </c>
      <c r="G44" s="2" t="s">
        <v>87</v>
      </c>
      <c r="H44" s="2" t="s">
        <v>88</v>
      </c>
      <c r="I44" s="58"/>
      <c r="J44" s="60"/>
    </row>
    <row r="45" spans="1:10" ht="62.4" x14ac:dyDescent="0.25">
      <c r="A45" s="9" t="s">
        <v>74</v>
      </c>
      <c r="B45" s="2" t="s">
        <v>5</v>
      </c>
      <c r="C45" s="3">
        <f>C51/$C51</f>
        <v>1</v>
      </c>
      <c r="D45" s="3">
        <f>C51/$D51</f>
        <v>1.75</v>
      </c>
      <c r="E45" s="3">
        <f>C51/$E51</f>
        <v>1.4</v>
      </c>
      <c r="F45" s="3">
        <f>C51/$F51</f>
        <v>1.4</v>
      </c>
      <c r="G45" s="3">
        <f>C51/$G51</f>
        <v>2.3333333333333335</v>
      </c>
      <c r="H45" s="3">
        <f>C51/$H51</f>
        <v>1.4</v>
      </c>
      <c r="I45" s="4" t="s">
        <v>4</v>
      </c>
      <c r="J45" s="8">
        <v>0.24272696024263915</v>
      </c>
    </row>
    <row r="46" spans="1:10" ht="15.6" x14ac:dyDescent="0.25">
      <c r="A46" s="9" t="s">
        <v>75</v>
      </c>
      <c r="B46" s="2" t="s">
        <v>6</v>
      </c>
      <c r="C46" s="3">
        <f>C52/$C51</f>
        <v>0.5714285714285714</v>
      </c>
      <c r="D46" s="3">
        <f>C52/$D51</f>
        <v>1</v>
      </c>
      <c r="E46" s="3">
        <f>C52/$E51</f>
        <v>0.8</v>
      </c>
      <c r="F46" s="3">
        <f>C52/$F51</f>
        <v>0.8</v>
      </c>
      <c r="G46" s="3">
        <f>C52/$G51</f>
        <v>1.3333333333333333</v>
      </c>
      <c r="H46" s="3">
        <f>C52/$H51</f>
        <v>0.8</v>
      </c>
      <c r="I46" s="4">
        <v>2.1468208282241718E-3</v>
      </c>
      <c r="J46" s="8">
        <v>0.13870112013865088</v>
      </c>
    </row>
    <row r="47" spans="1:10" x14ac:dyDescent="0.25">
      <c r="A47" s="9" t="s">
        <v>89</v>
      </c>
      <c r="B47" s="2" t="s">
        <v>85</v>
      </c>
      <c r="C47" s="3">
        <f>C53/$C51</f>
        <v>0.7142857142857143</v>
      </c>
      <c r="D47" s="3">
        <f>C53/$D51</f>
        <v>1.25</v>
      </c>
      <c r="E47" s="3">
        <f>C52/$E51</f>
        <v>0.8</v>
      </c>
      <c r="F47" s="3">
        <f>C53/$F51</f>
        <v>1</v>
      </c>
      <c r="G47" s="3">
        <f>C53/$G51</f>
        <v>1.6666666666666667</v>
      </c>
      <c r="H47" s="3">
        <f>C53/$H51</f>
        <v>1</v>
      </c>
      <c r="I47" s="12" t="s">
        <v>36</v>
      </c>
      <c r="J47" s="13">
        <v>0.16779327916809433</v>
      </c>
    </row>
    <row r="48" spans="1:10" x14ac:dyDescent="0.25">
      <c r="A48" s="9" t="s">
        <v>90</v>
      </c>
      <c r="B48" s="2" t="s">
        <v>86</v>
      </c>
      <c r="C48" s="3">
        <f>C54/$C51</f>
        <v>0.7142857142857143</v>
      </c>
      <c r="D48" s="3">
        <f>C54/$D51</f>
        <v>1.25</v>
      </c>
      <c r="E48" s="3">
        <f>C53/$E51</f>
        <v>1</v>
      </c>
      <c r="F48" s="3">
        <f>C54/$F51</f>
        <v>1</v>
      </c>
      <c r="G48" s="3">
        <f>C54/$G51</f>
        <v>1.6666666666666667</v>
      </c>
      <c r="H48" s="3">
        <f>C54/$H51</f>
        <v>1</v>
      </c>
      <c r="I48" s="25">
        <v>1.7038260541461681E-3</v>
      </c>
      <c r="J48" s="34">
        <v>0.17337640017331371</v>
      </c>
    </row>
    <row r="49" spans="1:10" x14ac:dyDescent="0.25">
      <c r="A49" s="9" t="s">
        <v>91</v>
      </c>
      <c r="B49" s="2" t="s">
        <v>87</v>
      </c>
      <c r="C49" s="3">
        <f>C55/$C51</f>
        <v>0.42857142857142855</v>
      </c>
      <c r="D49" s="3">
        <f>C55/$D51</f>
        <v>0.75</v>
      </c>
      <c r="E49" s="3">
        <f>C54/$E51</f>
        <v>1</v>
      </c>
      <c r="F49" s="3">
        <f>C55/$F51</f>
        <v>0.6</v>
      </c>
      <c r="G49" s="3">
        <f>C55/$G51</f>
        <v>1</v>
      </c>
      <c r="H49" s="3">
        <f>C55/$H51</f>
        <v>0.6</v>
      </c>
      <c r="I49" s="25"/>
      <c r="J49" s="34">
        <v>0.11519208211442701</v>
      </c>
    </row>
    <row r="50" spans="1:10" x14ac:dyDescent="0.25">
      <c r="A50" s="9" t="s">
        <v>92</v>
      </c>
      <c r="B50" s="2" t="s">
        <v>88</v>
      </c>
      <c r="C50" s="3">
        <f>C56/$C51</f>
        <v>0.7142857142857143</v>
      </c>
      <c r="D50" s="3">
        <f>C56/$D51</f>
        <v>1.25</v>
      </c>
      <c r="E50" s="3">
        <f>C55/$E51</f>
        <v>0.6</v>
      </c>
      <c r="F50" s="3">
        <f>C56/$F51</f>
        <v>1</v>
      </c>
      <c r="G50" s="3">
        <f>C56/$G51</f>
        <v>1.6666666666666667</v>
      </c>
      <c r="H50" s="3">
        <f>C56/$H51</f>
        <v>1</v>
      </c>
      <c r="I50" s="25"/>
      <c r="J50" s="34">
        <v>0.16221015816287493</v>
      </c>
    </row>
    <row r="51" spans="1:10" ht="14.4" x14ac:dyDescent="0.25">
      <c r="B51" s="11" t="s">
        <v>47</v>
      </c>
      <c r="C51">
        <v>7</v>
      </c>
      <c r="D51">
        <f>C52</f>
        <v>4</v>
      </c>
      <c r="E51">
        <f>C53</f>
        <v>5</v>
      </c>
      <c r="F51">
        <f>C54</f>
        <v>5</v>
      </c>
      <c r="G51">
        <f>C55</f>
        <v>3</v>
      </c>
      <c r="H51">
        <f>C56</f>
        <v>5</v>
      </c>
    </row>
    <row r="52" spans="1:10" x14ac:dyDescent="0.25">
      <c r="C52">
        <v>4</v>
      </c>
    </row>
    <row r="53" spans="1:10" x14ac:dyDescent="0.25">
      <c r="C53">
        <v>5</v>
      </c>
    </row>
    <row r="54" spans="1:10" x14ac:dyDescent="0.25">
      <c r="C54">
        <v>5</v>
      </c>
    </row>
    <row r="55" spans="1:10" x14ac:dyDescent="0.25">
      <c r="C55">
        <v>3</v>
      </c>
    </row>
    <row r="56" spans="1:10" x14ac:dyDescent="0.25">
      <c r="C56">
        <v>5</v>
      </c>
    </row>
    <row r="59" spans="1:10" ht="14.4" thickBot="1" x14ac:dyDescent="0.3"/>
    <row r="60" spans="1:10" ht="15.6" x14ac:dyDescent="0.25">
      <c r="A60" s="48" t="s">
        <v>40</v>
      </c>
      <c r="B60" s="50" t="s">
        <v>18</v>
      </c>
      <c r="C60" s="51"/>
      <c r="D60" s="51"/>
      <c r="E60" s="51"/>
      <c r="F60" s="51"/>
      <c r="G60" s="52"/>
      <c r="H60" s="53" t="s">
        <v>41</v>
      </c>
      <c r="I60" s="55" t="s">
        <v>1</v>
      </c>
    </row>
    <row r="61" spans="1:10" x14ac:dyDescent="0.25">
      <c r="A61" s="49"/>
      <c r="B61" s="12"/>
      <c r="C61" s="12" t="s">
        <v>5</v>
      </c>
      <c r="D61" s="12" t="s">
        <v>6</v>
      </c>
      <c r="E61" s="12" t="s">
        <v>9</v>
      </c>
      <c r="F61" s="12" t="s">
        <v>10</v>
      </c>
      <c r="G61" s="12" t="s">
        <v>11</v>
      </c>
      <c r="H61" s="54"/>
      <c r="I61" s="56"/>
    </row>
    <row r="62" spans="1:10" x14ac:dyDescent="0.25">
      <c r="A62" s="9" t="s">
        <v>24</v>
      </c>
      <c r="B62" s="12" t="s">
        <v>5</v>
      </c>
      <c r="C62" s="3">
        <f>C67/$C67</f>
        <v>1</v>
      </c>
      <c r="D62" s="12">
        <f>$C67/D67</f>
        <v>2</v>
      </c>
      <c r="E62" s="12">
        <f>$C67/E67</f>
        <v>4</v>
      </c>
      <c r="F62" s="12">
        <f>$C67/F67</f>
        <v>4</v>
      </c>
      <c r="G62" s="12">
        <f>$C67/G67</f>
        <v>2</v>
      </c>
      <c r="H62" s="13" t="s">
        <v>4</v>
      </c>
      <c r="I62" s="16">
        <v>0.4</v>
      </c>
    </row>
    <row r="63" spans="1:10" x14ac:dyDescent="0.25">
      <c r="A63" s="9" t="s">
        <v>25</v>
      </c>
      <c r="B63" s="12" t="s">
        <v>6</v>
      </c>
      <c r="C63" s="3">
        <f>C68/$C67</f>
        <v>0.5</v>
      </c>
      <c r="D63" s="12">
        <f>$C68/D67</f>
        <v>1</v>
      </c>
      <c r="E63" s="12">
        <f>$C68/E67</f>
        <v>2</v>
      </c>
      <c r="F63" s="12">
        <f>$C68/F67</f>
        <v>2</v>
      </c>
      <c r="G63" s="12">
        <f>$C68/G67</f>
        <v>1</v>
      </c>
      <c r="H63" s="13">
        <v>0</v>
      </c>
      <c r="I63" s="16">
        <v>0.2</v>
      </c>
    </row>
    <row r="64" spans="1:10" x14ac:dyDescent="0.25">
      <c r="A64" s="9" t="s">
        <v>26</v>
      </c>
      <c r="B64" s="12" t="s">
        <v>9</v>
      </c>
      <c r="C64" s="3">
        <f>C69/$C67</f>
        <v>0.25</v>
      </c>
      <c r="D64" s="12">
        <f>$C69/D67</f>
        <v>0.5</v>
      </c>
      <c r="E64" s="12">
        <f>$C69/E67</f>
        <v>1</v>
      </c>
      <c r="F64" s="12">
        <f>$C69/F67</f>
        <v>1</v>
      </c>
      <c r="G64" s="12">
        <f>$C69/G67</f>
        <v>0.5</v>
      </c>
      <c r="H64" s="13" t="s">
        <v>35</v>
      </c>
      <c r="I64" s="16">
        <v>9.9999999999999978E-2</v>
      </c>
    </row>
    <row r="65" spans="1:9" x14ac:dyDescent="0.25">
      <c r="A65" s="9" t="s">
        <v>27</v>
      </c>
      <c r="B65" s="12" t="s">
        <v>10</v>
      </c>
      <c r="C65" s="3">
        <f>C70/$C67</f>
        <v>0.25</v>
      </c>
      <c r="D65" s="12">
        <f>$C70/D67</f>
        <v>0.5</v>
      </c>
      <c r="E65" s="12">
        <f>$C70/E67</f>
        <v>1</v>
      </c>
      <c r="F65" s="12">
        <f>$C70/F67</f>
        <v>1</v>
      </c>
      <c r="G65" s="12">
        <f>$C70/G67</f>
        <v>0.5</v>
      </c>
      <c r="H65" s="13">
        <v>0</v>
      </c>
      <c r="I65" s="16">
        <v>9.9999999999999978E-2</v>
      </c>
    </row>
    <row r="66" spans="1:9" ht="14.4" thickBot="1" x14ac:dyDescent="0.3">
      <c r="A66" s="9" t="s">
        <v>28</v>
      </c>
      <c r="B66" s="14" t="s">
        <v>11</v>
      </c>
      <c r="C66" s="6">
        <f>C71/$C67</f>
        <v>0.5</v>
      </c>
      <c r="D66" s="14">
        <f>$C71/D67</f>
        <v>1</v>
      </c>
      <c r="E66" s="14">
        <f>$C71/E67</f>
        <v>2</v>
      </c>
      <c r="F66" s="14">
        <f>$C71/F67</f>
        <v>2</v>
      </c>
      <c r="G66" s="14">
        <f>$C71/G67</f>
        <v>1</v>
      </c>
      <c r="H66" s="15"/>
      <c r="I66" s="17">
        <v>0.19999999999999996</v>
      </c>
    </row>
    <row r="67" spans="1:9" ht="14.4" x14ac:dyDescent="0.25">
      <c r="A67" s="11"/>
      <c r="B67" s="11" t="s">
        <v>47</v>
      </c>
      <c r="C67" s="11">
        <v>4</v>
      </c>
      <c r="D67" s="11">
        <f>C68</f>
        <v>2</v>
      </c>
      <c r="E67" s="11">
        <f>C69</f>
        <v>1</v>
      </c>
      <c r="F67" s="11">
        <f>C70</f>
        <v>1</v>
      </c>
      <c r="G67" s="11">
        <f>C71</f>
        <v>2</v>
      </c>
      <c r="H67" s="11"/>
      <c r="I67" s="11"/>
    </row>
    <row r="68" spans="1:9" x14ac:dyDescent="0.25">
      <c r="A68" s="11"/>
      <c r="B68" s="11"/>
      <c r="C68" s="11">
        <v>2</v>
      </c>
      <c r="D68" s="11"/>
      <c r="E68" s="11"/>
      <c r="F68" s="11"/>
      <c r="G68" s="11"/>
      <c r="H68" s="11"/>
      <c r="I68" s="11"/>
    </row>
    <row r="69" spans="1:9" x14ac:dyDescent="0.25">
      <c r="A69" s="11"/>
      <c r="B69" s="11"/>
      <c r="C69" s="11">
        <v>1</v>
      </c>
      <c r="D69" s="11"/>
      <c r="E69" s="11"/>
      <c r="F69" s="11"/>
      <c r="G69" s="11"/>
      <c r="H69" s="11"/>
      <c r="I69" s="11"/>
    </row>
    <row r="70" spans="1:9" x14ac:dyDescent="0.25">
      <c r="A70" s="11"/>
      <c r="B70" s="11"/>
      <c r="C70" s="11">
        <v>1</v>
      </c>
      <c r="D70" s="11"/>
      <c r="E70" s="11"/>
      <c r="F70" s="11"/>
      <c r="G70" s="11"/>
      <c r="H70" s="11"/>
      <c r="I70" s="11"/>
    </row>
    <row r="71" spans="1:9" x14ac:dyDescent="0.25">
      <c r="A71" s="11"/>
      <c r="B71" s="11"/>
      <c r="C71" s="11">
        <v>2</v>
      </c>
      <c r="D71" s="11"/>
      <c r="E71" s="11"/>
      <c r="F71" s="11"/>
      <c r="G71" s="11"/>
      <c r="H71" s="11"/>
      <c r="I71" s="11"/>
    </row>
  </sheetData>
  <mergeCells count="21">
    <mergeCell ref="A1:H1"/>
    <mergeCell ref="A2:A3"/>
    <mergeCell ref="B2:F2"/>
    <mergeCell ref="G2:G3"/>
    <mergeCell ref="H2:H3"/>
    <mergeCell ref="J43:J44"/>
    <mergeCell ref="I13:I14"/>
    <mergeCell ref="J13:J14"/>
    <mergeCell ref="A30:A31"/>
    <mergeCell ref="B30:G30"/>
    <mergeCell ref="H30:H31"/>
    <mergeCell ref="I30:I31"/>
    <mergeCell ref="A13:A14"/>
    <mergeCell ref="B43:H43"/>
    <mergeCell ref="B13:H13"/>
    <mergeCell ref="A60:A61"/>
    <mergeCell ref="B60:G60"/>
    <mergeCell ref="H60:H61"/>
    <mergeCell ref="I60:I61"/>
    <mergeCell ref="A43:A44"/>
    <mergeCell ref="I43:I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4D-0B11-4666-9E6A-D350DD95E4DF}">
  <dimension ref="A1:F23"/>
  <sheetViews>
    <sheetView workbookViewId="0">
      <selection activeCell="F2" sqref="F2"/>
    </sheetView>
  </sheetViews>
  <sheetFormatPr defaultRowHeight="13.8" x14ac:dyDescent="0.25"/>
  <cols>
    <col min="2" max="2" width="21.5546875" customWidth="1"/>
    <col min="3" max="3" width="18.44140625" customWidth="1"/>
  </cols>
  <sheetData>
    <row r="1" spans="1:6" ht="43.2" x14ac:dyDescent="0.25">
      <c r="A1" s="20" t="s">
        <v>12</v>
      </c>
      <c r="B1" s="18" t="s">
        <v>13</v>
      </c>
      <c r="C1" s="18" t="s">
        <v>14</v>
      </c>
      <c r="D1" s="18" t="s">
        <v>48</v>
      </c>
      <c r="E1" s="18" t="s">
        <v>49</v>
      </c>
      <c r="F1" s="19" t="s">
        <v>50</v>
      </c>
    </row>
    <row r="2" spans="1:6" x14ac:dyDescent="0.25">
      <c r="A2" s="71" t="s">
        <v>96</v>
      </c>
      <c r="B2" s="74" t="s">
        <v>94</v>
      </c>
      <c r="C2" s="21" t="s">
        <v>22</v>
      </c>
      <c r="D2" s="73">
        <f>判断矩阵!H4</f>
        <v>0.18918918918918917</v>
      </c>
      <c r="E2" s="12">
        <f>判断矩阵!J15</f>
        <v>0.25774410880164872</v>
      </c>
      <c r="F2" s="13">
        <f t="shared" ref="F2:F7" si="0">$D$2*E2</f>
        <v>4.8762398962474078E-2</v>
      </c>
    </row>
    <row r="3" spans="1:6" x14ac:dyDescent="0.25">
      <c r="A3" s="71"/>
      <c r="B3" s="74"/>
      <c r="C3" s="21" t="s">
        <v>23</v>
      </c>
      <c r="D3" s="73"/>
      <c r="E3" s="12">
        <f>判断矩阵!J16</f>
        <v>0.11715033802965259</v>
      </c>
      <c r="F3" s="13">
        <f t="shared" si="0"/>
        <v>2.2163577465069407E-2</v>
      </c>
    </row>
    <row r="4" spans="1:6" x14ac:dyDescent="0.25">
      <c r="A4" s="71"/>
      <c r="B4" s="74"/>
      <c r="C4" s="21" t="s">
        <v>81</v>
      </c>
      <c r="D4" s="73"/>
      <c r="E4" s="12">
        <f>判断矩阵!J17</f>
        <v>0.18410293485832041</v>
      </c>
      <c r="F4" s="13">
        <f t="shared" si="0"/>
        <v>3.4830284973195749E-2</v>
      </c>
    </row>
    <row r="5" spans="1:6" x14ac:dyDescent="0.25">
      <c r="A5" s="71"/>
      <c r="B5" s="74"/>
      <c r="C5" s="21" t="s">
        <v>82</v>
      </c>
      <c r="D5" s="73"/>
      <c r="E5" s="12">
        <f>判断矩阵!J18</f>
        <v>0.14643792253706556</v>
      </c>
      <c r="F5" s="13">
        <f t="shared" si="0"/>
        <v>2.7704471831336723E-2</v>
      </c>
    </row>
    <row r="6" spans="1:6" x14ac:dyDescent="0.25">
      <c r="A6" s="71"/>
      <c r="B6" s="74"/>
      <c r="C6" s="21" t="s">
        <v>83</v>
      </c>
      <c r="D6" s="73"/>
      <c r="E6" s="12">
        <f>判断矩阵!J19</f>
        <v>0.11046176091499221</v>
      </c>
      <c r="F6" s="13">
        <f t="shared" si="0"/>
        <v>2.0898170983917445E-2</v>
      </c>
    </row>
    <row r="7" spans="1:6" x14ac:dyDescent="0.25">
      <c r="A7" s="71"/>
      <c r="B7" s="74"/>
      <c r="C7" s="21" t="s">
        <v>84</v>
      </c>
      <c r="D7" s="73"/>
      <c r="E7" s="12">
        <f>判断矩阵!J20</f>
        <v>0.18410293485832041</v>
      </c>
      <c r="F7" s="13">
        <f t="shared" si="0"/>
        <v>3.4830284973195749E-2</v>
      </c>
    </row>
    <row r="8" spans="1:6" x14ac:dyDescent="0.25">
      <c r="A8" s="71"/>
      <c r="B8" s="73" t="s">
        <v>51</v>
      </c>
      <c r="C8" s="21" t="s">
        <v>29</v>
      </c>
      <c r="D8" s="73">
        <f>判断矩阵!H5</f>
        <v>0.13513513513513514</v>
      </c>
      <c r="E8" s="12">
        <f>判断矩阵!I32</f>
        <v>0.4</v>
      </c>
      <c r="F8" s="13">
        <f>$D$8*E8</f>
        <v>5.4054054054054057E-2</v>
      </c>
    </row>
    <row r="9" spans="1:6" x14ac:dyDescent="0.25">
      <c r="A9" s="71"/>
      <c r="B9" s="73"/>
      <c r="C9" s="21" t="s">
        <v>30</v>
      </c>
      <c r="D9" s="73"/>
      <c r="E9" s="12">
        <f>判断矩阵!I33</f>
        <v>0.2</v>
      </c>
      <c r="F9" s="13">
        <f>$D$8*E9</f>
        <v>2.7027027027027029E-2</v>
      </c>
    </row>
    <row r="10" spans="1:6" x14ac:dyDescent="0.25">
      <c r="A10" s="71"/>
      <c r="B10" s="73"/>
      <c r="C10" s="21" t="s">
        <v>31</v>
      </c>
      <c r="D10" s="73"/>
      <c r="E10" s="12">
        <f>判断矩阵!I34</f>
        <v>9.9999999999999978E-2</v>
      </c>
      <c r="F10" s="13">
        <f>$D$8*E10</f>
        <v>1.3513513513513511E-2</v>
      </c>
    </row>
    <row r="11" spans="1:6" x14ac:dyDescent="0.25">
      <c r="A11" s="71"/>
      <c r="B11" s="73"/>
      <c r="C11" s="21" t="s">
        <v>32</v>
      </c>
      <c r="D11" s="73"/>
      <c r="E11" s="12">
        <f>判断矩阵!I35</f>
        <v>9.9999999999999978E-2</v>
      </c>
      <c r="F11" s="13">
        <f>$D$8*E11</f>
        <v>1.3513513513513511E-2</v>
      </c>
    </row>
    <row r="12" spans="1:6" x14ac:dyDescent="0.25">
      <c r="A12" s="71"/>
      <c r="B12" s="73"/>
      <c r="C12" s="21" t="s">
        <v>33</v>
      </c>
      <c r="D12" s="73"/>
      <c r="E12" s="12">
        <f>判断矩阵!I36</f>
        <v>0.19999999999999996</v>
      </c>
      <c r="F12" s="13">
        <f>$D$8*E12</f>
        <v>2.7027027027027022E-2</v>
      </c>
    </row>
    <row r="13" spans="1:6" x14ac:dyDescent="0.25">
      <c r="A13" s="71"/>
      <c r="B13" s="74" t="s">
        <v>95</v>
      </c>
      <c r="C13" s="21" t="s">
        <v>74</v>
      </c>
      <c r="D13" s="73">
        <f>判断矩阵!H6</f>
        <v>0.40540540540540543</v>
      </c>
      <c r="E13" s="12">
        <f>判断矩阵!J45</f>
        <v>0.24272696024263915</v>
      </c>
      <c r="F13" s="13">
        <f t="shared" ref="F13:F18" si="1">$D$13*E13</f>
        <v>9.8402821719988848E-2</v>
      </c>
    </row>
    <row r="14" spans="1:6" x14ac:dyDescent="0.25">
      <c r="A14" s="71"/>
      <c r="B14" s="74"/>
      <c r="C14" s="21" t="s">
        <v>75</v>
      </c>
      <c r="D14" s="73"/>
      <c r="E14" s="12">
        <f>判断矩阵!J46</f>
        <v>0.13870112013865088</v>
      </c>
      <c r="F14" s="13">
        <f t="shared" si="1"/>
        <v>5.6230183839993605E-2</v>
      </c>
    </row>
    <row r="15" spans="1:6" x14ac:dyDescent="0.25">
      <c r="A15" s="71"/>
      <c r="B15" s="74"/>
      <c r="C15" s="21" t="s">
        <v>89</v>
      </c>
      <c r="D15" s="73"/>
      <c r="E15" s="12">
        <f>判断矩阵!J47</f>
        <v>0.16779327916809433</v>
      </c>
      <c r="F15" s="13">
        <f t="shared" si="1"/>
        <v>6.8024302365443656E-2</v>
      </c>
    </row>
    <row r="16" spans="1:6" x14ac:dyDescent="0.25">
      <c r="A16" s="71"/>
      <c r="B16" s="74"/>
      <c r="C16" s="21" t="s">
        <v>90</v>
      </c>
      <c r="D16" s="73"/>
      <c r="E16" s="12">
        <f>判断矩阵!J48</f>
        <v>0.17337640017331371</v>
      </c>
      <c r="F16" s="13">
        <f t="shared" si="1"/>
        <v>7.0287729799992052E-2</v>
      </c>
    </row>
    <row r="17" spans="1:6" x14ac:dyDescent="0.25">
      <c r="A17" s="71"/>
      <c r="B17" s="74"/>
      <c r="C17" s="21" t="s">
        <v>91</v>
      </c>
      <c r="D17" s="73"/>
      <c r="E17" s="12">
        <f>判断矩阵!J49</f>
        <v>0.11519208211442701</v>
      </c>
      <c r="F17" s="13">
        <f t="shared" si="1"/>
        <v>4.6699492749092034E-2</v>
      </c>
    </row>
    <row r="18" spans="1:6" x14ac:dyDescent="0.25">
      <c r="A18" s="71"/>
      <c r="B18" s="74"/>
      <c r="C18" s="21" t="s">
        <v>92</v>
      </c>
      <c r="D18" s="73"/>
      <c r="E18" s="12">
        <f>判断矩阵!J50</f>
        <v>0.16221015816287493</v>
      </c>
      <c r="F18" s="13">
        <f t="shared" si="1"/>
        <v>6.5760874930895247E-2</v>
      </c>
    </row>
    <row r="19" spans="1:6" x14ac:dyDescent="0.25">
      <c r="A19" s="71"/>
      <c r="B19" s="73" t="s">
        <v>52</v>
      </c>
      <c r="C19" s="21" t="s">
        <v>24</v>
      </c>
      <c r="D19" s="74">
        <f>判断矩阵!H7</f>
        <v>0.27027027027027023</v>
      </c>
      <c r="E19" s="12">
        <f>判断矩阵!I62</f>
        <v>0.4</v>
      </c>
      <c r="F19" s="13">
        <f>$D$19*E19</f>
        <v>0.1081081081081081</v>
      </c>
    </row>
    <row r="20" spans="1:6" x14ac:dyDescent="0.25">
      <c r="A20" s="71"/>
      <c r="B20" s="73"/>
      <c r="C20" s="21" t="s">
        <v>25</v>
      </c>
      <c r="D20" s="74"/>
      <c r="E20" s="12">
        <f>判断矩阵!I63</f>
        <v>0.2</v>
      </c>
      <c r="F20" s="13">
        <f>$D$19*E20</f>
        <v>5.405405405405405E-2</v>
      </c>
    </row>
    <row r="21" spans="1:6" x14ac:dyDescent="0.25">
      <c r="A21" s="71"/>
      <c r="B21" s="73"/>
      <c r="C21" s="21" t="s">
        <v>26</v>
      </c>
      <c r="D21" s="74"/>
      <c r="E21" s="12">
        <f>判断矩阵!I64</f>
        <v>9.9999999999999978E-2</v>
      </c>
      <c r="F21" s="13">
        <f>$D$19*E21</f>
        <v>2.7027027027027018E-2</v>
      </c>
    </row>
    <row r="22" spans="1:6" x14ac:dyDescent="0.25">
      <c r="A22" s="71"/>
      <c r="B22" s="73"/>
      <c r="C22" s="21" t="s">
        <v>27</v>
      </c>
      <c r="D22" s="74"/>
      <c r="E22" s="12">
        <f>判断矩阵!I65</f>
        <v>9.9999999999999978E-2</v>
      </c>
      <c r="F22" s="13">
        <f>$D$19*E22</f>
        <v>2.7027027027027018E-2</v>
      </c>
    </row>
    <row r="23" spans="1:6" ht="14.4" thickBot="1" x14ac:dyDescent="0.3">
      <c r="A23" s="72"/>
      <c r="B23" s="76"/>
      <c r="C23" s="22" t="s">
        <v>28</v>
      </c>
      <c r="D23" s="75"/>
      <c r="E23" s="14">
        <f>判断矩阵!I66</f>
        <v>0.19999999999999996</v>
      </c>
      <c r="F23" s="15">
        <f>$D$19*E23</f>
        <v>5.4054054054054036E-2</v>
      </c>
    </row>
  </sheetData>
  <mergeCells count="9">
    <mergeCell ref="A2:A23"/>
    <mergeCell ref="D2:D7"/>
    <mergeCell ref="D8:D12"/>
    <mergeCell ref="D13:D18"/>
    <mergeCell ref="D19:D23"/>
    <mergeCell ref="B2:B7"/>
    <mergeCell ref="B8:B12"/>
    <mergeCell ref="B13:B18"/>
    <mergeCell ref="B19:B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8900-EAEA-472A-A5C1-50913C10A4E5}">
  <dimension ref="A1:Q58"/>
  <sheetViews>
    <sheetView topLeftCell="H1" zoomScale="115" zoomScaleNormal="115" workbookViewId="0">
      <selection activeCell="O2" sqref="O2:O23"/>
    </sheetView>
  </sheetViews>
  <sheetFormatPr defaultRowHeight="13.8" x14ac:dyDescent="0.25"/>
  <cols>
    <col min="1" max="1" width="15.6640625" bestFit="1" customWidth="1"/>
    <col min="2" max="5" width="12.21875" bestFit="1" customWidth="1"/>
    <col min="7" max="7" width="13.44140625" bestFit="1" customWidth="1"/>
    <col min="8" max="9" width="12.21875" bestFit="1" customWidth="1"/>
    <col min="11" max="11" width="13.44140625" bestFit="1" customWidth="1"/>
    <col min="12" max="15" width="12.88671875" bestFit="1" customWidth="1"/>
  </cols>
  <sheetData>
    <row r="1" spans="1:17" ht="14.4" x14ac:dyDescent="0.25">
      <c r="A1" s="23"/>
      <c r="B1" s="11" t="s">
        <v>19</v>
      </c>
      <c r="C1" s="11" t="s">
        <v>53</v>
      </c>
      <c r="D1" s="11" t="s">
        <v>54</v>
      </c>
      <c r="E1" s="11" t="s">
        <v>20</v>
      </c>
      <c r="F1" s="23"/>
      <c r="G1" s="23" t="s">
        <v>55</v>
      </c>
      <c r="H1" s="11" t="s">
        <v>56</v>
      </c>
      <c r="I1" s="11" t="s">
        <v>21</v>
      </c>
      <c r="K1" s="23" t="s">
        <v>69</v>
      </c>
      <c r="L1" s="11" t="s">
        <v>70</v>
      </c>
      <c r="M1" s="11" t="s">
        <v>71</v>
      </c>
      <c r="N1" s="23" t="s">
        <v>72</v>
      </c>
      <c r="O1" s="11" t="s">
        <v>73</v>
      </c>
    </row>
    <row r="2" spans="1:17" x14ac:dyDescent="0.25">
      <c r="A2" s="21" t="s">
        <v>22</v>
      </c>
      <c r="B2" s="23">
        <f>相对矩阵!F2</f>
        <v>4.8762398962474078E-2</v>
      </c>
      <c r="C2" s="23">
        <v>4.3038312933997333E-2</v>
      </c>
      <c r="D2" s="23">
        <v>2.3035216454922732E-2</v>
      </c>
      <c r="E2" s="23">
        <v>5.6150385622106135E-2</v>
      </c>
      <c r="F2" s="23"/>
      <c r="G2" s="23">
        <v>4.5159354280528738E-2</v>
      </c>
      <c r="H2" s="23">
        <v>3.6936671732905428E-2</v>
      </c>
      <c r="I2" s="23">
        <v>5.0447918178156588E-2</v>
      </c>
      <c r="K2">
        <v>4.4181314730530247E-2</v>
      </c>
      <c r="L2">
        <v>4.9488118858201056E-2</v>
      </c>
      <c r="M2">
        <v>3.7349643642961006E-2</v>
      </c>
      <c r="N2">
        <v>4.790222633742533E-2</v>
      </c>
      <c r="O2">
        <v>4.0215985471104623E-2</v>
      </c>
      <c r="Q2">
        <v>1</v>
      </c>
    </row>
    <row r="3" spans="1:17" x14ac:dyDescent="0.25">
      <c r="A3" s="21" t="s">
        <v>23</v>
      </c>
      <c r="B3" s="23">
        <f>相对矩阵!F3</f>
        <v>2.2163577465069407E-2</v>
      </c>
      <c r="C3" s="23">
        <v>4.9003181061396651E-2</v>
      </c>
      <c r="D3" s="23">
        <v>3.7612636656565328E-2</v>
      </c>
      <c r="E3" s="23">
        <v>3.2275312759322765E-2</v>
      </c>
      <c r="F3" s="23"/>
      <c r="G3" s="23">
        <v>3.9057853777859614E-2</v>
      </c>
      <c r="H3" s="23">
        <v>2.926487430931058E-2</v>
      </c>
      <c r="I3" s="23">
        <v>2.4470501519965829E-2</v>
      </c>
      <c r="K3">
        <v>3.0931076535712004E-2</v>
      </c>
      <c r="L3">
        <v>3.8198823788266452E-2</v>
      </c>
      <c r="M3">
        <v>2.5522867436021807E-2</v>
      </c>
      <c r="N3">
        <v>3.5588445835469086E-2</v>
      </c>
      <c r="O3">
        <v>2.7123820643365059E-2</v>
      </c>
      <c r="Q3">
        <v>2</v>
      </c>
    </row>
    <row r="4" spans="1:17" x14ac:dyDescent="0.25">
      <c r="A4" s="21" t="s">
        <v>81</v>
      </c>
      <c r="B4" s="23">
        <f>相对矩阵!F4</f>
        <v>3.4830284973195749E-2</v>
      </c>
      <c r="C4" s="23">
        <v>1.2792714575358799E-2</v>
      </c>
      <c r="D4" s="23">
        <v>3.047628953214462E-2</v>
      </c>
      <c r="E4" s="23">
        <v>4.6253926457725081E-2</v>
      </c>
      <c r="F4" s="23"/>
      <c r="G4" s="23">
        <v>2.0958664171218985E-2</v>
      </c>
      <c r="H4" s="23">
        <v>3.2828932418187316E-2</v>
      </c>
      <c r="I4" s="23">
        <v>3.7436511557286653E-2</v>
      </c>
      <c r="K4">
        <v>3.0408036048897653E-2</v>
      </c>
      <c r="L4">
        <v>3.6722953884271464E-2</v>
      </c>
      <c r="M4">
        <v>2.5242939400212144E-2</v>
      </c>
      <c r="N4">
        <v>3.4447462819733737E-2</v>
      </c>
      <c r="O4">
        <v>2.5923509839742981E-2</v>
      </c>
      <c r="Q4">
        <v>3</v>
      </c>
    </row>
    <row r="5" spans="1:17" x14ac:dyDescent="0.25">
      <c r="A5" s="21" t="s">
        <v>82</v>
      </c>
      <c r="B5" s="23">
        <f>相对矩阵!F5</f>
        <v>2.7704471831336723E-2</v>
      </c>
      <c r="C5" s="23">
        <v>3.6628939330780506E-2</v>
      </c>
      <c r="D5" s="23">
        <v>3.8821636553127037E-2</v>
      </c>
      <c r="E5" s="23">
        <v>5.0195604658751329E-2</v>
      </c>
      <c r="F5" s="23"/>
      <c r="G5" s="23">
        <v>3.3322007103010823E-2</v>
      </c>
      <c r="H5" s="23">
        <v>3.2814575027731718E-2</v>
      </c>
      <c r="I5" s="23">
        <v>3.2835671752177262E-2</v>
      </c>
      <c r="K5">
        <v>3.2990751294306599E-2</v>
      </c>
      <c r="L5">
        <v>3.3201491437908535E-2</v>
      </c>
      <c r="M5">
        <v>3.2823994067764713E-2</v>
      </c>
      <c r="N5">
        <v>3.3132833429089806E-2</v>
      </c>
      <c r="O5">
        <v>3.2880603163218523E-2</v>
      </c>
      <c r="Q5">
        <v>4</v>
      </c>
    </row>
    <row r="6" spans="1:17" x14ac:dyDescent="0.25">
      <c r="A6" s="21" t="s">
        <v>83</v>
      </c>
      <c r="B6" s="23">
        <f>相对矩阵!F6</f>
        <v>2.0898170983917445E-2</v>
      </c>
      <c r="C6" s="23">
        <v>7.7831058494047395E-3</v>
      </c>
      <c r="D6" s="23">
        <v>3.7940383230635179E-2</v>
      </c>
      <c r="E6" s="23">
        <v>6.3128598103115482E-2</v>
      </c>
      <c r="F6" s="23"/>
      <c r="G6" s="23">
        <v>1.264285031766817E-2</v>
      </c>
      <c r="H6" s="23">
        <v>2.8731774735861287E-2</v>
      </c>
      <c r="I6" s="23">
        <v>3.0532757465349045E-2</v>
      </c>
      <c r="K6">
        <v>2.3969127506292834E-2</v>
      </c>
      <c r="L6">
        <v>3.0614551600985324E-2</v>
      </c>
      <c r="M6">
        <v>1.7179081740696545E-2</v>
      </c>
      <c r="N6">
        <v>2.8017283946152174E-2</v>
      </c>
      <c r="O6">
        <v>1.9794170098009944E-2</v>
      </c>
      <c r="Q6">
        <v>5</v>
      </c>
    </row>
    <row r="7" spans="1:17" x14ac:dyDescent="0.25">
      <c r="A7" s="21" t="s">
        <v>84</v>
      </c>
      <c r="B7" s="23">
        <f>相对矩阵!F7</f>
        <v>3.4830284973195749E-2</v>
      </c>
      <c r="C7" s="23">
        <v>5.7170494681586682E-3</v>
      </c>
      <c r="D7" s="23">
        <v>1.8978502153037664E-2</v>
      </c>
      <c r="E7" s="23">
        <v>5.6149605862687746E-2</v>
      </c>
      <c r="F7" s="23"/>
      <c r="G7" s="23">
        <v>1.6504863615305967E-2</v>
      </c>
      <c r="H7" s="23">
        <v>2.7543872647301543E-2</v>
      </c>
      <c r="I7" s="23">
        <v>3.9694143921518467E-2</v>
      </c>
      <c r="K7">
        <v>2.7914293394708661E-2</v>
      </c>
      <c r="L7">
        <v>3.7898354092523512E-2</v>
      </c>
      <c r="M7">
        <v>1.8795597278956418E-2</v>
      </c>
      <c r="N7">
        <v>3.5079552371580544E-2</v>
      </c>
      <c r="O7">
        <v>1.9879526368073622E-2</v>
      </c>
      <c r="Q7">
        <v>6</v>
      </c>
    </row>
    <row r="8" spans="1:17" x14ac:dyDescent="0.25">
      <c r="A8" s="21" t="s">
        <v>29</v>
      </c>
      <c r="B8" s="23">
        <f>相对矩阵!F8</f>
        <v>5.4054054054054057E-2</v>
      </c>
      <c r="C8" s="23">
        <v>4.3974850758554555E-2</v>
      </c>
      <c r="D8" s="23">
        <v>3.2413049669852256E-2</v>
      </c>
      <c r="E8" s="23">
        <v>6.5121003455236443E-2</v>
      </c>
      <c r="F8" s="23"/>
      <c r="G8" s="23">
        <v>4.7709666556831273E-2</v>
      </c>
      <c r="H8" s="23">
        <v>4.4106574778142171E-2</v>
      </c>
      <c r="I8" s="23">
        <v>5.6578903750467549E-2</v>
      </c>
      <c r="K8">
        <v>4.9465048361813667E-2</v>
      </c>
      <c r="L8">
        <v>5.409234351070847E-2</v>
      </c>
      <c r="M8">
        <v>4.4512485022117645E-2</v>
      </c>
      <c r="N8">
        <v>5.2155346155774149E-2</v>
      </c>
      <c r="O8">
        <v>4.6281641719217767E-2</v>
      </c>
      <c r="Q8">
        <v>7</v>
      </c>
    </row>
    <row r="9" spans="1:17" x14ac:dyDescent="0.25">
      <c r="A9" s="21" t="s">
        <v>30</v>
      </c>
      <c r="B9" s="23">
        <f>相对矩阵!F9</f>
        <v>2.7027027027027029E-2</v>
      </c>
      <c r="C9" s="23">
        <v>8.0411003354045191E-2</v>
      </c>
      <c r="D9" s="23">
        <v>5.0931910118010362E-2</v>
      </c>
      <c r="E9" s="23">
        <v>4.3710687605384324E-2</v>
      </c>
      <c r="F9" s="23"/>
      <c r="G9" s="23">
        <v>6.0629745618128374E-2</v>
      </c>
      <c r="H9" s="23">
        <v>3.8015118195024997E-2</v>
      </c>
      <c r="I9" s="23">
        <v>3.0833291411124664E-2</v>
      </c>
      <c r="K9">
        <v>4.3159385074759353E-2</v>
      </c>
      <c r="L9">
        <v>5.5353557484855383E-2</v>
      </c>
      <c r="M9">
        <v>3.2523486127381387E-2</v>
      </c>
      <c r="N9">
        <v>5.0464537214054937E-2</v>
      </c>
      <c r="O9">
        <v>3.5537799019257674E-2</v>
      </c>
      <c r="Q9">
        <v>8</v>
      </c>
    </row>
    <row r="10" spans="1:17" x14ac:dyDescent="0.25">
      <c r="A10" s="21" t="s">
        <v>31</v>
      </c>
      <c r="B10" s="23">
        <f>相对矩阵!F10</f>
        <v>1.3513513513513511E-2</v>
      </c>
      <c r="C10" s="23">
        <v>4.3877962289312171E-2</v>
      </c>
      <c r="D10" s="23">
        <v>6.5420878088232493E-2</v>
      </c>
      <c r="E10" s="23">
        <v>4.270047697580346E-2</v>
      </c>
      <c r="F10" s="23"/>
      <c r="G10" s="23">
        <v>3.2626515159115466E-2</v>
      </c>
      <c r="H10" s="23">
        <v>3.7373193231112926E-2</v>
      </c>
      <c r="I10" s="23">
        <v>2.0172321931768433E-2</v>
      </c>
      <c r="K10">
        <v>3.0057343440665612E-2</v>
      </c>
      <c r="L10">
        <v>3.6191189675251416E-2</v>
      </c>
      <c r="M10">
        <v>2.4303568475030953E-2</v>
      </c>
      <c r="N10">
        <v>3.4665392239772913E-2</v>
      </c>
      <c r="O10">
        <v>2.6007153736261564E-2</v>
      </c>
      <c r="Q10">
        <v>9</v>
      </c>
    </row>
    <row r="11" spans="1:17" x14ac:dyDescent="0.25">
      <c r="A11" s="21" t="s">
        <v>32</v>
      </c>
      <c r="B11" s="23">
        <f>相对矩阵!F11</f>
        <v>1.3513513513513511E-2</v>
      </c>
      <c r="C11" s="23">
        <v>5.5775978771341857E-3</v>
      </c>
      <c r="D11" s="23">
        <v>2.4207340842678862E-2</v>
      </c>
      <c r="E11" s="23">
        <v>6.0327519320719662E-2</v>
      </c>
      <c r="F11" s="23"/>
      <c r="G11" s="23">
        <v>8.518225446951638E-3</v>
      </c>
      <c r="H11" s="23">
        <v>1.8429025929134511E-2</v>
      </c>
      <c r="I11" s="23">
        <v>2.419381248891099E-2</v>
      </c>
      <c r="K11">
        <v>1.7047021288332378E-2</v>
      </c>
      <c r="L11">
        <v>2.3840385050725443E-2</v>
      </c>
      <c r="M11">
        <v>1.0200829060081257E-2</v>
      </c>
      <c r="N11">
        <v>2.0651763686993785E-2</v>
      </c>
      <c r="O11">
        <v>1.1332868558665072E-2</v>
      </c>
      <c r="Q11">
        <v>10</v>
      </c>
    </row>
    <row r="12" spans="1:17" x14ac:dyDescent="0.25">
      <c r="A12" s="21" t="s">
        <v>33</v>
      </c>
      <c r="B12" s="23">
        <f>相对矩阵!F12</f>
        <v>2.7027027027027022E-2</v>
      </c>
      <c r="C12" s="23">
        <v>5.6881156829693781E-2</v>
      </c>
      <c r="D12" s="23">
        <v>7.3467174239168528E-2</v>
      </c>
      <c r="E12" s="23">
        <v>4.1072500996395658E-2</v>
      </c>
      <c r="F12" s="23"/>
      <c r="G12" s="23">
        <v>4.5818806725039213E-2</v>
      </c>
      <c r="H12" s="23">
        <v>4.8373651876856674E-2</v>
      </c>
      <c r="I12" s="23">
        <v>3.0231406969683596E-2</v>
      </c>
      <c r="K12">
        <v>4.147462185719316E-2</v>
      </c>
      <c r="L12">
        <v>4.8211461179036103E-2</v>
      </c>
      <c r="M12">
        <v>3.5120514897505305E-2</v>
      </c>
      <c r="N12">
        <v>4.5548988406536331E-2</v>
      </c>
      <c r="O12">
        <v>3.7296306963736633E-2</v>
      </c>
      <c r="Q12">
        <v>11</v>
      </c>
    </row>
    <row r="13" spans="1:17" x14ac:dyDescent="0.25">
      <c r="A13" s="21" t="s">
        <v>74</v>
      </c>
      <c r="B13" s="23">
        <f>相对矩阵!F13</f>
        <v>9.8402821719988848E-2</v>
      </c>
      <c r="C13" s="23">
        <v>5.4778193120736306E-2</v>
      </c>
      <c r="D13" s="23">
        <v>4.975714401489479E-2</v>
      </c>
      <c r="E13" s="23">
        <v>3.0060482030278161E-2</v>
      </c>
      <c r="F13" s="23"/>
      <c r="G13" s="23">
        <v>7.0943156492314807E-2</v>
      </c>
      <c r="H13" s="23">
        <v>7.6042405251178086E-2</v>
      </c>
      <c r="I13" s="23">
        <v>8.2810978894781909E-2</v>
      </c>
      <c r="K13">
        <v>7.6598846879424934E-2</v>
      </c>
      <c r="L13">
        <v>8.0844023584798891E-2</v>
      </c>
      <c r="M13">
        <v>7.2261564729334621E-2</v>
      </c>
      <c r="N13">
        <v>8.0549319001460326E-2</v>
      </c>
      <c r="O13">
        <v>7.3468077959486996E-2</v>
      </c>
      <c r="Q13">
        <v>12</v>
      </c>
    </row>
    <row r="14" spans="1:17" x14ac:dyDescent="0.25">
      <c r="A14" s="21" t="s">
        <v>75</v>
      </c>
      <c r="B14" s="23">
        <f>相对矩阵!F14</f>
        <v>5.6230183839993605E-2</v>
      </c>
      <c r="C14" s="23">
        <v>0.11854305658384709</v>
      </c>
      <c r="D14" s="23">
        <v>3.4199220266066158E-2</v>
      </c>
      <c r="E14" s="23">
        <v>4.0309314889354089E-2</v>
      </c>
      <c r="F14" s="23"/>
      <c r="G14" s="23">
        <v>9.5453225499314204E-2</v>
      </c>
      <c r="H14" s="23">
        <v>4.6103456369802939E-2</v>
      </c>
      <c r="I14" s="23">
        <v>5.2597945209502846E-2</v>
      </c>
      <c r="K14">
        <v>6.4718209026206661E-2</v>
      </c>
      <c r="L14">
        <v>8.0469587148179977E-2</v>
      </c>
      <c r="M14">
        <v>4.853793989280529E-2</v>
      </c>
      <c r="N14">
        <v>7.7155105511901995E-2</v>
      </c>
      <c r="O14">
        <v>5.2502119501160328E-2</v>
      </c>
      <c r="Q14">
        <v>13</v>
      </c>
    </row>
    <row r="15" spans="1:17" x14ac:dyDescent="0.25">
      <c r="A15" s="21" t="s">
        <v>89</v>
      </c>
      <c r="B15" s="23">
        <f>相对矩阵!F15</f>
        <v>6.8024302365443656E-2</v>
      </c>
      <c r="C15" s="23">
        <v>4.7661543543232451E-3</v>
      </c>
      <c r="D15" s="23">
        <v>2.8240037257477927E-2</v>
      </c>
      <c r="E15" s="23">
        <v>4.0190718983077349E-2</v>
      </c>
      <c r="F15" s="23"/>
      <c r="G15" s="23">
        <v>2.8206254095852586E-2</v>
      </c>
      <c r="H15" s="23">
        <v>4.9737112656366288E-2</v>
      </c>
      <c r="I15" s="23">
        <v>6.1674258463954502E-2</v>
      </c>
      <c r="K15">
        <v>4.6539208405391129E-2</v>
      </c>
      <c r="L15">
        <v>5.9004665414464419E-2</v>
      </c>
      <c r="M15">
        <v>3.536596475678274E-2</v>
      </c>
      <c r="N15">
        <v>5.437679313218588E-2</v>
      </c>
      <c r="O15">
        <v>3.778986899053844E-2</v>
      </c>
      <c r="Q15">
        <v>14</v>
      </c>
    </row>
    <row r="16" spans="1:17" x14ac:dyDescent="0.25">
      <c r="A16" s="21" t="s">
        <v>90</v>
      </c>
      <c r="B16" s="23">
        <f>相对矩阵!F16</f>
        <v>7.0287729799992052E-2</v>
      </c>
      <c r="C16">
        <v>6.3276256042663053E-3</v>
      </c>
      <c r="D16">
        <v>5.2237580584990007E-2</v>
      </c>
      <c r="E16">
        <v>5.2625335635987321E-2</v>
      </c>
      <c r="G16">
        <v>3.0027832912941622E-2</v>
      </c>
      <c r="H16">
        <v>6.1990818896243687E-2</v>
      </c>
      <c r="I16">
        <v>6.6258173964292802E-2</v>
      </c>
      <c r="K16">
        <v>5.2758941924492708E-2</v>
      </c>
      <c r="L16">
        <v>6.6708420722430412E-2</v>
      </c>
      <c r="M16">
        <v>3.8369637208171145E-2</v>
      </c>
      <c r="N16">
        <v>6.2035165442996337E-2</v>
      </c>
      <c r="O16">
        <v>4.4486610885042951E-2</v>
      </c>
      <c r="Q16">
        <v>15</v>
      </c>
    </row>
    <row r="17" spans="1:17" x14ac:dyDescent="0.25">
      <c r="A17" s="21" t="s">
        <v>91</v>
      </c>
      <c r="B17" s="23">
        <f>相对矩阵!F17</f>
        <v>4.6699492749092034E-2</v>
      </c>
      <c r="C17">
        <v>6.9532719388683325E-3</v>
      </c>
      <c r="D17">
        <v>2.5382104129005725E-2</v>
      </c>
      <c r="E17">
        <v>5.332267933816514E-2</v>
      </c>
      <c r="G17">
        <v>2.168110399580293E-2</v>
      </c>
      <c r="H17">
        <v>3.6900766324468662E-2</v>
      </c>
      <c r="I17">
        <v>4.8210527998509958E-2</v>
      </c>
      <c r="K17">
        <v>3.5597466106260515E-2</v>
      </c>
      <c r="L17">
        <v>4.6907897616484659E-2</v>
      </c>
      <c r="M17">
        <v>2.4568159229340702E-2</v>
      </c>
      <c r="N17">
        <v>4.2731420806021922E-2</v>
      </c>
      <c r="O17">
        <v>2.8852090680592572E-2</v>
      </c>
      <c r="Q17">
        <v>16</v>
      </c>
    </row>
    <row r="18" spans="1:17" x14ac:dyDescent="0.25">
      <c r="A18" s="21" t="s">
        <v>92</v>
      </c>
      <c r="B18" s="23">
        <f>相对矩阵!F18</f>
        <v>6.5760874930895247E-2</v>
      </c>
      <c r="C18">
        <v>1.5943314373628597E-2</v>
      </c>
      <c r="D18">
        <v>1.1540749662673372E-2</v>
      </c>
      <c r="E18">
        <v>3.0059002015248033E-2</v>
      </c>
      <c r="G18">
        <v>3.440304841669177E-2</v>
      </c>
      <c r="H18">
        <v>4.0838114283209312E-2</v>
      </c>
      <c r="I18">
        <v>5.7615733959812981E-2</v>
      </c>
      <c r="K18">
        <v>4.428563221990469E-2</v>
      </c>
      <c r="L18">
        <v>5.2986749259118442E-2</v>
      </c>
      <c r="M18">
        <v>3.4757949657481885E-2</v>
      </c>
      <c r="N18">
        <v>5.0352971472842595E-2</v>
      </c>
      <c r="O18">
        <v>3.8298684430510793E-2</v>
      </c>
      <c r="Q18">
        <v>17</v>
      </c>
    </row>
    <row r="19" spans="1:17" x14ac:dyDescent="0.25">
      <c r="A19" s="21" t="s">
        <v>24</v>
      </c>
      <c r="B19" s="23">
        <f>相对矩阵!F19</f>
        <v>0.1081081081081081</v>
      </c>
      <c r="C19">
        <v>8.0768860609132923E-2</v>
      </c>
      <c r="D19">
        <v>4.9761483481668263E-2</v>
      </c>
      <c r="E19">
        <v>4.800718518501243E-2</v>
      </c>
      <c r="G19">
        <v>9.089932930577703E-2</v>
      </c>
      <c r="H19">
        <v>8.128856549415156E-2</v>
      </c>
      <c r="I19">
        <v>9.439648880854426E-2</v>
      </c>
      <c r="K19">
        <v>8.8861461202824274E-2</v>
      </c>
      <c r="L19">
        <v>9.3641673239395137E-2</v>
      </c>
      <c r="M19">
        <v>8.389621703569497E-2</v>
      </c>
      <c r="N19">
        <v>9.1996708893154949E-2</v>
      </c>
      <c r="O19">
        <v>8.5924848370875176E-2</v>
      </c>
      <c r="Q19">
        <v>18</v>
      </c>
    </row>
    <row r="20" spans="1:17" x14ac:dyDescent="0.25">
      <c r="A20" s="21" t="s">
        <v>25</v>
      </c>
      <c r="B20" s="23">
        <f>相对矩阵!F20</f>
        <v>5.405405405405405E-2</v>
      </c>
      <c r="C20">
        <v>4.5268845956693164E-2</v>
      </c>
      <c r="D20">
        <v>7.0701292842420951E-2</v>
      </c>
      <c r="E20">
        <v>3.34108409306536E-2</v>
      </c>
      <c r="G20">
        <v>4.8524176068729163E-2</v>
      </c>
      <c r="H20">
        <v>6.1706104758748923E-2</v>
      </c>
      <c r="I20">
        <v>4.9344444522266717E-2</v>
      </c>
      <c r="K20">
        <v>5.3191575116581603E-2</v>
      </c>
      <c r="L20">
        <v>5.7898968064492753E-2</v>
      </c>
      <c r="M20">
        <v>4.8209368901948622E-2</v>
      </c>
      <c r="N20">
        <v>5.5963266963259421E-2</v>
      </c>
      <c r="O20">
        <v>5.0187971341315973E-2</v>
      </c>
      <c r="Q20">
        <v>19</v>
      </c>
    </row>
    <row r="21" spans="1:17" x14ac:dyDescent="0.25">
      <c r="A21" s="21" t="s">
        <v>26</v>
      </c>
      <c r="B21" s="23">
        <f>相对矩阵!F21</f>
        <v>2.7027027027027018E-2</v>
      </c>
      <c r="C21">
        <v>0.10983882053708185</v>
      </c>
      <c r="D21">
        <v>5.8370025280268953E-2</v>
      </c>
      <c r="E21">
        <v>3.5475806897746251E-2</v>
      </c>
      <c r="G21">
        <v>7.9153181442662257E-2</v>
      </c>
      <c r="H21">
        <v>4.143411368686211E-2</v>
      </c>
      <c r="I21">
        <v>2.895455904315522E-2</v>
      </c>
      <c r="K21">
        <v>4.9847284724226532E-2</v>
      </c>
      <c r="L21">
        <v>6.6883288003313446E-2</v>
      </c>
      <c r="M21">
        <v>3.0579505287063984E-2</v>
      </c>
      <c r="N21">
        <v>6.2362403263511328E-2</v>
      </c>
      <c r="O21">
        <v>3.7789239668679399E-2</v>
      </c>
      <c r="Q21">
        <v>20</v>
      </c>
    </row>
    <row r="22" spans="1:17" x14ac:dyDescent="0.25">
      <c r="A22" s="21" t="s">
        <v>27</v>
      </c>
      <c r="B22" s="23">
        <f>相对矩阵!F22</f>
        <v>2.7027027027027018E-2</v>
      </c>
      <c r="C22">
        <v>8.5768308630381609E-2</v>
      </c>
      <c r="D22">
        <v>9.8495444940303836E-2</v>
      </c>
      <c r="E22">
        <v>4.0134822729563799E-2</v>
      </c>
      <c r="G22">
        <v>6.4001918955397086E-2</v>
      </c>
      <c r="H22">
        <v>5.9878118106400341E-2</v>
      </c>
      <c r="I22">
        <v>3.0017482011547345E-2</v>
      </c>
      <c r="K22">
        <v>5.1299173024448252E-2</v>
      </c>
      <c r="L22">
        <v>6.2879456256945118E-2</v>
      </c>
      <c r="M22">
        <v>3.9528751772989472E-2</v>
      </c>
      <c r="N22">
        <v>5.9318326575003993E-2</v>
      </c>
      <c r="O22">
        <v>4.0390035203951756E-2</v>
      </c>
      <c r="Q22">
        <v>21</v>
      </c>
    </row>
    <row r="23" spans="1:17" ht="14.4" thickBot="1" x14ac:dyDescent="0.3">
      <c r="A23" s="22" t="s">
        <v>28</v>
      </c>
      <c r="B23" s="23">
        <f>相对矩阵!F23</f>
        <v>5.4054054054054036E-2</v>
      </c>
      <c r="C23">
        <v>8.5357673963203845E-2</v>
      </c>
      <c r="D23">
        <v>8.8009900001854283E-2</v>
      </c>
      <c r="E23">
        <v>3.9318189547665715E-2</v>
      </c>
      <c r="G23">
        <v>7.3758220042858202E-2</v>
      </c>
      <c r="H23">
        <v>6.966215929099856E-2</v>
      </c>
      <c r="I23">
        <v>5.0692166177222331E-2</v>
      </c>
      <c r="K23">
        <v>6.4704181837026364E-2</v>
      </c>
      <c r="L23">
        <v>7.3271384264024256E-2</v>
      </c>
      <c r="M23">
        <v>5.6913959689780427E-2</v>
      </c>
      <c r="N23">
        <v>7.103224845543292E-2</v>
      </c>
      <c r="O23">
        <v>5.9590273258817904E-2</v>
      </c>
      <c r="Q23">
        <v>22</v>
      </c>
    </row>
    <row r="24" spans="1:17" x14ac:dyDescent="0.25">
      <c r="A24" s="23"/>
    </row>
    <row r="25" spans="1:17" x14ac:dyDescent="0.25">
      <c r="A25" s="23"/>
    </row>
    <row r="26" spans="1:17" x14ac:dyDescent="0.25">
      <c r="A26" s="23"/>
    </row>
    <row r="27" spans="1:17" x14ac:dyDescent="0.25">
      <c r="A27" s="23"/>
    </row>
    <row r="36" spans="14:14" x14ac:dyDescent="0.25">
      <c r="N36" s="32" t="s">
        <v>80</v>
      </c>
    </row>
    <row r="37" spans="14:14" x14ac:dyDescent="0.25">
      <c r="N37">
        <f>N2-O2</f>
        <v>7.6862408663207066E-3</v>
      </c>
    </row>
    <row r="38" spans="14:14" x14ac:dyDescent="0.25">
      <c r="N38">
        <f t="shared" ref="N38:N58" si="0">N3-O3</f>
        <v>8.4646251921040271E-3</v>
      </c>
    </row>
    <row r="39" spans="14:14" x14ac:dyDescent="0.25">
      <c r="N39">
        <f t="shared" si="0"/>
        <v>8.5239529799907565E-3</v>
      </c>
    </row>
    <row r="40" spans="14:14" x14ac:dyDescent="0.25">
      <c r="N40">
        <f t="shared" si="0"/>
        <v>2.5223026587128244E-4</v>
      </c>
    </row>
    <row r="41" spans="14:14" x14ac:dyDescent="0.25">
      <c r="N41">
        <f t="shared" si="0"/>
        <v>8.2231138481422307E-3</v>
      </c>
    </row>
    <row r="42" spans="14:14" x14ac:dyDescent="0.25">
      <c r="N42">
        <f t="shared" si="0"/>
        <v>1.5200026003506922E-2</v>
      </c>
    </row>
    <row r="43" spans="14:14" x14ac:dyDescent="0.25">
      <c r="N43">
        <f t="shared" si="0"/>
        <v>5.8737044365563817E-3</v>
      </c>
    </row>
    <row r="44" spans="14:14" x14ac:dyDescent="0.25">
      <c r="N44">
        <f t="shared" si="0"/>
        <v>1.4926738194797264E-2</v>
      </c>
    </row>
    <row r="45" spans="14:14" x14ac:dyDescent="0.25">
      <c r="N45">
        <f t="shared" si="0"/>
        <v>8.6582385035113493E-3</v>
      </c>
    </row>
    <row r="46" spans="14:14" x14ac:dyDescent="0.25">
      <c r="N46">
        <f t="shared" si="0"/>
        <v>9.3188951283287129E-3</v>
      </c>
    </row>
    <row r="47" spans="14:14" x14ac:dyDescent="0.25">
      <c r="N47">
        <f t="shared" si="0"/>
        <v>8.2526814427996975E-3</v>
      </c>
    </row>
    <row r="48" spans="14:14" x14ac:dyDescent="0.25">
      <c r="N48">
        <f t="shared" si="0"/>
        <v>7.0812410419733296E-3</v>
      </c>
    </row>
    <row r="49" spans="14:14" x14ac:dyDescent="0.25">
      <c r="N49">
        <f t="shared" si="0"/>
        <v>2.4652986010741666E-2</v>
      </c>
    </row>
    <row r="50" spans="14:14" x14ac:dyDescent="0.25">
      <c r="N50">
        <f t="shared" si="0"/>
        <v>1.658692414164744E-2</v>
      </c>
    </row>
    <row r="51" spans="14:14" x14ac:dyDescent="0.25">
      <c r="N51">
        <f t="shared" si="0"/>
        <v>1.7548554557953386E-2</v>
      </c>
    </row>
    <row r="52" spans="14:14" x14ac:dyDescent="0.25">
      <c r="N52">
        <f t="shared" si="0"/>
        <v>1.387933012542935E-2</v>
      </c>
    </row>
    <row r="53" spans="14:14" x14ac:dyDescent="0.25">
      <c r="N53">
        <f t="shared" si="0"/>
        <v>1.2054287042331802E-2</v>
      </c>
    </row>
    <row r="54" spans="14:14" x14ac:dyDescent="0.25">
      <c r="N54">
        <f t="shared" si="0"/>
        <v>6.0718605222797734E-3</v>
      </c>
    </row>
    <row r="55" spans="14:14" x14ac:dyDescent="0.25">
      <c r="N55">
        <f t="shared" si="0"/>
        <v>5.7752956219434479E-3</v>
      </c>
    </row>
    <row r="56" spans="14:14" x14ac:dyDescent="0.25">
      <c r="N56">
        <f t="shared" si="0"/>
        <v>2.4573163594831929E-2</v>
      </c>
    </row>
    <row r="57" spans="14:14" x14ac:dyDescent="0.25">
      <c r="N57">
        <f t="shared" si="0"/>
        <v>1.8928291371052237E-2</v>
      </c>
    </row>
    <row r="58" spans="14:14" x14ac:dyDescent="0.25">
      <c r="N58">
        <f t="shared" si="0"/>
        <v>1.1441975196615016E-2</v>
      </c>
    </row>
  </sheetData>
  <phoneticPr fontId="1" type="noConversion"/>
  <conditionalFormatting sqref="K2:K23 J24:J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37:N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6381-44D4-4C73-9B9C-11DCB9822F04}">
  <dimension ref="A1:Z23"/>
  <sheetViews>
    <sheetView topLeftCell="A22" workbookViewId="0">
      <selection activeCell="B1" sqref="B1:K1"/>
    </sheetView>
  </sheetViews>
  <sheetFormatPr defaultRowHeight="13.8" x14ac:dyDescent="0.25"/>
  <cols>
    <col min="1" max="1" width="15.6640625" bestFit="1" customWidth="1"/>
    <col min="2" max="11" width="10.5546875" bestFit="1" customWidth="1"/>
    <col min="21" max="21" width="6.88671875" bestFit="1" customWidth="1"/>
    <col min="22" max="22" width="11.21875" bestFit="1" customWidth="1"/>
    <col min="23" max="32" width="10.5546875" bestFit="1" customWidth="1"/>
  </cols>
  <sheetData>
    <row r="1" spans="1:26" ht="14.4" thickBot="1" x14ac:dyDescent="0.3">
      <c r="A1" s="24"/>
      <c r="B1" s="35" t="s">
        <v>97</v>
      </c>
      <c r="C1" s="36" t="s">
        <v>115</v>
      </c>
      <c r="D1" s="36" t="s">
        <v>116</v>
      </c>
      <c r="E1" s="36" t="s">
        <v>34</v>
      </c>
      <c r="F1" s="36" t="s">
        <v>117</v>
      </c>
      <c r="G1" s="35" t="s">
        <v>97</v>
      </c>
      <c r="H1" s="36" t="s">
        <v>115</v>
      </c>
      <c r="I1" s="36" t="s">
        <v>116</v>
      </c>
      <c r="J1" s="36" t="s">
        <v>34</v>
      </c>
      <c r="K1" s="36" t="s">
        <v>117</v>
      </c>
    </row>
    <row r="2" spans="1:26" ht="14.4" thickBot="1" x14ac:dyDescent="0.3">
      <c r="A2" s="21" t="s">
        <v>22</v>
      </c>
      <c r="B2" s="37">
        <f>[1]N13302500_NEW!$B$3</f>
        <v>0.40465482823759763</v>
      </c>
      <c r="C2" s="37">
        <f>[1]N04073500_NEW!$B$3</f>
        <v>0.50156953355831579</v>
      </c>
      <c r="D2" s="37">
        <f>[1]N05280000_NEW!$B$3</f>
        <v>0.37973236624126444</v>
      </c>
      <c r="E2" s="37">
        <f>[1]N06192500_NEW!$B$3</f>
        <v>0.24993239474789691</v>
      </c>
      <c r="F2" s="37">
        <f>[1]N08085500_NEW!$B$3</f>
        <v>0.35584720126052499</v>
      </c>
      <c r="G2" s="37">
        <f>[1]N13302500_NEW!$B$8</f>
        <v>0.19185820876279913</v>
      </c>
      <c r="H2" s="37">
        <f>[1]N04073500_NEW!$B$8</f>
        <v>0.24550022367780652</v>
      </c>
      <c r="I2" s="37">
        <f>[1]N05280000_NEW!$B$8</f>
        <v>0.24558527743237846</v>
      </c>
      <c r="J2" s="37">
        <f>[1]N06192500_NEW!$B$8</f>
        <v>0.14046504350035086</v>
      </c>
      <c r="K2" s="37">
        <f>[1]N08085500_NEW!$B$8</f>
        <v>0.38487757732639472</v>
      </c>
      <c r="M2" s="38"/>
      <c r="N2" s="38"/>
      <c r="O2" s="38"/>
      <c r="P2" s="37">
        <f>[1]N13302500_NEW!$B$3</f>
        <v>0.40465482823759763</v>
      </c>
      <c r="Q2" s="37">
        <f>[1]N04073500_NEW!$B$3</f>
        <v>0.50156953355831579</v>
      </c>
      <c r="R2" s="37">
        <f>[1]N05280000_NEW!$B$3</f>
        <v>0.37973236624126444</v>
      </c>
      <c r="S2" s="37">
        <f>[1]N06192500_NEW!$B$3</f>
        <v>0.24993239474789691</v>
      </c>
      <c r="T2" s="37">
        <f>[1]N08085500_NEW!$B$3</f>
        <v>0.35584720126052499</v>
      </c>
      <c r="U2" s="37">
        <f>[1]N13302500_NEW!$B$8</f>
        <v>0.19185820876279913</v>
      </c>
      <c r="V2" s="37">
        <f>[1]N04073500_NEW!$B$8</f>
        <v>0.24550022367780652</v>
      </c>
      <c r="W2" s="37">
        <f>[1]N05280000_NEW!$B$8</f>
        <v>0.24558527743237846</v>
      </c>
      <c r="X2" s="37">
        <f>[1]N06192500_NEW!$B$8</f>
        <v>0.14046504350035086</v>
      </c>
      <c r="Y2" s="37">
        <f>[1]N08085500_NEW!$B$8</f>
        <v>0.38487757732639472</v>
      </c>
      <c r="Z2" s="38"/>
    </row>
    <row r="3" spans="1:26" ht="14.4" thickBot="1" x14ac:dyDescent="0.3">
      <c r="A3" s="21" t="s">
        <v>23</v>
      </c>
      <c r="B3" s="37">
        <f>[1]N13302500_NEW!$C$3</f>
        <v>0.60753018831867556</v>
      </c>
      <c r="C3" s="37">
        <f>[1]N04073500_NEW!$C$3</f>
        <v>0.5285668325227838</v>
      </c>
      <c r="D3" s="37">
        <f>[1]N05280000_NEW!$C$3</f>
        <v>0.40533706985818246</v>
      </c>
      <c r="E3" s="37">
        <f>[1]N06192500_NEW!$C$3</f>
        <v>0.23532501084616536</v>
      </c>
      <c r="F3" s="37">
        <f>[1]N08085500_NEW!$C$3</f>
        <v>0.96721292539949566</v>
      </c>
      <c r="G3" s="37">
        <f>[1]N13302500_NEW!$C$8</f>
        <v>0.26711997248117325</v>
      </c>
      <c r="H3" s="37">
        <f>[1]N04073500_NEW!$C$8</f>
        <v>0.24183923766198553</v>
      </c>
      <c r="I3" s="37">
        <f>[1]N05280000_NEW!$C$8</f>
        <v>0.15414421507299009</v>
      </c>
      <c r="J3" s="37">
        <f>[1]N06192500_NEW!$C$8</f>
        <v>0.10953677712114633</v>
      </c>
      <c r="K3" s="37">
        <f>[1]N08085500_NEW!$C$8</f>
        <v>0.85333575149603946</v>
      </c>
      <c r="M3" s="38"/>
      <c r="N3" s="38"/>
      <c r="O3" s="38"/>
      <c r="P3" s="37">
        <f>[1]N13302500_NEW!$C$3</f>
        <v>0.60753018831867556</v>
      </c>
      <c r="Q3" s="37">
        <f>[1]N04073500_NEW!$C$3</f>
        <v>0.5285668325227838</v>
      </c>
      <c r="R3" s="37">
        <f>[1]N05280000_NEW!$C$3</f>
        <v>0.40533706985818246</v>
      </c>
      <c r="S3" s="37">
        <f>[1]N06192500_NEW!$C$3</f>
        <v>0.23532501084616536</v>
      </c>
      <c r="T3" s="37">
        <f>[1]N08085500_NEW!$C$3</f>
        <v>0.96721292539949566</v>
      </c>
      <c r="U3" s="37">
        <f>[1]N13302500_NEW!$C$8</f>
        <v>0.26711997248117325</v>
      </c>
      <c r="V3" s="37">
        <f>[1]N04073500_NEW!$C$8</f>
        <v>0.24183923766198553</v>
      </c>
      <c r="W3" s="37">
        <f>[1]N05280000_NEW!$C$8</f>
        <v>0.15414421507299009</v>
      </c>
      <c r="X3" s="37">
        <f>[1]N06192500_NEW!$C$8</f>
        <v>0.10953677712114633</v>
      </c>
      <c r="Y3" s="37">
        <f>[1]N08085500_NEW!$C$8</f>
        <v>0.85333575149603946</v>
      </c>
      <c r="Z3" s="38"/>
    </row>
    <row r="4" spans="1:26" ht="14.4" thickBot="1" x14ac:dyDescent="0.3">
      <c r="A4" s="21" t="s">
        <v>81</v>
      </c>
      <c r="B4" s="37">
        <f>[1]N13302500_NEW!$I$3</f>
        <v>0.25817473802981961</v>
      </c>
      <c r="C4" s="37">
        <f>[1]N04073500_NEW!$I$3</f>
        <v>0.39004379206593143</v>
      </c>
      <c r="D4" s="37">
        <f>[1]N05280000_NEW!$I$3</f>
        <v>0.36334796501277977</v>
      </c>
      <c r="E4" s="37">
        <f>[1]N06192500_NEW!$I$3</f>
        <v>0.48356520923593971</v>
      </c>
      <c r="F4" s="37">
        <f>[1]N08085500_NEW!$I$3</f>
        <v>0.12823349423667937</v>
      </c>
      <c r="G4" s="37">
        <f>[1]N13302500_NEW!$I$8</f>
        <v>0.17800799384998711</v>
      </c>
      <c r="H4" s="37">
        <f>[1]N04073500_NEW!$I$8</f>
        <v>0.27313595989661671</v>
      </c>
      <c r="I4" s="37">
        <f>[1]N05280000_NEW!$I$8</f>
        <v>0.29247043471934936</v>
      </c>
      <c r="J4" s="37">
        <f>[1]N06192500_NEW!$I$8</f>
        <v>0.36291358571562204</v>
      </c>
      <c r="K4" s="37">
        <f>[1]N08085500_NEW!$I$8</f>
        <v>0.13354761908244878</v>
      </c>
      <c r="M4" s="38"/>
      <c r="N4" s="38"/>
      <c r="O4" s="38"/>
      <c r="P4" s="37">
        <f>[1]N13302500_NEW!$I$3</f>
        <v>0.25817473802981961</v>
      </c>
      <c r="Q4" s="37">
        <f>[1]N04073500_NEW!$I$3</f>
        <v>0.39004379206593143</v>
      </c>
      <c r="R4" s="37">
        <f>[1]N05280000_NEW!$I$3</f>
        <v>0.36334796501277977</v>
      </c>
      <c r="S4" s="37">
        <f>[1]N06192500_NEW!$I$3</f>
        <v>0.48356520923593971</v>
      </c>
      <c r="T4" s="37">
        <f>[1]N08085500_NEW!$I$3</f>
        <v>0.12823349423667937</v>
      </c>
      <c r="U4" s="37">
        <f>[1]N13302500_NEW!$I$8</f>
        <v>0.17800799384998711</v>
      </c>
      <c r="V4" s="37">
        <f>[1]N04073500_NEW!$I$8</f>
        <v>0.27313595989661671</v>
      </c>
      <c r="W4" s="37">
        <f>[1]N05280000_NEW!$I$8</f>
        <v>0.29247043471934936</v>
      </c>
      <c r="X4" s="37">
        <f>[1]N06192500_NEW!$I$8</f>
        <v>0.36291358571562204</v>
      </c>
      <c r="Y4" s="37">
        <f>[1]N08085500_NEW!$I$8</f>
        <v>0.13354761908244878</v>
      </c>
      <c r="Z4" s="38"/>
    </row>
    <row r="5" spans="1:26" ht="14.4" thickBot="1" x14ac:dyDescent="0.3">
      <c r="A5" s="21" t="s">
        <v>82</v>
      </c>
      <c r="B5" s="37">
        <f>[1]N13302500_NEW!$J$3</f>
        <v>6.6654195356765977E-2</v>
      </c>
      <c r="C5" s="37">
        <f>[1]N04073500_NEW!$J$3</f>
        <v>0.15213415972917155</v>
      </c>
      <c r="D5" s="37">
        <f>[1]N05280000_NEW!$J$3</f>
        <v>0.13202174367892824</v>
      </c>
      <c r="E5" s="37">
        <f>[1]N06192500_NEW!$J$3</f>
        <v>0.23383531158339815</v>
      </c>
      <c r="F5" s="37">
        <f>[1]N08085500_NEW!$J$3</f>
        <v>1.6443829044148484E-2</v>
      </c>
      <c r="G5" s="37">
        <f>[1]N13302500_NEW!$J$8</f>
        <v>3.1686845874497049E-2</v>
      </c>
      <c r="H5" s="37">
        <f>[1]N04073500_NEW!$J$8</f>
        <v>7.460325258864621E-2</v>
      </c>
      <c r="I5" s="37">
        <f>[1]N05280000_NEW!$J$8</f>
        <v>8.5538955184925186E-2</v>
      </c>
      <c r="J5" s="37">
        <f>[1]N06192500_NEW!$J$8</f>
        <v>0.13170627069697016</v>
      </c>
      <c r="K5" s="37">
        <f>[1]N08085500_NEW!$J$8</f>
        <v>1.7834966562590839E-2</v>
      </c>
      <c r="M5" s="38"/>
      <c r="N5" s="38"/>
      <c r="O5" s="38"/>
      <c r="P5" s="37">
        <f>[1]N13302500_NEW!$J$3</f>
        <v>6.6654195356765977E-2</v>
      </c>
      <c r="Q5" s="37">
        <f>[1]N04073500_NEW!$J$3</f>
        <v>0.15213415972917155</v>
      </c>
      <c r="R5" s="37">
        <f>[1]N05280000_NEW!$J$3</f>
        <v>0.13202174367892824</v>
      </c>
      <c r="S5" s="37">
        <f>[1]N06192500_NEW!$J$3</f>
        <v>0.23383531158339815</v>
      </c>
      <c r="T5" s="37">
        <f>[1]N08085500_NEW!$J$3</f>
        <v>1.6443829044148484E-2</v>
      </c>
      <c r="U5" s="37">
        <f>[1]N13302500_NEW!$J$8</f>
        <v>3.1686845874497049E-2</v>
      </c>
      <c r="V5" s="37">
        <f>[1]N04073500_NEW!$J$8</f>
        <v>7.460325258864621E-2</v>
      </c>
      <c r="W5" s="37">
        <f>[1]N05280000_NEW!$J$8</f>
        <v>8.5538955184925186E-2</v>
      </c>
      <c r="X5" s="37">
        <f>[1]N06192500_NEW!$J$8</f>
        <v>0.13170627069697016</v>
      </c>
      <c r="Y5" s="37">
        <f>[1]N08085500_NEW!$J$8</f>
        <v>1.7834966562590839E-2</v>
      </c>
      <c r="Z5" s="38"/>
    </row>
    <row r="6" spans="1:26" ht="14.4" thickBot="1" x14ac:dyDescent="0.3">
      <c r="A6" s="21" t="s">
        <v>83</v>
      </c>
      <c r="B6" s="37">
        <f>[1]N13302500_NEW!$K$3</f>
        <v>3.3769441504171035E-3</v>
      </c>
      <c r="C6" s="37">
        <f>[1]N04073500_NEW!$K$3</f>
        <v>6.0720047607042867E-3</v>
      </c>
      <c r="D6" s="37">
        <f>[1]N05280000_NEW!$K$3</f>
        <v>6.3500780419101658E-3</v>
      </c>
      <c r="E6" s="37">
        <f>[1]N06192500_NEW!$K$3</f>
        <v>5.4388013231177626E-3</v>
      </c>
      <c r="F6" s="37">
        <f>[1]N08085500_NEW!$K$3</f>
        <v>1.0400031170803598E-3</v>
      </c>
      <c r="G6" s="37">
        <f>[1]N13302500_NEW!$K$8</f>
        <v>1.4317952667719837E-3</v>
      </c>
      <c r="H6" s="37">
        <f>[1]N04073500_NEW!$K$8</f>
        <v>2.9126061002071645E-3</v>
      </c>
      <c r="I6" s="37">
        <f>[1]N05280000_NEW!$K$8</f>
        <v>3.897798263918712E-3</v>
      </c>
      <c r="J6" s="37">
        <f>[1]N06192500_NEW!$K$8</f>
        <v>2.5696860517836384E-3</v>
      </c>
      <c r="K6" s="37">
        <f>[1]N08085500_NEW!$K$8</f>
        <v>1.0630915500899091E-3</v>
      </c>
      <c r="M6" s="38"/>
      <c r="N6" s="38"/>
      <c r="O6" s="38"/>
      <c r="P6" s="37">
        <f>[1]N13302500_NEW!$K$3</f>
        <v>3.3769441504171035E-3</v>
      </c>
      <c r="Q6" s="37">
        <f>[1]N04073500_NEW!$K$3</f>
        <v>6.0720047607042867E-3</v>
      </c>
      <c r="R6" s="37">
        <f>[1]N05280000_NEW!$K$3</f>
        <v>6.3500780419101658E-3</v>
      </c>
      <c r="S6" s="37">
        <f>[1]N06192500_NEW!$K$3</f>
        <v>5.4388013231177626E-3</v>
      </c>
      <c r="T6" s="37">
        <f>[1]N08085500_NEW!$K$3</f>
        <v>1.0400031170803598E-3</v>
      </c>
      <c r="U6" s="37">
        <f>[1]N13302500_NEW!$K$8</f>
        <v>1.4317952667719837E-3</v>
      </c>
      <c r="V6" s="37">
        <f>[1]N04073500_NEW!$K$8</f>
        <v>2.9126061002071645E-3</v>
      </c>
      <c r="W6" s="37">
        <f>[1]N05280000_NEW!$K$8</f>
        <v>3.897798263918712E-3</v>
      </c>
      <c r="X6" s="37">
        <f>[1]N06192500_NEW!$K$8</f>
        <v>2.5696860517836384E-3</v>
      </c>
      <c r="Y6" s="37">
        <f>[1]N08085500_NEW!$K$8</f>
        <v>1.0630915500899091E-3</v>
      </c>
      <c r="Z6" s="38"/>
    </row>
    <row r="7" spans="1:26" ht="14.4" thickBot="1" x14ac:dyDescent="0.3">
      <c r="A7" s="21" t="s">
        <v>84</v>
      </c>
      <c r="B7" s="37">
        <f>[1]N13302500_NEW!$L$3</f>
        <v>0.59536555710834871</v>
      </c>
      <c r="C7" s="37">
        <f>[1]N04073500_NEW!$L$3</f>
        <v>0.49843784413702064</v>
      </c>
      <c r="D7" s="37">
        <f>[1]N05280000_NEW!$L$3</f>
        <v>0.62027135829579128</v>
      </c>
      <c r="E7" s="37">
        <f>[1]N06192500_NEW!$L$3</f>
        <v>0.75007683986126339</v>
      </c>
      <c r="F7" s="37">
        <f>[1]N08085500_NEW!$L$3</f>
        <v>0.64415613347376044</v>
      </c>
      <c r="G7" s="37">
        <f>[1]N13302500_NEW!$L$8</f>
        <v>0.80814259678811617</v>
      </c>
      <c r="H7" s="37">
        <f>[1]N04073500_NEW!$L$8</f>
        <v>0.7545038162869161</v>
      </c>
      <c r="I7" s="37">
        <f>[1]N05280000_NEW!$L$8</f>
        <v>0.7544171969820187</v>
      </c>
      <c r="J7" s="37">
        <f>[1]N06192500_NEW!$L$8</f>
        <v>0.85953199387537405</v>
      </c>
      <c r="K7" s="37">
        <f>[1]N08085500_NEW!$L$8</f>
        <v>0.61512624886604184</v>
      </c>
      <c r="M7" s="38"/>
      <c r="N7" s="38"/>
      <c r="O7" s="38"/>
      <c r="P7" s="37">
        <f>[1]N13302500_NEW!$L$3</f>
        <v>0.59536555710834871</v>
      </c>
      <c r="Q7" s="37">
        <f>[1]N04073500_NEW!$L$3</f>
        <v>0.49843784413702064</v>
      </c>
      <c r="R7" s="37">
        <f>[1]N05280000_NEW!$L$3</f>
        <v>0.62027135829579128</v>
      </c>
      <c r="S7" s="37">
        <f>[1]N06192500_NEW!$L$3</f>
        <v>0.75007683986126339</v>
      </c>
      <c r="T7" s="37">
        <f>[1]N08085500_NEW!$L$3</f>
        <v>0.64415613347376044</v>
      </c>
      <c r="U7" s="37">
        <f>[1]N13302500_NEW!$L$8</f>
        <v>0.80814259678811617</v>
      </c>
      <c r="V7" s="37">
        <f>[1]N04073500_NEW!$L$8</f>
        <v>0.7545038162869161</v>
      </c>
      <c r="W7" s="37">
        <f>[1]N05280000_NEW!$L$8</f>
        <v>0.7544171969820187</v>
      </c>
      <c r="X7" s="37">
        <f>[1]N06192500_NEW!$L$8</f>
        <v>0.85953199387537405</v>
      </c>
      <c r="Y7" s="37">
        <f>[1]N08085500_NEW!$L$8</f>
        <v>0.61512624886604184</v>
      </c>
      <c r="Z7" s="38"/>
    </row>
    <row r="8" spans="1:26" ht="14.4" thickBot="1" x14ac:dyDescent="0.3">
      <c r="A8" s="21" t="s">
        <v>29</v>
      </c>
      <c r="B8" s="37">
        <f>[1]N13302500_NEW!$D$3</f>
        <v>0.38472182969102714</v>
      </c>
      <c r="C8" s="37">
        <f>[1]N04073500_NEW!$D$3</f>
        <v>0.2372328726505466</v>
      </c>
      <c r="D8" s="37">
        <f>[1]N05280000_NEW!$D$3</f>
        <v>0.38574195499877867</v>
      </c>
      <c r="E8" s="37">
        <f>[1]N06192500_NEW!$D$3</f>
        <v>0.23841917499994725</v>
      </c>
      <c r="F8" s="37">
        <f>[1]N08085500_NEW!$D$3</f>
        <v>0.29964152061714378</v>
      </c>
      <c r="G8" s="37">
        <f>[1]N13302500_NEW!$D$8</f>
        <v>0.14880153006596508</v>
      </c>
      <c r="H8" s="37">
        <f>[1]N04073500_NEW!$D$8</f>
        <v>6.1634540523148373E-2</v>
      </c>
      <c r="I8" s="37">
        <f>[1]N05280000_NEW!$D$8</f>
        <v>0.10640205508154982</v>
      </c>
      <c r="J8" s="37">
        <f>[1]N06192500_NEW!$D$8</f>
        <v>7.2983514968617283E-2</v>
      </c>
      <c r="K8" s="37">
        <f>[1]N08085500_NEW!$D$8</f>
        <v>0.40592021597212896</v>
      </c>
      <c r="M8" s="38"/>
      <c r="N8" s="38"/>
      <c r="O8" s="38"/>
      <c r="P8" s="37">
        <f>[1]N13302500_NEW!$D$3</f>
        <v>0.38472182969102714</v>
      </c>
      <c r="Q8" s="37">
        <f>[1]N04073500_NEW!$D$3</f>
        <v>0.2372328726505466</v>
      </c>
      <c r="R8" s="37">
        <f>[1]N05280000_NEW!$D$3</f>
        <v>0.38574195499877867</v>
      </c>
      <c r="S8" s="37">
        <f>[1]N06192500_NEW!$D$3</f>
        <v>0.23841917499994725</v>
      </c>
      <c r="T8" s="37">
        <f>[1]N08085500_NEW!$D$3</f>
        <v>0.29964152061714378</v>
      </c>
      <c r="U8" s="37">
        <f>[1]N13302500_NEW!$D$8</f>
        <v>0.14880153006596508</v>
      </c>
      <c r="V8" s="37">
        <f>[1]N04073500_NEW!$D$8</f>
        <v>6.1634540523148373E-2</v>
      </c>
      <c r="W8" s="37">
        <f>[1]N05280000_NEW!$D$8</f>
        <v>0.10640205508154982</v>
      </c>
      <c r="X8" s="37">
        <f>[1]N06192500_NEW!$D$8</f>
        <v>7.2983514968617283E-2</v>
      </c>
      <c r="Y8" s="37">
        <f>[1]N08085500_NEW!$D$8</f>
        <v>0.40592021597212896</v>
      </c>
      <c r="Z8" s="38"/>
    </row>
    <row r="9" spans="1:26" ht="14.4" thickBot="1" x14ac:dyDescent="0.3">
      <c r="A9" s="21" t="s">
        <v>30</v>
      </c>
      <c r="B9" s="37">
        <f>[1]N13302500_NEW!$E$3</f>
        <v>0.16546620486347155</v>
      </c>
      <c r="C9" s="37">
        <f>[1]N04073500_NEW!$E$3</f>
        <v>0.20646610164810328</v>
      </c>
      <c r="D9" s="37">
        <f>[1]N05280000_NEW!$E$3</f>
        <v>0.25291288721759542</v>
      </c>
      <c r="E9" s="37">
        <f>[1]N06192500_NEW!$E$3</f>
        <v>0.19142363021928807</v>
      </c>
      <c r="F9" s="37">
        <f>[1]N08085500_NEW!$E$3</f>
        <v>0.57676558631205077</v>
      </c>
      <c r="G9" s="37">
        <f>[1]N13302500_NEW!$E$8</f>
        <v>6.7399003282266404E-2</v>
      </c>
      <c r="H9" s="37">
        <f>[1]N04073500_NEW!$E$8</f>
        <v>0.10665039762903594</v>
      </c>
      <c r="I9" s="37">
        <f>[1]N05280000_NEW!$E$8</f>
        <v>5.8397798524978319E-2</v>
      </c>
      <c r="J9" s="37">
        <f>[1]N06192500_NEW!$E$8</f>
        <v>4.1598419346965121E-2</v>
      </c>
      <c r="K9" s="37">
        <f>[1]N08085500_NEW!$E$8</f>
        <v>8.8319715279193647E-2</v>
      </c>
      <c r="M9" s="38"/>
      <c r="N9" s="38"/>
      <c r="O9" s="38"/>
      <c r="P9" s="37">
        <f>[1]N13302500_NEW!$E$3</f>
        <v>0.16546620486347155</v>
      </c>
      <c r="Q9" s="37">
        <f>[1]N04073500_NEW!$E$3</f>
        <v>0.20646610164810328</v>
      </c>
      <c r="R9" s="37">
        <f>[1]N05280000_NEW!$E$3</f>
        <v>0.25291288721759542</v>
      </c>
      <c r="S9" s="37">
        <f>[1]N06192500_NEW!$E$3</f>
        <v>0.19142363021928807</v>
      </c>
      <c r="T9" s="37">
        <f>[1]N08085500_NEW!$E$3</f>
        <v>0.57676558631205077</v>
      </c>
      <c r="U9" s="37">
        <f>[1]N13302500_NEW!$E$8</f>
        <v>6.7399003282266404E-2</v>
      </c>
      <c r="V9" s="37">
        <f>[1]N04073500_NEW!$E$8</f>
        <v>0.10665039762903594</v>
      </c>
      <c r="W9" s="37">
        <f>[1]N05280000_NEW!$E$8</f>
        <v>5.8397798524978319E-2</v>
      </c>
      <c r="X9" s="37">
        <f>[1]N06192500_NEW!$E$8</f>
        <v>4.1598419346965121E-2</v>
      </c>
      <c r="Y9" s="37">
        <f>[1]N08085500_NEW!$E$8</f>
        <v>8.8319715279193647E-2</v>
      </c>
      <c r="Z9" s="38"/>
    </row>
    <row r="10" spans="1:26" ht="14.4" thickBot="1" x14ac:dyDescent="0.3">
      <c r="A10" s="21" t="s">
        <v>31</v>
      </c>
      <c r="B10" s="37">
        <f>[1]N13302500_NEW!$F$3</f>
        <v>0.16884039494718994</v>
      </c>
      <c r="C10" s="37">
        <f>[1]N04073500_NEW!$F$3</f>
        <v>9.6139527964511612E-2</v>
      </c>
      <c r="D10" s="37">
        <f>[1]N05280000_NEW!$F$3</f>
        <v>8.1774236476821721E-2</v>
      </c>
      <c r="E10" s="37">
        <f>[1]N06192500_NEW!$F$3</f>
        <v>0.25812023845365495</v>
      </c>
      <c r="F10" s="37">
        <f>[1]N08085500_NEW!$F$3</f>
        <v>0.69182498356473121</v>
      </c>
      <c r="G10" s="37">
        <f>[1]N13302500_NEW!$F$8</f>
        <v>7.1147306608047967E-2</v>
      </c>
      <c r="H10" s="37">
        <f>[1]N04073500_NEW!$F$8</f>
        <v>6.5939919287666945E-2</v>
      </c>
      <c r="I10" s="37">
        <f>[1]N05280000_NEW!$F$8</f>
        <v>4.0551019797119114E-2</v>
      </c>
      <c r="J10" s="37">
        <f>[1]N06192500_NEW!$F$8</f>
        <v>0.10153439802441387</v>
      </c>
      <c r="K10" s="37">
        <f>[1]N08085500_NEW!$F$8</f>
        <v>0.15087682462696989</v>
      </c>
      <c r="M10" s="38"/>
      <c r="N10" s="38"/>
      <c r="O10" s="38"/>
      <c r="P10" s="37">
        <f>[1]N13302500_NEW!$F$3</f>
        <v>0.16884039494718994</v>
      </c>
      <c r="Q10" s="37">
        <f>[1]N04073500_NEW!$F$3</f>
        <v>9.6139527964511612E-2</v>
      </c>
      <c r="R10" s="37">
        <f>[1]N05280000_NEW!$F$3</f>
        <v>8.1774236476821721E-2</v>
      </c>
      <c r="S10" s="37">
        <f>[1]N06192500_NEW!$F$3</f>
        <v>0.25812023845365495</v>
      </c>
      <c r="T10" s="37">
        <f>[1]N08085500_NEW!$F$3</f>
        <v>0.69182498356473121</v>
      </c>
      <c r="U10" s="37">
        <f>[1]N13302500_NEW!$F$8</f>
        <v>7.1147306608047967E-2</v>
      </c>
      <c r="V10" s="37">
        <f>[1]N04073500_NEW!$F$8</f>
        <v>6.5939919287666945E-2</v>
      </c>
      <c r="W10" s="37">
        <f>[1]N05280000_NEW!$F$8</f>
        <v>4.0551019797119114E-2</v>
      </c>
      <c r="X10" s="37">
        <f>[1]N06192500_NEW!$F$8</f>
        <v>0.10153439802441387</v>
      </c>
      <c r="Y10" s="37">
        <f>[1]N08085500_NEW!$F$8</f>
        <v>0.15087682462696989</v>
      </c>
      <c r="Z10" s="38"/>
    </row>
    <row r="11" spans="1:26" ht="14.4" thickBot="1" x14ac:dyDescent="0.3">
      <c r="A11" s="21" t="s">
        <v>32</v>
      </c>
      <c r="B11" s="37">
        <f>[1]N13302500_NEW!$G$3</f>
        <v>0.1733196965849533</v>
      </c>
      <c r="C11" s="37">
        <f>[1]N04073500_NEW!$G$3</f>
        <v>0.11702222581865877</v>
      </c>
      <c r="D11" s="37">
        <f>[1]N05280000_NEW!$G$3</f>
        <v>0.33467675930665453</v>
      </c>
      <c r="E11" s="37">
        <f>[1]N06192500_NEW!$G$3</f>
        <v>0.16050001158518581</v>
      </c>
      <c r="F11" s="37">
        <f>[1]N08085500_NEW!$G$3</f>
        <v>0.17227633261825448</v>
      </c>
      <c r="G11" s="37">
        <f>[1]N13302500_NEW!$G$8</f>
        <v>0.1143232156851907</v>
      </c>
      <c r="H11" s="37">
        <f>[1]N04073500_NEW!$G$8</f>
        <v>6.2351950808728275E-2</v>
      </c>
      <c r="I11" s="37">
        <f>[1]N05280000_NEW!$G$8</f>
        <v>0.14429282909036778</v>
      </c>
      <c r="J11" s="37">
        <f>[1]N06192500_NEW!$G$8</f>
        <v>0.12904146780299944</v>
      </c>
      <c r="K11" s="37">
        <f>[1]N08085500_NEW!$G$8</f>
        <v>0.22625978872910857</v>
      </c>
      <c r="M11" s="38"/>
      <c r="N11" s="38"/>
      <c r="O11" s="38"/>
      <c r="P11" s="37">
        <f>[1]N13302500_NEW!$G$3</f>
        <v>0.1733196965849533</v>
      </c>
      <c r="Q11" s="37">
        <f>[1]N04073500_NEW!$G$3</f>
        <v>0.11702222581865877</v>
      </c>
      <c r="R11" s="37">
        <f>[1]N05280000_NEW!$G$3</f>
        <v>0.33467675930665453</v>
      </c>
      <c r="S11" s="37">
        <f>[1]N06192500_NEW!$G$3</f>
        <v>0.16050001158518581</v>
      </c>
      <c r="T11" s="37">
        <f>[1]N08085500_NEW!$G$3</f>
        <v>0.17227633261825448</v>
      </c>
      <c r="U11" s="37">
        <f>[1]N13302500_NEW!$G$8</f>
        <v>0.1143232156851907</v>
      </c>
      <c r="V11" s="37">
        <f>[1]N04073500_NEW!$G$8</f>
        <v>6.2351950808728275E-2</v>
      </c>
      <c r="W11" s="37">
        <f>[1]N05280000_NEW!$G$8</f>
        <v>0.14429282909036778</v>
      </c>
      <c r="X11" s="37">
        <f>[1]N06192500_NEW!$G$8</f>
        <v>0.12904146780299944</v>
      </c>
      <c r="Y11" s="37">
        <f>[1]N08085500_NEW!$G$8</f>
        <v>0.22625978872910857</v>
      </c>
      <c r="Z11" s="38"/>
    </row>
    <row r="12" spans="1:26" ht="14.4" thickBot="1" x14ac:dyDescent="0.3">
      <c r="A12" s="21" t="s">
        <v>33</v>
      </c>
      <c r="B12" s="37">
        <f>[1]N13302500_NEW!$H$3</f>
        <v>0.20535958406318391</v>
      </c>
      <c r="C12" s="37">
        <f>[1]N04073500_NEW!$H$3</f>
        <v>0.13635882797674598</v>
      </c>
      <c r="D12" s="37">
        <f>[1]N05280000_NEW!$H$3</f>
        <v>0.45149296533411992</v>
      </c>
      <c r="E12" s="37">
        <f>[1]N06192500_NEW!$H$3</f>
        <v>0.4169488817563124</v>
      </c>
      <c r="F12" s="37">
        <v>2</v>
      </c>
      <c r="G12" s="37">
        <f>[1]N13302500_NEW!$H$8</f>
        <v>0.34670545347957582</v>
      </c>
      <c r="H12" s="37">
        <f>[1]N04073500_NEW!$H$8</f>
        <v>9.0729971205462626E-2</v>
      </c>
      <c r="I12" s="37">
        <f>[1]N05280000_NEW!$H$8</f>
        <v>0.2884884344749773</v>
      </c>
      <c r="J12" s="37">
        <f>[1]N06192500_NEW!$H$8</f>
        <v>0.14450563604931455</v>
      </c>
      <c r="K12" s="37">
        <v>2</v>
      </c>
      <c r="M12" s="38"/>
      <c r="N12" s="38"/>
      <c r="O12" s="38"/>
      <c r="P12" s="37">
        <f>[1]N13302500_NEW!$H$3</f>
        <v>0.20535958406318391</v>
      </c>
      <c r="Q12" s="37">
        <f>[1]N04073500_NEW!$H$3</f>
        <v>0.13635882797674598</v>
      </c>
      <c r="R12" s="37">
        <f>[1]N05280000_NEW!$H$3</f>
        <v>0.45149296533411992</v>
      </c>
      <c r="S12" s="37">
        <f>[1]N06192500_NEW!$H$3</f>
        <v>0.4169488817563124</v>
      </c>
      <c r="T12" s="37">
        <f>[1]N08085500_NEW!$H$3</f>
        <v>16.648750399037443</v>
      </c>
      <c r="U12" s="37">
        <f>[1]N13302500_NEW!$H$8</f>
        <v>0.34670545347957582</v>
      </c>
      <c r="V12" s="37">
        <f>[1]N04073500_NEW!$H$8</f>
        <v>9.0729971205462626E-2</v>
      </c>
      <c r="W12" s="37">
        <f>[1]N05280000_NEW!$H$8</f>
        <v>0.2884884344749773</v>
      </c>
      <c r="X12" s="37">
        <f>[1]N06192500_NEW!$H$8</f>
        <v>0.14450563604931455</v>
      </c>
      <c r="Y12" s="37">
        <f>[1]N08085500_NEW!$H$8</f>
        <v>18.208239002419294</v>
      </c>
      <c r="Z12" s="38"/>
    </row>
    <row r="13" spans="1:26" ht="14.4" thickBot="1" x14ac:dyDescent="0.3">
      <c r="A13" s="21" t="s">
        <v>74</v>
      </c>
      <c r="B13" s="37">
        <f>[1]N13302500_NEW!$B$10</f>
        <v>0.4144639986259539</v>
      </c>
      <c r="C13" s="37">
        <f>[1]N04073500_NEW!$B$10</f>
        <v>0.7084976154225493</v>
      </c>
      <c r="D13" s="37">
        <f>[1]N05280000_NEW!$B$10</f>
        <v>0.41933166900766783</v>
      </c>
      <c r="E13" s="37">
        <f>[1]N06192500_NEW!$B$10</f>
        <v>0.25000150652258102</v>
      </c>
      <c r="F13" s="37">
        <f>[1]N08085500_NEW!$B$10</f>
        <v>1.5856436026841427</v>
      </c>
      <c r="G13" s="37">
        <f>[1]N13302500_NEW!$B$15</f>
        <v>0.21349216564069309</v>
      </c>
      <c r="H13" s="37">
        <f>[1]N04073500_NEW!$B$15</f>
        <v>0.34313117786020342</v>
      </c>
      <c r="I13" s="37">
        <f>[1]N05280000_NEW!$B$15</f>
        <v>0.30505011612797861</v>
      </c>
      <c r="J13" s="37">
        <f>[1]N06192500_NEW!$B$15</f>
        <v>0.15312522562318276</v>
      </c>
      <c r="K13" s="37">
        <f>[1]N08085500_NEW!$B$15</f>
        <v>0.73792163830799418</v>
      </c>
      <c r="M13" s="38"/>
      <c r="N13" s="38"/>
      <c r="O13" s="38"/>
      <c r="P13" s="37">
        <f>[1]N13302500_NEW!$B$10</f>
        <v>0.4144639986259539</v>
      </c>
      <c r="Q13" s="37">
        <f>[1]N04073500_NEW!$B$10</f>
        <v>0.7084976154225493</v>
      </c>
      <c r="R13" s="37">
        <f>[1]N05280000_NEW!$B$10</f>
        <v>0.41933166900766783</v>
      </c>
      <c r="S13" s="37">
        <f>[1]N06192500_NEW!$B$10</f>
        <v>0.25000150652258102</v>
      </c>
      <c r="T13" s="37">
        <f>[1]N08085500_NEW!$B$10</f>
        <v>1.5856436026841427</v>
      </c>
      <c r="U13" s="37">
        <f>[1]N13302500_NEW!$B$15</f>
        <v>0.21349216564069309</v>
      </c>
      <c r="V13" s="37">
        <f>[1]N04073500_NEW!$B$15</f>
        <v>0.34313117786020342</v>
      </c>
      <c r="W13" s="37">
        <f>[1]N05280000_NEW!$B$15</f>
        <v>0.30505011612797861</v>
      </c>
      <c r="X13" s="37">
        <f>[1]N06192500_NEW!$B$15</f>
        <v>0.15312522562318276</v>
      </c>
      <c r="Y13" s="37">
        <f>[1]N08085500_NEW!$B$15</f>
        <v>0.73792163830799418</v>
      </c>
      <c r="Z13" s="38"/>
    </row>
    <row r="14" spans="1:26" ht="14.4" thickBot="1" x14ac:dyDescent="0.3">
      <c r="A14" s="21" t="s">
        <v>75</v>
      </c>
      <c r="B14" s="37">
        <f>[1]N13302500_NEW!$C$10</f>
        <v>0.4662122807627716</v>
      </c>
      <c r="C14" s="37">
        <f>[1]N04073500_NEW!$C$10</f>
        <v>0.91167786929639227</v>
      </c>
      <c r="D14" s="37">
        <f>[1]N05280000_NEW!$C$10</f>
        <v>0.60570929409005758</v>
      </c>
      <c r="E14" s="37">
        <f>[1]N06192500_NEW!$C$10</f>
        <v>0.18742942972556212</v>
      </c>
      <c r="F14" s="37">
        <f>[1]N08085500_NEW!$C$10</f>
        <v>1.1347102240894562</v>
      </c>
      <c r="G14" s="37">
        <f>[1]N13302500_NEW!$C$15</f>
        <v>0.23146957808450877</v>
      </c>
      <c r="H14" s="37">
        <f>[1]N04073500_NEW!$C$15</f>
        <v>0.42458704777679684</v>
      </c>
      <c r="I14" s="37">
        <f>[1]N05280000_NEW!$C$15</f>
        <v>0.31511128810362299</v>
      </c>
      <c r="J14" s="37">
        <f>[1]N06192500_NEW!$C$15</f>
        <v>0.10062843125270403</v>
      </c>
      <c r="K14" s="37">
        <f>[1]N08085500_NEW!$C$15</f>
        <v>1.1100385142818108</v>
      </c>
      <c r="M14" s="38"/>
      <c r="N14" s="38"/>
      <c r="O14" s="38"/>
      <c r="P14" s="37">
        <f>[1]N13302500_NEW!$C$10</f>
        <v>0.4662122807627716</v>
      </c>
      <c r="Q14" s="37">
        <f>[1]N04073500_NEW!$C$10</f>
        <v>0.91167786929639227</v>
      </c>
      <c r="R14" s="37">
        <f>[1]N05280000_NEW!$C$10</f>
        <v>0.60570929409005758</v>
      </c>
      <c r="S14" s="37">
        <f>[1]N06192500_NEW!$C$10</f>
        <v>0.18742942972556212</v>
      </c>
      <c r="T14" s="37">
        <f>[1]N08085500_NEW!$C$10</f>
        <v>1.1347102240894562</v>
      </c>
      <c r="U14" s="37">
        <f>[1]N13302500_NEW!$C$15</f>
        <v>0.23146957808450877</v>
      </c>
      <c r="V14" s="37">
        <f>[1]N04073500_NEW!$C$15</f>
        <v>0.42458704777679684</v>
      </c>
      <c r="W14" s="37">
        <f>[1]N05280000_NEW!$C$15</f>
        <v>0.31511128810362299</v>
      </c>
      <c r="X14" s="37">
        <f>[1]N06192500_NEW!$C$15</f>
        <v>0.10062843125270403</v>
      </c>
      <c r="Y14" s="37">
        <f>[1]N08085500_NEW!$C$15</f>
        <v>1.1100385142818108</v>
      </c>
      <c r="Z14" s="38"/>
    </row>
    <row r="15" spans="1:26" ht="14.4" thickBot="1" x14ac:dyDescent="0.3">
      <c r="A15" s="21" t="s">
        <v>89</v>
      </c>
      <c r="B15" s="37">
        <f>[1]N13302500_NEW!$I$10</f>
        <v>0.3800678652055548</v>
      </c>
      <c r="C15" s="37">
        <f>[1]N04073500_NEW!$I$10</f>
        <v>0.34756634924700247</v>
      </c>
      <c r="D15" s="37">
        <f>[1]N05280000_NEW!$I$10</f>
        <v>0.34257673381438153</v>
      </c>
      <c r="E15" s="37">
        <f>[1]N06192500_NEW!$I$10</f>
        <v>0.75724827477810219</v>
      </c>
      <c r="F15" s="37">
        <f>[1]N08085500_NEW!$I$10</f>
        <v>6.5128821924797645E-2</v>
      </c>
      <c r="G15" s="37">
        <f>[1]N13302500_NEW!$I$15</f>
        <v>0.27201372637197579</v>
      </c>
      <c r="H15" s="37">
        <f>[1]N04073500_NEW!$I$15</f>
        <v>0.24116778766363078</v>
      </c>
      <c r="I15" s="37">
        <f>[1]N05280000_NEW!$I$15</f>
        <v>0.29125782516649568</v>
      </c>
      <c r="J15" s="37">
        <f>[1]N06192500_NEW!$I$15</f>
        <v>0.59104902034400153</v>
      </c>
      <c r="K15" s="37">
        <f>[1]N08085500_NEW!$I$15</f>
        <v>4.4262390717277375E-2</v>
      </c>
      <c r="M15" s="38"/>
      <c r="N15" s="38"/>
      <c r="O15" s="38"/>
      <c r="P15" s="37">
        <f>[1]N13302500_NEW!$I$10</f>
        <v>0.3800678652055548</v>
      </c>
      <c r="Q15" s="37">
        <f>[1]N04073500_NEW!$I$10</f>
        <v>0.34756634924700247</v>
      </c>
      <c r="R15" s="37">
        <f>[1]N05280000_NEW!$I$10</f>
        <v>0.34257673381438153</v>
      </c>
      <c r="S15" s="37">
        <f>[1]N06192500_NEW!$I$10</f>
        <v>0.75724827477810219</v>
      </c>
      <c r="T15" s="37">
        <f>[1]N08085500_NEW!$I$10</f>
        <v>6.5128821924797645E-2</v>
      </c>
      <c r="U15" s="37">
        <f>[1]N13302500_NEW!$I$15</f>
        <v>0.27201372637197579</v>
      </c>
      <c r="V15" s="37">
        <f>[1]N04073500_NEW!$I$15</f>
        <v>0.24116778766363078</v>
      </c>
      <c r="W15" s="37">
        <f>[1]N05280000_NEW!$I$15</f>
        <v>0.29125782516649568</v>
      </c>
      <c r="X15" s="37">
        <f>[1]N06192500_NEW!$I$15</f>
        <v>0.59104902034400153</v>
      </c>
      <c r="Y15" s="37">
        <f>[1]N08085500_NEW!$I$15</f>
        <v>4.4262390717277375E-2</v>
      </c>
      <c r="Z15" s="38"/>
    </row>
    <row r="16" spans="1:26" ht="14.4" thickBot="1" x14ac:dyDescent="0.3">
      <c r="A16" s="21" t="s">
        <v>90</v>
      </c>
      <c r="B16" s="37">
        <f>[1]N13302500_NEW!$J$10</f>
        <v>0.14445158216190776</v>
      </c>
      <c r="C16" s="37">
        <f>[1]N04073500_NEW!$J$10</f>
        <v>0.12080236712888928</v>
      </c>
      <c r="D16" s="37">
        <f>[1]N05280000_NEW!$J$10</f>
        <v>0.11735881855092961</v>
      </c>
      <c r="E16" s="37">
        <f>[1]N06192500_NEW!$J$10</f>
        <v>0.57342494965441215</v>
      </c>
      <c r="F16" s="37">
        <f>[1]N08085500_NEW!$J$10</f>
        <v>4.2417634453120016E-3</v>
      </c>
      <c r="G16" s="37">
        <f>[1]N13302500_NEW!$J$15</f>
        <v>7.3991467334768121E-2</v>
      </c>
      <c r="H16" s="37">
        <f>[1]N04073500_NEW!$J$15</f>
        <v>5.8161901806570104E-2</v>
      </c>
      <c r="I16" s="37">
        <f>[1]N05280000_NEW!$J$15</f>
        <v>8.4831120720716968E-2</v>
      </c>
      <c r="J16" s="37">
        <f>[1]N06192500_NEW!$J$15</f>
        <v>0.34933894444960389</v>
      </c>
      <c r="K16" s="37">
        <f>[1]N08085500_NEW!$J$15</f>
        <v>1.9591592320089223E-3</v>
      </c>
      <c r="M16" s="38"/>
      <c r="N16" s="38"/>
      <c r="O16" s="38"/>
      <c r="P16" s="37">
        <f>[1]N13302500_NEW!$J$10</f>
        <v>0.14445158216190776</v>
      </c>
      <c r="Q16" s="37">
        <f>[1]N04073500_NEW!$J$10</f>
        <v>0.12080236712888928</v>
      </c>
      <c r="R16" s="37">
        <f>[1]N05280000_NEW!$J$10</f>
        <v>0.11735881855092961</v>
      </c>
      <c r="S16" s="37">
        <f>[1]N06192500_NEW!$J$10</f>
        <v>0.57342494965441215</v>
      </c>
      <c r="T16" s="37">
        <f>[1]N08085500_NEW!$J$10</f>
        <v>4.2417634453120016E-3</v>
      </c>
      <c r="U16" s="37">
        <f>[1]N13302500_NEW!$J$15</f>
        <v>7.3991467334768121E-2</v>
      </c>
      <c r="V16" s="37">
        <f>[1]N04073500_NEW!$J$15</f>
        <v>5.8161901806570104E-2</v>
      </c>
      <c r="W16" s="37">
        <f>[1]N05280000_NEW!$J$15</f>
        <v>8.4831120720716968E-2</v>
      </c>
      <c r="X16" s="37">
        <f>[1]N06192500_NEW!$J$15</f>
        <v>0.34933894444960389</v>
      </c>
      <c r="Y16" s="37">
        <f>[1]N08085500_NEW!$J$15</f>
        <v>1.9591592320089223E-3</v>
      </c>
      <c r="Z16" s="38"/>
    </row>
    <row r="17" spans="1:26" ht="14.4" thickBot="1" x14ac:dyDescent="0.3">
      <c r="A17" s="21" t="s">
        <v>91</v>
      </c>
      <c r="B17" s="37">
        <f>[1]N13302500_NEW!$K$10</f>
        <v>4.9746489188219724E-3</v>
      </c>
      <c r="C17" s="37">
        <f>[1]N04073500_NEW!$K$10</f>
        <v>6.2304920335713807E-3</v>
      </c>
      <c r="D17" s="37">
        <f>[1]N05280000_NEW!$K$10</f>
        <v>7.2096333075523369E-3</v>
      </c>
      <c r="E17" s="37">
        <f>[1]N06192500_NEW!$K$10</f>
        <v>7.3513625677627936E-3</v>
      </c>
      <c r="F17" s="37">
        <f>[1]N08085500_NEW!$K$10</f>
        <v>5.8176010121718834E-4</v>
      </c>
      <c r="G17" s="37">
        <f>[1]N13302500_NEW!$K$15</f>
        <v>2.5464962593056912E-3</v>
      </c>
      <c r="H17" s="37">
        <f>[1]N04073500_NEW!$K$15</f>
        <v>2.8290547365757875E-3</v>
      </c>
      <c r="I17" s="37">
        <f>[1]N05280000_NEW!$K$15</f>
        <v>4.7538346178702161E-3</v>
      </c>
      <c r="J17" s="37">
        <f>[1]N06192500_NEW!$K$15</f>
        <v>3.5907535337308377E-3</v>
      </c>
      <c r="K17" s="37">
        <f>[1]N08085500_NEW!$K$15</f>
        <v>2.4506887447022652E-4</v>
      </c>
      <c r="M17" s="38"/>
      <c r="N17" s="38"/>
      <c r="O17" s="38"/>
      <c r="P17" s="37">
        <f>[1]N13302500_NEW!$K$10</f>
        <v>4.9746489188219724E-3</v>
      </c>
      <c r="Q17" s="37">
        <f>[1]N04073500_NEW!$K$10</f>
        <v>6.2304920335713807E-3</v>
      </c>
      <c r="R17" s="37">
        <f>[1]N05280000_NEW!$K$10</f>
        <v>7.2096333075523369E-3</v>
      </c>
      <c r="S17" s="37">
        <f>[1]N06192500_NEW!$K$10</f>
        <v>7.3513625677627936E-3</v>
      </c>
      <c r="T17" s="37">
        <f>[1]N08085500_NEW!$K$10</f>
        <v>5.8176010121718834E-4</v>
      </c>
      <c r="U17" s="37">
        <f>[1]N13302500_NEW!$K$15</f>
        <v>2.5464962593056912E-3</v>
      </c>
      <c r="V17" s="37">
        <f>[1]N04073500_NEW!$K$15</f>
        <v>2.8290547365757875E-3</v>
      </c>
      <c r="W17" s="37">
        <f>[1]N05280000_NEW!$K$15</f>
        <v>4.7538346178702161E-3</v>
      </c>
      <c r="X17" s="37">
        <f>[1]N06192500_NEW!$K$15</f>
        <v>3.5907535337308377E-3</v>
      </c>
      <c r="Y17" s="37">
        <f>[1]N08085500_NEW!$K$15</f>
        <v>2.4506887447022652E-4</v>
      </c>
      <c r="Z17" s="38"/>
    </row>
    <row r="18" spans="1:26" ht="14.4" thickBot="1" x14ac:dyDescent="0.3">
      <c r="A18" s="21" t="s">
        <v>92</v>
      </c>
      <c r="B18" s="37">
        <f>[1]N13302500_NEW!$L$10</f>
        <v>0.58557045058735802</v>
      </c>
      <c r="C18" s="37">
        <f>[1]N04073500_NEW!$L$10</f>
        <v>0.2915862445798717</v>
      </c>
      <c r="D18" s="37">
        <f>[1]N05280000_NEW!$L$10</f>
        <v>0.58071580275239132</v>
      </c>
      <c r="E18" s="37">
        <f>[1]N06192500_NEW!$L$10</f>
        <v>0.75004025599240232</v>
      </c>
      <c r="F18" s="37">
        <f>[1]N08085500_NEW!$L$10</f>
        <v>-0.58563085667104553</v>
      </c>
      <c r="G18" s="37">
        <f>[1]N13302500_NEW!$L$15</f>
        <v>0.78647430617394709</v>
      </c>
      <c r="H18" s="37">
        <f>[1]N04073500_NEW!$L$15</f>
        <v>0.65687816261059173</v>
      </c>
      <c r="I18" s="37">
        <f>[1]N05280000_NEW!$L$15</f>
        <v>0.69497176812550798</v>
      </c>
      <c r="J18" s="37">
        <f>[1]N06192500_NEW!$L$15</f>
        <v>0.84689827900867365</v>
      </c>
      <c r="K18" s="37">
        <f>[1]N08085500_NEW!$L$15</f>
        <v>0.26208238407739848</v>
      </c>
      <c r="M18" s="38"/>
      <c r="N18" s="38"/>
      <c r="O18" s="38"/>
      <c r="P18" s="37">
        <f>[1]N13302500_NEW!$L$10</f>
        <v>0.58557045058735802</v>
      </c>
      <c r="Q18" s="37">
        <f>[1]N04073500_NEW!$L$10</f>
        <v>0.2915862445798717</v>
      </c>
      <c r="R18" s="37">
        <f>[1]N05280000_NEW!$L$10</f>
        <v>0.58071580275239132</v>
      </c>
      <c r="S18" s="37">
        <f>[1]N06192500_NEW!$L$10</f>
        <v>0.75004025599240232</v>
      </c>
      <c r="T18" s="37">
        <f>[1]N08085500_NEW!$L$10</f>
        <v>-0.58563085667104553</v>
      </c>
      <c r="U18" s="37">
        <f>[1]N13302500_NEW!$L$15</f>
        <v>0.78647430617394709</v>
      </c>
      <c r="V18" s="37">
        <f>[1]N04073500_NEW!$L$15</f>
        <v>0.65687816261059173</v>
      </c>
      <c r="W18" s="37">
        <f>[1]N05280000_NEW!$L$15</f>
        <v>0.69497176812550798</v>
      </c>
      <c r="X18" s="37">
        <f>[1]N06192500_NEW!$L$15</f>
        <v>0.84689827900867365</v>
      </c>
      <c r="Y18" s="37">
        <f>[1]N08085500_NEW!$L$15</f>
        <v>0.26208238407739848</v>
      </c>
      <c r="Z18" s="38"/>
    </row>
    <row r="19" spans="1:26" ht="14.4" thickBot="1" x14ac:dyDescent="0.3">
      <c r="A19" s="21" t="s">
        <v>24</v>
      </c>
      <c r="B19" s="37">
        <f>[1]N13302500_NEW!$D$10</f>
        <v>0.61551838902876388</v>
      </c>
      <c r="C19" s="37">
        <f>[1]N04073500_NEW!$D$10</f>
        <v>9.3626137229153361E-2</v>
      </c>
      <c r="D19" s="37">
        <f>[1]N05280000_NEW!$D$10</f>
        <v>0.31330700860920507</v>
      </c>
      <c r="E19" s="37">
        <f>[1]N06192500_NEW!$D$10</f>
        <v>0.35229414750448096</v>
      </c>
      <c r="F19" s="37">
        <f>[1]N08085500_NEW!$D$10</f>
        <v>0.78932087571586773</v>
      </c>
      <c r="G19" s="37">
        <f>[1]N13302500_NEW!$D$15</f>
        <v>0.35279847385420521</v>
      </c>
      <c r="H19" s="37">
        <f>[1]N04073500_NEW!$D$15</f>
        <v>8.369446599742425E-2</v>
      </c>
      <c r="I19" s="37">
        <f>[1]N05280000_NEW!$D$15</f>
        <v>0.11267455062563884</v>
      </c>
      <c r="J19" s="37">
        <f>[1]N06192500_NEW!$D$15</f>
        <v>9.7869070820670451E-2</v>
      </c>
      <c r="K19" s="37">
        <f>[1]N08085500_NEW!$D$15</f>
        <v>0.37477841855973837</v>
      </c>
      <c r="M19" s="38"/>
      <c r="N19" s="38"/>
      <c r="O19" s="38"/>
      <c r="P19" s="37">
        <f>[1]N13302500_NEW!$D$10</f>
        <v>0.61551838902876388</v>
      </c>
      <c r="Q19" s="37">
        <f>[1]N04073500_NEW!$D$10</f>
        <v>9.3626137229153361E-2</v>
      </c>
      <c r="R19" s="37">
        <f>[1]N05280000_NEW!$D$10</f>
        <v>0.31330700860920507</v>
      </c>
      <c r="S19" s="37">
        <f>[1]N06192500_NEW!$D$10</f>
        <v>0.35229414750448096</v>
      </c>
      <c r="T19" s="37">
        <f>[1]N08085500_NEW!$D$10</f>
        <v>0.78932087571586773</v>
      </c>
      <c r="U19" s="37">
        <f>[1]N13302500_NEW!$D$15</f>
        <v>0.35279847385420521</v>
      </c>
      <c r="V19" s="37">
        <f>[1]N04073500_NEW!$D$15</f>
        <v>8.369446599742425E-2</v>
      </c>
      <c r="W19" s="37">
        <f>[1]N05280000_NEW!$D$15</f>
        <v>0.11267455062563884</v>
      </c>
      <c r="X19" s="37">
        <f>[1]N06192500_NEW!$D$15</f>
        <v>9.7869070820670451E-2</v>
      </c>
      <c r="Y19" s="37">
        <f>[1]N08085500_NEW!$D$15</f>
        <v>0.37477841855973837</v>
      </c>
      <c r="Z19" s="38"/>
    </row>
    <row r="20" spans="1:26" ht="14.4" thickBot="1" x14ac:dyDescent="0.3">
      <c r="A20" s="21" t="s">
        <v>25</v>
      </c>
      <c r="B20" s="37">
        <f>[1]N13302500_NEW!$E$10</f>
        <v>0.21961771996804014</v>
      </c>
      <c r="C20" s="37">
        <f>[1]N04073500_NEW!$E$10</f>
        <v>5.2831128001607004E-2</v>
      </c>
      <c r="D20" s="37">
        <f>[1]N05280000_NEW!$E$10</f>
        <v>0.27743367296304028</v>
      </c>
      <c r="E20" s="37">
        <f>[1]N06192500_NEW!$E$10</f>
        <v>0.27925371210894334</v>
      </c>
      <c r="F20" s="37">
        <f>[1]N08085500_NEW!$E$10</f>
        <v>1.3492007745625481</v>
      </c>
      <c r="G20" s="37">
        <f>[1]N13302500_NEW!$E$15</f>
        <v>0.14334060205629509</v>
      </c>
      <c r="H20" s="37">
        <f>[1]N04073500_NEW!$E$15</f>
        <v>5.2863145659157111E-2</v>
      </c>
      <c r="I20" s="37">
        <f>[1]N05280000_NEW!$E$15</f>
        <v>0.22529856568311055</v>
      </c>
      <c r="J20" s="37">
        <f>[1]N06192500_NEW!$E$15</f>
        <v>7.0590792166426677E-2</v>
      </c>
      <c r="K20" s="37">
        <f>[1]N08085500_NEW!$E$15</f>
        <v>0.49362418757721999</v>
      </c>
      <c r="M20" s="38"/>
      <c r="N20" s="38"/>
      <c r="O20" s="38"/>
      <c r="P20" s="37">
        <f>[1]N13302500_NEW!$E$10</f>
        <v>0.21961771996804014</v>
      </c>
      <c r="Q20" s="37">
        <f>[1]N04073500_NEW!$E$10</f>
        <v>5.2831128001607004E-2</v>
      </c>
      <c r="R20" s="37">
        <f>[1]N05280000_NEW!$E$10</f>
        <v>0.27743367296304028</v>
      </c>
      <c r="S20" s="37">
        <f>[1]N06192500_NEW!$E$10</f>
        <v>0.27925371210894334</v>
      </c>
      <c r="T20" s="37">
        <f>[1]N08085500_NEW!$E$10</f>
        <v>1.3492007745625481</v>
      </c>
      <c r="U20" s="37">
        <f>[1]N13302500_NEW!$E$15</f>
        <v>0.14334060205629509</v>
      </c>
      <c r="V20" s="37">
        <f>[1]N04073500_NEW!$E$15</f>
        <v>5.2863145659157111E-2</v>
      </c>
      <c r="W20" s="37">
        <f>[1]N05280000_NEW!$E$15</f>
        <v>0.22529856568311055</v>
      </c>
      <c r="X20" s="37">
        <f>[1]N06192500_NEW!$E$15</f>
        <v>7.0590792166426677E-2</v>
      </c>
      <c r="Y20" s="37">
        <f>[1]N08085500_NEW!$E$15</f>
        <v>0.49362418757721999</v>
      </c>
      <c r="Z20" s="38"/>
    </row>
    <row r="21" spans="1:26" ht="14.4" thickBot="1" x14ac:dyDescent="0.3">
      <c r="A21" s="21" t="s">
        <v>26</v>
      </c>
      <c r="B21" s="37">
        <f>[1]N13302500_NEW!$F$10</f>
        <v>0.15884519625421126</v>
      </c>
      <c r="C21" s="37">
        <f>[1]N04073500_NEW!$F$10</f>
        <v>0.13686414646734021</v>
      </c>
      <c r="D21" s="37">
        <f>[1]N05280000_NEW!$F$10</f>
        <v>0.27688486477238727</v>
      </c>
      <c r="E21" s="37">
        <f>[1]N06192500_NEW!$F$10</f>
        <v>0.29844677630402305</v>
      </c>
      <c r="F21" s="37">
        <f>[1]N08085500_NEW!$F$10</f>
        <v>1.1622122159767558</v>
      </c>
      <c r="G21" s="37">
        <f>[1]N13302500_NEW!$F$15</f>
        <v>0.15530588696560763</v>
      </c>
      <c r="H21" s="37">
        <f>[1]N04073500_NEW!$F$15</f>
        <v>6.7513750792979416E-2</v>
      </c>
      <c r="I21" s="37">
        <f>[1]N05280000_NEW!$F$15</f>
        <v>0.15798542032163779</v>
      </c>
      <c r="J21" s="37">
        <f>[1]N06192500_NEW!$F$15</f>
        <v>0.16798231651258053</v>
      </c>
      <c r="K21" s="37">
        <f>[1]N08085500_NEW!$F$15</f>
        <v>0.37317613251495263</v>
      </c>
      <c r="M21" s="38"/>
      <c r="N21" s="38"/>
      <c r="O21" s="38"/>
      <c r="P21" s="37">
        <f>[1]N13302500_NEW!$F$10</f>
        <v>0.15884519625421126</v>
      </c>
      <c r="Q21" s="37">
        <f>[1]N04073500_NEW!$F$10</f>
        <v>0.13686414646734021</v>
      </c>
      <c r="R21" s="37">
        <f>[1]N05280000_NEW!$F$10</f>
        <v>0.27688486477238727</v>
      </c>
      <c r="S21" s="37">
        <f>[1]N06192500_NEW!$F$10</f>
        <v>0.29844677630402305</v>
      </c>
      <c r="T21" s="37">
        <f>[1]N08085500_NEW!$F$10</f>
        <v>1.1622122159767558</v>
      </c>
      <c r="U21" s="37">
        <f>[1]N13302500_NEW!$F$15</f>
        <v>0.15530588696560763</v>
      </c>
      <c r="V21" s="37">
        <f>[1]N04073500_NEW!$F$15</f>
        <v>6.7513750792979416E-2</v>
      </c>
      <c r="W21" s="37">
        <f>[1]N05280000_NEW!$F$15</f>
        <v>0.15798542032163779</v>
      </c>
      <c r="X21" s="37">
        <f>[1]N06192500_NEW!$F$15</f>
        <v>0.16798231651258053</v>
      </c>
      <c r="Y21" s="37">
        <f>[1]N08085500_NEW!$F$15</f>
        <v>0.37317613251495263</v>
      </c>
      <c r="Z21" s="38"/>
    </row>
    <row r="22" spans="1:26" ht="14.4" thickBot="1" x14ac:dyDescent="0.3">
      <c r="A22" s="21" t="s">
        <v>27</v>
      </c>
      <c r="B22" s="37">
        <f>[1]N13302500_NEW!$G$10</f>
        <v>0.18895094294046252</v>
      </c>
      <c r="C22" s="37">
        <f>[1]N04073500_NEW!$G$10</f>
        <v>0.1480518634004053</v>
      </c>
      <c r="D22" s="37">
        <f>[1]N05280000_NEW!$G$10</f>
        <v>0.36413639457282115</v>
      </c>
      <c r="E22" s="37">
        <f>[1]N06192500_NEW!$G$10</f>
        <v>9.3950087295979715E-2</v>
      </c>
      <c r="F22" s="37">
        <v>2</v>
      </c>
      <c r="G22" s="37">
        <f>[1]N13302500_NEW!$G$15</f>
        <v>0.10114579282489279</v>
      </c>
      <c r="H22" s="37">
        <f>[1]N04073500_NEW!$G$15</f>
        <v>5.933795115386805E-2</v>
      </c>
      <c r="I22" s="37">
        <f>[1]N05280000_NEW!$G$15</f>
        <v>0.14034844136439789</v>
      </c>
      <c r="J22" s="37">
        <f>[1]N06192500_NEW!$G$15</f>
        <v>0.10967213590145888</v>
      </c>
      <c r="K22" s="37">
        <v>2</v>
      </c>
      <c r="M22" s="38"/>
      <c r="N22" s="38"/>
      <c r="O22" s="38"/>
      <c r="P22" s="37">
        <f>[1]N13302500_NEW!$G$10</f>
        <v>0.18895094294046252</v>
      </c>
      <c r="Q22" s="37">
        <f>[1]N04073500_NEW!$G$10</f>
        <v>0.1480518634004053</v>
      </c>
      <c r="R22" s="37">
        <f>[1]N05280000_NEW!$G$10</f>
        <v>0.36413639457282115</v>
      </c>
      <c r="S22" s="37">
        <f>[1]N06192500_NEW!$G$10</f>
        <v>9.3950087295979715E-2</v>
      </c>
      <c r="T22" s="37">
        <f>[1]N08085500_NEW!$G$10</f>
        <v>20.199618635571884</v>
      </c>
      <c r="U22" s="37">
        <f>[1]N13302500_NEW!$G$15</f>
        <v>0.10114579282489279</v>
      </c>
      <c r="V22" s="37">
        <f>[1]N04073500_NEW!$G$15</f>
        <v>5.933795115386805E-2</v>
      </c>
      <c r="W22" s="37">
        <f>[1]N05280000_NEW!$G$15</f>
        <v>0.14034844136439789</v>
      </c>
      <c r="X22" s="37">
        <f>[1]N06192500_NEW!$G$15</f>
        <v>0.10967213590145888</v>
      </c>
      <c r="Y22" s="37">
        <f>[1]N08085500_NEW!$G$15</f>
        <v>20.517108612386519</v>
      </c>
      <c r="Z22" s="38"/>
    </row>
    <row r="23" spans="1:26" ht="14.4" thickBot="1" x14ac:dyDescent="0.3">
      <c r="A23" s="22" t="s">
        <v>28</v>
      </c>
      <c r="B23" s="37">
        <f>[1]N13302500_NEW!$H$10</f>
        <v>0.28181802906472442</v>
      </c>
      <c r="C23" s="37">
        <f>[1]N04073500_NEW!$H$10</f>
        <v>0.3509672861175101</v>
      </c>
      <c r="D23" s="37">
        <f>[1]N05280000_NEW!$H$10</f>
        <v>0.25265219511872522</v>
      </c>
      <c r="E23" s="37">
        <f>[1]N06192500_NEW!$H$10</f>
        <v>0.1031196192576103</v>
      </c>
      <c r="F23" s="37">
        <v>2</v>
      </c>
      <c r="G23" s="37">
        <f>[1]N13302500_NEW!$H$15</f>
        <v>0.12574478932423272</v>
      </c>
      <c r="H23" s="37">
        <f>[1]N04073500_NEW!$H$15</f>
        <v>0.20099865107330889</v>
      </c>
      <c r="I23" s="37">
        <f>[1]N05280000_NEW!$H$15</f>
        <v>0.31248216953142799</v>
      </c>
      <c r="J23" s="37">
        <f>[1]N06192500_NEW!$H$15</f>
        <v>0.1283646554773229</v>
      </c>
      <c r="K23" s="37">
        <v>2</v>
      </c>
      <c r="M23" s="38"/>
      <c r="N23" s="38"/>
      <c r="O23" s="38"/>
      <c r="P23" s="37">
        <f>[1]N13302500_NEW!$H$10</f>
        <v>0.28181802906472442</v>
      </c>
      <c r="Q23" s="37">
        <f>[1]N04073500_NEW!$H$10</f>
        <v>0.3509672861175101</v>
      </c>
      <c r="R23" s="37">
        <f>[1]N05280000_NEW!$H$10</f>
        <v>0.25265219511872522</v>
      </c>
      <c r="S23" s="37">
        <f>[1]N06192500_NEW!$H$10</f>
        <v>0.1031196192576103</v>
      </c>
      <c r="T23" s="37">
        <f>[1]N08085500_NEW!$H$10</f>
        <v>25.85779049974068</v>
      </c>
      <c r="U23" s="37">
        <f>[1]N13302500_NEW!$H$15</f>
        <v>0.12574478932423272</v>
      </c>
      <c r="V23" s="37">
        <f>[1]N04073500_NEW!$H$15</f>
        <v>0.20099865107330889</v>
      </c>
      <c r="W23" s="37">
        <f>[1]N05280000_NEW!$H$15</f>
        <v>0.31248216953142799</v>
      </c>
      <c r="X23" s="37">
        <f>[1]N06192500_NEW!$H$15</f>
        <v>0.1283646554773229</v>
      </c>
      <c r="Y23" s="37">
        <f>[1]N08085500_NEW!$H$15</f>
        <v>28.503828999584542</v>
      </c>
      <c r="Z23" s="38"/>
    </row>
  </sheetData>
  <phoneticPr fontId="1" type="noConversion"/>
  <conditionalFormatting sqref="B2:K23">
    <cfRule type="colorScale" priority="9">
      <colorScale>
        <cfvo type="num" val="0"/>
        <cfvo type="num" val="0.5"/>
        <cfvo type="num" val="1"/>
        <color rgb="FF00B0F0"/>
        <color rgb="FFFFFF00"/>
        <color rgb="FFFF0000"/>
      </colorScale>
    </cfRule>
    <cfRule type="colorScale" priority="10">
      <colorScale>
        <cfvo type="min"/>
        <cfvo type="percentile" val="50"/>
        <cfvo type="max"/>
        <color theme="8" tint="-0.249977111117893"/>
        <color rgb="FFFFEB84"/>
        <color rgb="FFFF0000"/>
      </colorScale>
    </cfRule>
  </conditionalFormatting>
  <conditionalFormatting sqref="P2:Y23">
    <cfRule type="colorScale" priority="1">
      <colorScale>
        <cfvo type="num" val="0"/>
        <cfvo type="num" val="0.5"/>
        <cfvo type="num" val="1"/>
        <color rgb="FF00B0F0"/>
        <color rgb="FFFFFF00"/>
        <color rgb="FFFF0000"/>
      </colorScale>
    </cfRule>
    <cfRule type="colorScale" priority="2">
      <colorScale>
        <cfvo type="min"/>
        <cfvo type="percentile" val="50"/>
        <cfvo type="max"/>
        <color theme="8" tint="-0.249977111117893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3B56-46B7-4651-8021-B0E3552F2ABA}">
  <dimension ref="H4:Y36"/>
  <sheetViews>
    <sheetView tabSelected="1" topLeftCell="E10" zoomScaleNormal="100" workbookViewId="0">
      <selection activeCell="M11" sqref="M11:M20"/>
    </sheetView>
  </sheetViews>
  <sheetFormatPr defaultRowHeight="13.8" x14ac:dyDescent="0.25"/>
  <cols>
    <col min="2" max="2" width="10.5546875" bestFit="1" customWidth="1"/>
    <col min="3" max="3" width="8.77734375" bestFit="1" customWidth="1"/>
    <col min="4" max="4" width="2.109375" bestFit="1" customWidth="1"/>
    <col min="5" max="6" width="12.88671875" bestFit="1" customWidth="1"/>
    <col min="7" max="8" width="12.21875" bestFit="1" customWidth="1"/>
    <col min="9" max="10" width="12.44140625" bestFit="1" customWidth="1"/>
  </cols>
  <sheetData>
    <row r="4" spans="8:25" ht="14.4" thickBot="1" x14ac:dyDescent="0.3">
      <c r="Y4" t="s">
        <v>68</v>
      </c>
    </row>
    <row r="5" spans="8:25" x14ac:dyDescent="0.25">
      <c r="Y5" s="31" t="s">
        <v>58</v>
      </c>
    </row>
    <row r="6" spans="8:25" x14ac:dyDescent="0.25">
      <c r="Y6" s="26" t="s">
        <v>59</v>
      </c>
    </row>
    <row r="7" spans="8:25" x14ac:dyDescent="0.25">
      <c r="Y7" s="26" t="s">
        <v>60</v>
      </c>
    </row>
    <row r="8" spans="8:25" ht="14.4" thickBot="1" x14ac:dyDescent="0.3">
      <c r="Y8" s="26" t="s">
        <v>61</v>
      </c>
    </row>
    <row r="9" spans="8:25" ht="14.4" thickBot="1" x14ac:dyDescent="0.3">
      <c r="H9" s="81" t="s">
        <v>102</v>
      </c>
      <c r="I9" s="87" t="s">
        <v>103</v>
      </c>
      <c r="J9" s="82" t="s">
        <v>110</v>
      </c>
      <c r="K9" s="85"/>
      <c r="L9" s="82" t="s">
        <v>39</v>
      </c>
      <c r="M9" s="82" t="s">
        <v>38</v>
      </c>
      <c r="N9" s="82" t="s">
        <v>57</v>
      </c>
      <c r="O9" s="82"/>
      <c r="P9" s="82"/>
      <c r="Q9" s="83"/>
      <c r="Y9" s="27" t="s">
        <v>62</v>
      </c>
    </row>
    <row r="10" spans="8:25" ht="14.4" thickBot="1" x14ac:dyDescent="0.3">
      <c r="H10" s="79"/>
      <c r="I10" s="88"/>
      <c r="J10" s="84"/>
      <c r="K10" s="86"/>
      <c r="L10" s="84"/>
      <c r="M10" s="84"/>
      <c r="N10" s="28" t="s">
        <v>111</v>
      </c>
      <c r="O10" s="28" t="s">
        <v>112</v>
      </c>
      <c r="P10" s="28" t="s">
        <v>113</v>
      </c>
      <c r="Q10" s="29" t="s">
        <v>114</v>
      </c>
      <c r="Y10" s="30" t="s">
        <v>63</v>
      </c>
    </row>
    <row r="11" spans="8:25" x14ac:dyDescent="0.25">
      <c r="H11" s="77" t="s">
        <v>100</v>
      </c>
      <c r="I11" s="40" t="s">
        <v>118</v>
      </c>
      <c r="J11" s="40"/>
      <c r="K11" s="40">
        <v>2</v>
      </c>
      <c r="L11" s="40">
        <v>0.35626987379248393</v>
      </c>
      <c r="M11" s="40">
        <v>0.27488401913151589</v>
      </c>
      <c r="N11" s="40">
        <v>3.0100224547092824E-2</v>
      </c>
      <c r="O11" s="40">
        <v>0.78278396386466476</v>
      </c>
      <c r="P11" s="40">
        <v>7.5043688669153341E-2</v>
      </c>
      <c r="Q11" s="40">
        <v>5.3737375402163057E-4</v>
      </c>
      <c r="Y11" s="26" t="s">
        <v>64</v>
      </c>
    </row>
    <row r="12" spans="8:25" x14ac:dyDescent="0.25">
      <c r="H12" s="78"/>
      <c r="I12" s="40" t="s">
        <v>119</v>
      </c>
      <c r="J12" s="40"/>
      <c r="K12" s="40">
        <v>2</v>
      </c>
      <c r="L12" s="40">
        <v>0.34162266169851813</v>
      </c>
      <c r="M12" s="40">
        <v>0.26623374940943728</v>
      </c>
      <c r="N12" s="40">
        <v>5.4342049330193265E-2</v>
      </c>
      <c r="O12" s="40">
        <v>0.97676038046225022</v>
      </c>
      <c r="P12" s="40">
        <v>4.9763637878556755E-2</v>
      </c>
      <c r="Q12" s="40">
        <v>3.4354022684912611E-4</v>
      </c>
      <c r="Y12" s="26" t="s">
        <v>65</v>
      </c>
    </row>
    <row r="13" spans="8:25" x14ac:dyDescent="0.25">
      <c r="H13" s="78"/>
      <c r="I13" s="40" t="s">
        <v>116</v>
      </c>
      <c r="J13" s="40"/>
      <c r="K13" s="40">
        <v>2</v>
      </c>
      <c r="L13" s="40">
        <v>0.37407907346609964</v>
      </c>
      <c r="M13" s="40">
        <v>0.29060603488358433</v>
      </c>
      <c r="N13" s="40">
        <v>3.976339857451261E-2</v>
      </c>
      <c r="O13" s="40">
        <v>0.73426718415502734</v>
      </c>
      <c r="P13" s="40">
        <v>0.11679376338907077</v>
      </c>
      <c r="Q13" s="40">
        <v>1.4991326172260067E-3</v>
      </c>
      <c r="Y13" s="26" t="s">
        <v>66</v>
      </c>
    </row>
    <row r="14" spans="8:25" ht="14.4" thickBot="1" x14ac:dyDescent="0.3">
      <c r="H14" s="78"/>
      <c r="I14" s="40" t="s">
        <v>120</v>
      </c>
      <c r="J14" s="40"/>
      <c r="K14" s="40">
        <v>2</v>
      </c>
      <c r="L14" s="40">
        <v>0.35141325352692487</v>
      </c>
      <c r="M14" s="40">
        <v>0.26827066112000719</v>
      </c>
      <c r="N14" s="40">
        <v>5.2355120012618217E-2</v>
      </c>
      <c r="O14" s="40">
        <v>0.87949948071445228</v>
      </c>
      <c r="P14" s="40">
        <v>8.280887695123651E-2</v>
      </c>
      <c r="Q14" s="40">
        <v>8.8525907935810277E-4</v>
      </c>
      <c r="Y14" s="27" t="s">
        <v>67</v>
      </c>
    </row>
    <row r="15" spans="8:25" ht="14.4" thickBot="1" x14ac:dyDescent="0.3">
      <c r="H15" s="79"/>
      <c r="I15" s="40" t="s">
        <v>121</v>
      </c>
      <c r="J15" s="45"/>
      <c r="K15" s="45">
        <v>3</v>
      </c>
      <c r="L15" s="45">
        <v>0.97884495429204177</v>
      </c>
      <c r="M15" s="45">
        <v>0.76531922982279765</v>
      </c>
      <c r="N15" s="45">
        <v>1.2304465650878615E-3</v>
      </c>
      <c r="O15" s="45">
        <v>1.4852560981620688E-2</v>
      </c>
      <c r="P15" s="45">
        <v>9.9796044903809999E-2</v>
      </c>
      <c r="Q15" s="45">
        <v>0.73347920080950879</v>
      </c>
    </row>
    <row r="16" spans="8:25" x14ac:dyDescent="0.25">
      <c r="H16" s="80" t="s">
        <v>101</v>
      </c>
      <c r="I16" s="40" t="s">
        <v>118</v>
      </c>
      <c r="J16" s="40"/>
      <c r="K16" s="40">
        <v>2</v>
      </c>
      <c r="L16" s="40">
        <v>0.24386735798090026</v>
      </c>
      <c r="M16" s="40">
        <v>0.17792613921343267</v>
      </c>
      <c r="N16" s="40">
        <v>0.14270452702153835</v>
      </c>
      <c r="O16" s="40">
        <v>0.28091395228349259</v>
      </c>
      <c r="P16" s="40">
        <v>1.0373690286774595E-3</v>
      </c>
      <c r="Q16" s="40">
        <v>1.3096755671071492E-6</v>
      </c>
    </row>
    <row r="17" spans="8:17" x14ac:dyDescent="0.25">
      <c r="H17" s="78"/>
      <c r="I17" s="40" t="s">
        <v>119</v>
      </c>
      <c r="J17" s="40"/>
      <c r="K17" s="40">
        <v>1</v>
      </c>
      <c r="L17" s="40">
        <v>0.22181123957654042</v>
      </c>
      <c r="M17" s="40">
        <v>0.16256321964891329</v>
      </c>
      <c r="N17" s="40">
        <v>0.22128175743890144</v>
      </c>
      <c r="O17" s="40">
        <v>0.15628654766343897</v>
      </c>
      <c r="P17" s="40">
        <v>2.0561404080410295E-4</v>
      </c>
      <c r="Q17" s="40">
        <v>2.0099329711698033E-7</v>
      </c>
    </row>
    <row r="18" spans="8:17" x14ac:dyDescent="0.25">
      <c r="H18" s="78"/>
      <c r="J18" s="40"/>
      <c r="K18" s="40">
        <v>2</v>
      </c>
      <c r="L18" s="40">
        <v>0.25232445496770745</v>
      </c>
      <c r="M18" s="40">
        <v>0.19039598206861064</v>
      </c>
      <c r="N18" s="40">
        <v>0.14185177329069054</v>
      </c>
      <c r="O18" s="40">
        <v>0.31964948340829979</v>
      </c>
      <c r="P18" s="40">
        <v>1.7961888702462403E-3</v>
      </c>
      <c r="Q18" s="40">
        <v>2.8540285719191871E-6</v>
      </c>
    </row>
    <row r="19" spans="8:17" x14ac:dyDescent="0.25">
      <c r="H19" s="78"/>
      <c r="I19" s="40" t="s">
        <v>120</v>
      </c>
      <c r="J19" s="40"/>
      <c r="K19" s="40">
        <v>2</v>
      </c>
      <c r="L19" s="40">
        <v>0.23011811645237903</v>
      </c>
      <c r="M19" s="40">
        <v>0.16805211038700429</v>
      </c>
      <c r="N19" s="40">
        <v>0.21237966365032701</v>
      </c>
      <c r="O19" s="40">
        <v>0.23051069210133568</v>
      </c>
      <c r="P19" s="40">
        <v>9.7041859012014786E-4</v>
      </c>
      <c r="Q19" s="40">
        <v>1.5839308785681183E-6</v>
      </c>
    </row>
    <row r="20" spans="8:17" ht="14.4" thickBot="1" x14ac:dyDescent="0.3">
      <c r="H20" s="79"/>
      <c r="I20" s="40" t="s">
        <v>121</v>
      </c>
      <c r="J20" s="45"/>
      <c r="K20" s="45">
        <v>3</v>
      </c>
      <c r="L20" s="45">
        <v>0.70730243763510514</v>
      </c>
      <c r="M20" s="45">
        <v>0.57315046323541441</v>
      </c>
      <c r="N20" s="45">
        <v>4.2983534912965915E-3</v>
      </c>
      <c r="O20" s="45">
        <v>6.4207013957870762E-2</v>
      </c>
      <c r="P20" s="45">
        <v>0.40823204301494032</v>
      </c>
      <c r="Q20" s="45">
        <v>0.3793625852687903</v>
      </c>
    </row>
    <row r="27" spans="8:17" x14ac:dyDescent="0.25">
      <c r="H27" s="35"/>
    </row>
    <row r="28" spans="8:17" x14ac:dyDescent="0.25">
      <c r="H28" s="36"/>
    </row>
    <row r="29" spans="8:17" x14ac:dyDescent="0.25">
      <c r="H29" s="36"/>
    </row>
    <row r="30" spans="8:17" x14ac:dyDescent="0.25">
      <c r="H30" s="36"/>
    </row>
    <row r="31" spans="8:17" x14ac:dyDescent="0.25">
      <c r="H31" s="36"/>
    </row>
    <row r="32" spans="8:17" x14ac:dyDescent="0.25">
      <c r="H32" s="35"/>
    </row>
    <row r="33" spans="8:8" x14ac:dyDescent="0.25">
      <c r="H33" s="36"/>
    </row>
    <row r="34" spans="8:8" x14ac:dyDescent="0.25">
      <c r="H34" s="36"/>
    </row>
    <row r="35" spans="8:8" x14ac:dyDescent="0.25">
      <c r="H35" s="36"/>
    </row>
    <row r="36" spans="8:8" x14ac:dyDescent="0.25">
      <c r="H36" s="36"/>
    </row>
  </sheetData>
  <mergeCells count="9">
    <mergeCell ref="H11:H15"/>
    <mergeCell ref="H16:H20"/>
    <mergeCell ref="H9:H10"/>
    <mergeCell ref="N9:Q9"/>
    <mergeCell ref="M9:M10"/>
    <mergeCell ref="L9:L10"/>
    <mergeCell ref="J9:J10"/>
    <mergeCell ref="K9:K10"/>
    <mergeCell ref="I9:I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C5C-845B-4605-B777-3FE218904B47}">
  <dimension ref="A1:Q28"/>
  <sheetViews>
    <sheetView workbookViewId="0">
      <selection activeCell="O15" sqref="O15"/>
    </sheetView>
  </sheetViews>
  <sheetFormatPr defaultColWidth="8.88671875" defaultRowHeight="13.2" x14ac:dyDescent="0.25"/>
  <cols>
    <col min="1" max="1" width="7.21875" style="33" bestFit="1" customWidth="1"/>
    <col min="2" max="2" width="8.6640625" style="33" bestFit="1" customWidth="1"/>
    <col min="3" max="3" width="7.44140625" style="33" customWidth="1"/>
    <col min="4" max="4" width="4.33203125" style="33" bestFit="1" customWidth="1"/>
    <col min="5" max="5" width="4.21875" style="33" bestFit="1" customWidth="1"/>
    <col min="6" max="6" width="4.33203125" style="33" bestFit="1" customWidth="1"/>
    <col min="7" max="7" width="4.21875" style="33" bestFit="1" customWidth="1"/>
    <col min="8" max="8" width="4.33203125" style="33" bestFit="1" customWidth="1"/>
    <col min="9" max="9" width="4.21875" style="33" bestFit="1" customWidth="1"/>
    <col min="10" max="10" width="4.33203125" style="33" bestFit="1" customWidth="1"/>
    <col min="11" max="11" width="6" style="33" bestFit="1" customWidth="1"/>
    <col min="12" max="12" width="4.33203125" style="33" bestFit="1" customWidth="1"/>
    <col min="13" max="13" width="6.77734375" style="33" bestFit="1" customWidth="1"/>
    <col min="14" max="14" width="4.33203125" style="33" bestFit="1" customWidth="1"/>
    <col min="15" max="16384" width="8.88671875" style="33"/>
  </cols>
  <sheetData>
    <row r="1" spans="1:14" x14ac:dyDescent="0.25">
      <c r="A1" s="81" t="s">
        <v>102</v>
      </c>
      <c r="B1" s="87" t="s">
        <v>103</v>
      </c>
      <c r="C1" s="91" t="s">
        <v>106</v>
      </c>
      <c r="D1" s="91" t="s">
        <v>104</v>
      </c>
      <c r="E1" s="87" t="s">
        <v>76</v>
      </c>
      <c r="F1" s="91" t="s">
        <v>104</v>
      </c>
      <c r="G1" s="91" t="s">
        <v>77</v>
      </c>
      <c r="H1" s="91" t="s">
        <v>104</v>
      </c>
      <c r="I1" s="91" t="s">
        <v>79</v>
      </c>
      <c r="J1" s="91" t="s">
        <v>104</v>
      </c>
      <c r="K1" s="91" t="s">
        <v>78</v>
      </c>
      <c r="L1" s="91" t="s">
        <v>104</v>
      </c>
      <c r="M1" s="91" t="s">
        <v>105</v>
      </c>
      <c r="N1" s="89" t="s">
        <v>104</v>
      </c>
    </row>
    <row r="2" spans="1:14" ht="13.8" thickBot="1" x14ac:dyDescent="0.3">
      <c r="A2" s="79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90"/>
    </row>
    <row r="3" spans="1:14" x14ac:dyDescent="0.25">
      <c r="A3" s="77" t="s">
        <v>100</v>
      </c>
      <c r="B3" s="40" t="s">
        <v>97</v>
      </c>
      <c r="C3" s="40">
        <v>0.35028147244172803</v>
      </c>
      <c r="D3" s="40" t="str">
        <f>IF(C3&lt;=0.2,"A",IF(AND(C3&gt;0.2,C3&lt;=0.4),"B",IF(AND(C3&gt;0.4,C3&lt;=0.6),"C","D")))</f>
        <v>B</v>
      </c>
      <c r="E3" s="42">
        <v>0.39255713852193502</v>
      </c>
      <c r="F3" s="40" t="str">
        <f>IF(E3&lt;=0.2,"A",IF(AND(E3&gt;0.2,E3&lt;=0.4),"B",IF(AND(E3&gt;0.4,E3&lt;=0.6),"C","D")))</f>
        <v>B</v>
      </c>
      <c r="G3" s="42">
        <v>0.35715997515374964</v>
      </c>
      <c r="H3" s="40" t="str">
        <f>IF(G3&lt;=0.2,"A",IF(AND(G3&gt;0.2,G3&lt;=0.4),"B",IF(AND(G3&gt;0.4,G3&lt;=0.6),"C","D")))</f>
        <v>B</v>
      </c>
      <c r="I3" s="42">
        <v>0.31275887046059725</v>
      </c>
      <c r="J3" s="40" t="str">
        <f>IF(I3&lt;=0.2,"A",IF(AND(I3&gt;0.2,I3&lt;=0.4),"B",IF(AND(I3&gt;0.4,I3&lt;=0.6),"C","D")))</f>
        <v>B</v>
      </c>
      <c r="K3" s="42">
        <v>0.34102943923706808</v>
      </c>
      <c r="L3" s="40" t="str">
        <f>IF(K3&lt;=0.2,"A",IF(AND(K3&gt;0.2,K3&lt;=0.4),"B",IF(AND(K3&gt;0.4,K3&lt;=0.6),"C","D")))</f>
        <v>B</v>
      </c>
      <c r="M3" s="42">
        <v>0.3701820184283709</v>
      </c>
      <c r="N3" s="46" t="str">
        <f>IF(M3&lt;=0.2,"A",IF(AND(M3&gt;0.2,M3&lt;=0.4),"B",IF(AND(M3&gt;0.4,M3&lt;=0.6),"C","D")))</f>
        <v>B</v>
      </c>
    </row>
    <row r="4" spans="1:14" x14ac:dyDescent="0.25">
      <c r="A4" s="78"/>
      <c r="B4" s="40" t="s">
        <v>115</v>
      </c>
      <c r="C4" s="40">
        <v>0.35828619512087023</v>
      </c>
      <c r="D4" s="40" t="str">
        <f t="shared" ref="D4:F12" si="0">IF(C4&lt;=0.2,"A",IF(AND(C4&gt;0.2,C4&lt;=0.4),"B",IF(AND(C4&gt;0.4,C4&lt;=0.6),"C","D")))</f>
        <v>B</v>
      </c>
      <c r="E4" s="40">
        <v>0.39734511020135593</v>
      </c>
      <c r="F4" s="40" t="str">
        <f t="shared" si="0"/>
        <v>B</v>
      </c>
      <c r="G4" s="40">
        <v>0.42368554081714405</v>
      </c>
      <c r="H4" s="40" t="str">
        <f t="shared" ref="H4" si="1">IF(G4&lt;=0.2,"A",IF(AND(G4&gt;0.2,G4&lt;=0.4),"B",IF(AND(G4&gt;0.4,G4&lt;=0.6),"C","D")))</f>
        <v>C</v>
      </c>
      <c r="I4" s="40">
        <v>0.32578594841137776</v>
      </c>
      <c r="J4" s="40" t="str">
        <f t="shared" ref="J4" si="2">IF(I4&lt;=0.2,"A",IF(AND(I4&gt;0.2,I4&lt;=0.4),"B",IF(AND(I4&gt;0.4,I4&lt;=0.6),"C","D")))</f>
        <v>B</v>
      </c>
      <c r="K4" s="40">
        <v>0.34129409082926099</v>
      </c>
      <c r="L4" s="40" t="str">
        <f t="shared" ref="L4" si="3">IF(K4&lt;=0.2,"A",IF(AND(K4&gt;0.2,K4&lt;=0.4),"B",IF(AND(K4&gt;0.4,K4&lt;=0.6),"C","D")))</f>
        <v>B</v>
      </c>
      <c r="M4" s="40">
        <v>0.38902908240977679</v>
      </c>
      <c r="N4" s="47" t="str">
        <f t="shared" ref="N4" si="4">IF(M4&lt;=0.2,"A",IF(AND(M4&gt;0.2,M4&lt;=0.4),"B",IF(AND(M4&gt;0.4,M4&lt;=0.6),"C","D")))</f>
        <v>B</v>
      </c>
    </row>
    <row r="5" spans="1:14" x14ac:dyDescent="0.25">
      <c r="A5" s="78"/>
      <c r="B5" s="40" t="s">
        <v>116</v>
      </c>
      <c r="C5" s="40">
        <v>0.35912699364270512</v>
      </c>
      <c r="D5" s="40" t="str">
        <f t="shared" si="0"/>
        <v>B</v>
      </c>
      <c r="E5" s="40">
        <v>0.37280369506401601</v>
      </c>
      <c r="F5" s="40" t="str">
        <f t="shared" si="0"/>
        <v>B</v>
      </c>
      <c r="G5" s="40">
        <v>0.37253995840357795</v>
      </c>
      <c r="H5" s="40" t="str">
        <f t="shared" ref="H5" si="5">IF(G5&lt;=0.2,"A",IF(AND(G5&gt;0.2,G5&lt;=0.4),"B",IF(AND(G5&gt;0.4,G5&lt;=0.6),"C","D")))</f>
        <v>B</v>
      </c>
      <c r="I5" s="40">
        <v>0.33228472714857604</v>
      </c>
      <c r="J5" s="40" t="str">
        <f t="shared" ref="J5" si="6">IF(I5&lt;=0.2,"A",IF(AND(I5&gt;0.2,I5&lt;=0.4),"B",IF(AND(I5&gt;0.4,I5&lt;=0.6),"C","D")))</f>
        <v>B</v>
      </c>
      <c r="K5" s="40">
        <v>0.35125245826563278</v>
      </c>
      <c r="L5" s="40" t="str">
        <f t="shared" ref="L5" si="7">IF(K5&lt;=0.2,"A",IF(AND(K5&gt;0.2,K5&lt;=0.4),"B",IF(AND(K5&gt;0.4,K5&lt;=0.6),"C","D")))</f>
        <v>B</v>
      </c>
      <c r="M5" s="40">
        <v>0.36520853899641842</v>
      </c>
      <c r="N5" s="47" t="str">
        <f t="shared" ref="N5" si="8">IF(M5&lt;=0.2,"A",IF(AND(M5&gt;0.2,M5&lt;=0.4),"B",IF(AND(M5&gt;0.4,M5&lt;=0.6),"C","D")))</f>
        <v>B</v>
      </c>
    </row>
    <row r="6" spans="1:14" x14ac:dyDescent="0.25">
      <c r="A6" s="78"/>
      <c r="B6" s="40" t="s">
        <v>34</v>
      </c>
      <c r="C6" s="40">
        <v>0.38149426387423008</v>
      </c>
      <c r="D6" s="40" t="str">
        <f t="shared" si="0"/>
        <v>B</v>
      </c>
      <c r="E6" s="40">
        <v>0.4142873026480226</v>
      </c>
      <c r="F6" s="40" t="str">
        <f t="shared" si="0"/>
        <v>C</v>
      </c>
      <c r="G6" s="40">
        <v>0.27997989498057252</v>
      </c>
      <c r="H6" s="40" t="str">
        <f t="shared" ref="H6" si="9">IF(G6&lt;=0.2,"A",IF(AND(G6&gt;0.2,G6&lt;=0.4),"B",IF(AND(G6&gt;0.4,G6&lt;=0.6),"C","D")))</f>
        <v>B</v>
      </c>
      <c r="I6" s="40">
        <v>0.32830114842976882</v>
      </c>
      <c r="J6" s="40" t="str">
        <f t="shared" ref="J6" si="10">IF(I6&lt;=0.2,"A",IF(AND(I6&gt;0.2,I6&lt;=0.4),"B",IF(AND(I6&gt;0.4,I6&lt;=0.6),"C","D")))</f>
        <v>B</v>
      </c>
      <c r="K6" s="40">
        <v>0.37462590380141603</v>
      </c>
      <c r="L6" s="40" t="str">
        <f t="shared" ref="L6" si="11">IF(K6&lt;=0.2,"A",IF(AND(K6&gt;0.2,K6&lt;=0.4),"B",IF(AND(K6&gt;0.4,K6&lt;=0.6),"C","D")))</f>
        <v>B</v>
      </c>
      <c r="M6" s="40">
        <v>0.37404083636982544</v>
      </c>
      <c r="N6" s="47" t="str">
        <f t="shared" ref="N6" si="12">IF(M6&lt;=0.2,"A",IF(AND(M6&gt;0.2,M6&lt;=0.4),"B",IF(AND(M6&gt;0.4,M6&lt;=0.6),"C","D")))</f>
        <v>B</v>
      </c>
    </row>
    <row r="7" spans="1:14" ht="13.8" thickBot="1" x14ac:dyDescent="0.3">
      <c r="A7" s="79"/>
      <c r="B7" s="41" t="s">
        <v>117</v>
      </c>
      <c r="C7" s="39">
        <v>1.0083219400492438</v>
      </c>
      <c r="D7" s="45" t="str">
        <f t="shared" si="0"/>
        <v>D</v>
      </c>
      <c r="E7" s="43">
        <v>1.0198032779090391</v>
      </c>
      <c r="F7" s="45" t="str">
        <f t="shared" si="0"/>
        <v>D</v>
      </c>
      <c r="G7" s="43">
        <v>1.2628200114662906</v>
      </c>
      <c r="H7" s="45" t="str">
        <f t="shared" ref="H7" si="13">IF(G7&lt;=0.2,"A",IF(AND(G7&gt;0.2,G7&lt;=0.4),"B",IF(AND(G7&gt;0.4,G7&lt;=0.6),"C","D")))</f>
        <v>D</v>
      </c>
      <c r="I7" s="43">
        <v>1.2449999306994508</v>
      </c>
      <c r="J7" s="45" t="str">
        <f t="shared" ref="J7" si="14">IF(I7&lt;=0.2,"A",IF(AND(I7&gt;0.2,I7&lt;=0.4),"B",IF(AND(I7&gt;0.4,I7&lt;=0.6),"C","D")))</f>
        <v>D</v>
      </c>
      <c r="K7" s="43">
        <v>0.92881812622832172</v>
      </c>
      <c r="L7" s="45" t="str">
        <f t="shared" ref="L7" si="15">IF(K7&lt;=0.2,"A",IF(AND(K7&gt;0.2,K7&lt;=0.4),"B",IF(AND(K7&gt;0.4,K7&lt;=0.6),"C","D")))</f>
        <v>D</v>
      </c>
      <c r="M7" s="43">
        <v>1.1050117615148562</v>
      </c>
      <c r="N7" s="44" t="str">
        <f t="shared" ref="N7" si="16">IF(M7&lt;=0.2,"A",IF(AND(M7&gt;0.2,M7&lt;=0.4),"B",IF(AND(M7&gt;0.4,M7&lt;=0.6),"C","D")))</f>
        <v>D</v>
      </c>
    </row>
    <row r="8" spans="1:14" x14ac:dyDescent="0.25">
      <c r="A8" s="80" t="s">
        <v>101</v>
      </c>
      <c r="B8" s="40" t="s">
        <v>97</v>
      </c>
      <c r="C8" s="40">
        <v>0.297819196016959</v>
      </c>
      <c r="D8" s="40" t="str">
        <f t="shared" si="0"/>
        <v>B</v>
      </c>
      <c r="E8" s="42">
        <v>0.31939056315760045</v>
      </c>
      <c r="F8" s="40" t="str">
        <f t="shared" si="0"/>
        <v>B</v>
      </c>
      <c r="G8" s="42">
        <v>0.22953123985673432</v>
      </c>
      <c r="H8" s="40" t="str">
        <f t="shared" ref="H8" si="17">IF(G8&lt;=0.2,"A",IF(AND(G8&gt;0.2,G8&lt;=0.4),"B",IF(AND(G8&gt;0.4,G8&lt;=0.6),"C","D")))</f>
        <v>B</v>
      </c>
      <c r="I8" s="42">
        <v>0.22896867273223345</v>
      </c>
      <c r="J8" s="40" t="str">
        <f t="shared" ref="J8" si="18">IF(I8&lt;=0.2,"A",IF(AND(I8&gt;0.2,I8&lt;=0.4),"B",IF(AND(I8&gt;0.4,I8&lt;=0.6),"C","D")))</f>
        <v>B</v>
      </c>
      <c r="K8" s="42">
        <v>0.28995465620051125</v>
      </c>
      <c r="L8" s="40" t="str">
        <f t="shared" ref="L8" si="19">IF(K8&lt;=0.2,"A",IF(AND(K8&gt;0.2,K8&lt;=0.4),"B",IF(AND(K8&gt;0.4,K8&lt;=0.6),"C","D")))</f>
        <v>B</v>
      </c>
      <c r="M8" s="42">
        <v>0.2875755253178674</v>
      </c>
      <c r="N8" s="47" t="str">
        <f t="shared" ref="N8" si="20">IF(M8&lt;=0.2,"A",IF(AND(M8&gt;0.2,M8&lt;=0.4),"B",IF(AND(M8&gt;0.4,M8&lt;=0.6),"C","D")))</f>
        <v>B</v>
      </c>
    </row>
    <row r="9" spans="1:14" x14ac:dyDescent="0.25">
      <c r="A9" s="78"/>
      <c r="B9" s="40" t="s">
        <v>115</v>
      </c>
      <c r="C9" s="40">
        <v>0.27379359250567731</v>
      </c>
      <c r="D9" s="40" t="str">
        <f t="shared" si="0"/>
        <v>B</v>
      </c>
      <c r="E9" s="40">
        <v>0.292002463199455</v>
      </c>
      <c r="F9" s="40" t="str">
        <f t="shared" si="0"/>
        <v>B</v>
      </c>
      <c r="G9" s="40">
        <v>0.22710445700288157</v>
      </c>
      <c r="H9" s="40" t="str">
        <f t="shared" ref="H9" si="21">IF(G9&lt;=0.2,"A",IF(AND(G9&gt;0.2,G9&lt;=0.4),"B",IF(AND(G9&gt;0.4,G9&lt;=0.6),"C","D")))</f>
        <v>B</v>
      </c>
      <c r="I9" s="40">
        <v>0.20519581915690721</v>
      </c>
      <c r="J9" s="40" t="str">
        <f t="shared" ref="J9" si="22">IF(I9&lt;=0.2,"A",IF(AND(I9&gt;0.2,I9&lt;=0.4),"B",IF(AND(I9&gt;0.4,I9&lt;=0.6),"C","D")))</f>
        <v>B</v>
      </c>
      <c r="K9" s="40">
        <v>0.26661443644569904</v>
      </c>
      <c r="L9" s="40" t="str">
        <f t="shared" ref="L9" si="23">IF(K9&lt;=0.2,"A",IF(AND(K9&gt;0.2,K9&lt;=0.4),"B",IF(AND(K9&gt;0.4,K9&lt;=0.6),"C","D")))</f>
        <v>B</v>
      </c>
      <c r="M9" s="40">
        <v>0.26552850712458897</v>
      </c>
      <c r="N9" s="47" t="str">
        <f t="shared" ref="N9" si="24">IF(M9&lt;=0.2,"A",IF(AND(M9&gt;0.2,M9&lt;=0.4),"B",IF(AND(M9&gt;0.4,M9&lt;=0.6),"C","D")))</f>
        <v>B</v>
      </c>
    </row>
    <row r="10" spans="1:14" x14ac:dyDescent="0.25">
      <c r="A10" s="78"/>
      <c r="B10" s="40" t="s">
        <v>116</v>
      </c>
      <c r="C10" s="40">
        <v>0.28917238449981597</v>
      </c>
      <c r="D10" s="40" t="str">
        <f t="shared" si="0"/>
        <v>B</v>
      </c>
      <c r="E10" s="40">
        <v>0.30514117859725448</v>
      </c>
      <c r="F10" s="40" t="str">
        <f t="shared" si="0"/>
        <v>B</v>
      </c>
      <c r="G10" s="40">
        <v>0.23490027132961017</v>
      </c>
      <c r="H10" s="40" t="str">
        <f t="shared" ref="H10" si="25">IF(G10&lt;=0.2,"A",IF(AND(G10&gt;0.2,G10&lt;=0.4),"B",IF(AND(G10&gt;0.4,G10&lt;=0.6),"C","D")))</f>
        <v>B</v>
      </c>
      <c r="I10" s="40">
        <v>0.2362753563517753</v>
      </c>
      <c r="J10" s="40" t="str">
        <f t="shared" ref="J10" si="26">IF(I10&lt;=0.2,"A",IF(AND(I10&gt;0.2,I10&lt;=0.4),"B",IF(AND(I10&gt;0.4,I10&lt;=0.6),"C","D")))</f>
        <v>B</v>
      </c>
      <c r="K10" s="40">
        <v>0.28105905008087817</v>
      </c>
      <c r="L10" s="40" t="str">
        <f t="shared" ref="L10" si="27">IF(K10&lt;=0.2,"A",IF(AND(K10&gt;0.2,K10&lt;=0.4),"B",IF(AND(K10&gt;0.4,K10&lt;=0.6),"C","D")))</f>
        <v>B</v>
      </c>
      <c r="M10" s="40">
        <v>0.27993883513101742</v>
      </c>
      <c r="N10" s="47" t="str">
        <f t="shared" ref="N10" si="28">IF(M10&lt;=0.2,"A",IF(AND(M10&gt;0.2,M10&lt;=0.4),"B",IF(AND(M10&gt;0.4,M10&lt;=0.6),"C","D")))</f>
        <v>B</v>
      </c>
    </row>
    <row r="11" spans="1:14" x14ac:dyDescent="0.25">
      <c r="A11" s="78"/>
      <c r="B11" s="40" t="s">
        <v>34</v>
      </c>
      <c r="C11" s="40">
        <v>0.32107545248526559</v>
      </c>
      <c r="D11" s="40" t="str">
        <f t="shared" si="0"/>
        <v>B</v>
      </c>
      <c r="E11" s="40">
        <v>0.34490564254896444</v>
      </c>
      <c r="F11" s="40" t="str">
        <f t="shared" si="0"/>
        <v>B</v>
      </c>
      <c r="G11" s="40">
        <v>0.18160813992183197</v>
      </c>
      <c r="H11" s="40" t="str">
        <f t="shared" ref="H11" si="29">IF(G11&lt;=0.2,"A",IF(AND(G11&gt;0.2,G11&lt;=0.4),"B",IF(AND(G11&gt;0.4,G11&lt;=0.6),"C","D")))</f>
        <v>A</v>
      </c>
      <c r="I11" s="40">
        <v>0.23157939361778712</v>
      </c>
      <c r="J11" s="40" t="str">
        <f t="shared" ref="J11" si="30">IF(I11&lt;=0.2,"A",IF(AND(I11&gt;0.2,I11&lt;=0.4),"B",IF(AND(I11&gt;0.4,I11&lt;=0.6),"C","D")))</f>
        <v>B</v>
      </c>
      <c r="K11" s="40">
        <v>0.31394228663963974</v>
      </c>
      <c r="L11" s="40" t="str">
        <f t="shared" ref="L11" si="31">IF(K11&lt;=0.2,"A",IF(AND(K11&gt;0.2,K11&lt;=0.4),"B",IF(AND(K11&gt;0.4,K11&lt;=0.6),"C","D")))</f>
        <v>B</v>
      </c>
      <c r="M11" s="40">
        <v>0.29892934241875119</v>
      </c>
      <c r="N11" s="47" t="str">
        <f t="shared" ref="N11" si="32">IF(M11&lt;=0.2,"A",IF(AND(M11&gt;0.2,M11&lt;=0.4),"B",IF(AND(M11&gt;0.4,M11&lt;=0.6),"C","D")))</f>
        <v>B</v>
      </c>
    </row>
    <row r="12" spans="1:14" ht="13.8" thickBot="1" x14ac:dyDescent="0.3">
      <c r="A12" s="79"/>
      <c r="B12" s="41" t="s">
        <v>117</v>
      </c>
      <c r="C12" s="39">
        <v>0.84986962234668395</v>
      </c>
      <c r="D12" s="45" t="str">
        <f t="shared" si="0"/>
        <v>D</v>
      </c>
      <c r="E12" s="43">
        <v>0.79959984166224662</v>
      </c>
      <c r="F12" s="45" t="str">
        <f t="shared" si="0"/>
        <v>D</v>
      </c>
      <c r="G12" s="43">
        <v>1.0864246965181976</v>
      </c>
      <c r="H12" s="45" t="str">
        <f t="shared" ref="H12" si="33">IF(G12&lt;=0.2,"A",IF(AND(G12&gt;0.2,G12&lt;=0.4),"B",IF(AND(G12&gt;0.4,G12&lt;=0.6),"C","D")))</f>
        <v>D</v>
      </c>
      <c r="I12" s="43">
        <v>1.0905605738829054</v>
      </c>
      <c r="J12" s="45" t="str">
        <f t="shared" ref="J12" si="34">IF(I12&lt;=0.2,"A",IF(AND(I12&gt;0.2,I12&lt;=0.4),"B",IF(AND(I12&gt;0.4,I12&lt;=0.6),"C","D")))</f>
        <v>D</v>
      </c>
      <c r="K12" s="43">
        <v>0.79946586449074242</v>
      </c>
      <c r="L12" s="45" t="str">
        <f t="shared" ref="L12" si="35">IF(K12&lt;=0.2,"A",IF(AND(K12&gt;0.2,K12&lt;=0.4),"B",IF(AND(K12&gt;0.4,K12&lt;=0.6),"C","D")))</f>
        <v>D</v>
      </c>
      <c r="M12" s="43">
        <v>0.91493791953424719</v>
      </c>
      <c r="N12" s="44" t="str">
        <f t="shared" ref="N12" si="36">IF(M12&lt;=0.2,"A",IF(AND(M12&gt;0.2,M12&lt;=0.4),"B",IF(AND(M12&gt;0.4,M12&lt;=0.6),"C","D")))</f>
        <v>D</v>
      </c>
    </row>
    <row r="19" spans="17:17" ht="13.8" x14ac:dyDescent="0.25">
      <c r="Q19" s="35"/>
    </row>
    <row r="20" spans="17:17" ht="13.8" x14ac:dyDescent="0.25">
      <c r="Q20" s="36"/>
    </row>
    <row r="21" spans="17:17" ht="13.8" x14ac:dyDescent="0.25">
      <c r="Q21" s="36"/>
    </row>
    <row r="22" spans="17:17" ht="13.8" x14ac:dyDescent="0.25">
      <c r="Q22" s="36"/>
    </row>
    <row r="23" spans="17:17" ht="13.8" x14ac:dyDescent="0.25">
      <c r="Q23" s="36"/>
    </row>
    <row r="24" spans="17:17" ht="13.8" x14ac:dyDescent="0.25">
      <c r="Q24" s="35"/>
    </row>
    <row r="25" spans="17:17" ht="13.8" x14ac:dyDescent="0.25">
      <c r="Q25" s="36"/>
    </row>
    <row r="26" spans="17:17" ht="13.8" x14ac:dyDescent="0.25">
      <c r="Q26" s="36"/>
    </row>
    <row r="27" spans="17:17" ht="13.8" x14ac:dyDescent="0.25">
      <c r="Q27" s="36"/>
    </row>
    <row r="28" spans="17:17" ht="13.8" x14ac:dyDescent="0.25">
      <c r="Q28" s="36"/>
    </row>
  </sheetData>
  <mergeCells count="16">
    <mergeCell ref="A8:A12"/>
    <mergeCell ref="E1:E2"/>
    <mergeCell ref="G1:G2"/>
    <mergeCell ref="K1:K2"/>
    <mergeCell ref="M1:M2"/>
    <mergeCell ref="I1:I2"/>
    <mergeCell ref="J1:J2"/>
    <mergeCell ref="L1:L2"/>
    <mergeCell ref="N1:N2"/>
    <mergeCell ref="B1:B2"/>
    <mergeCell ref="A3:A7"/>
    <mergeCell ref="A1:A2"/>
    <mergeCell ref="C1:C2"/>
    <mergeCell ref="D1:D2"/>
    <mergeCell ref="F1:F2"/>
    <mergeCell ref="H1:H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A417-6A2E-4B9A-8933-BC490FFD7F25}">
  <dimension ref="A2:M7"/>
  <sheetViews>
    <sheetView workbookViewId="0">
      <selection activeCell="B4" sqref="B4:K4"/>
    </sheetView>
  </sheetViews>
  <sheetFormatPr defaultRowHeight="13.8" x14ac:dyDescent="0.25"/>
  <sheetData>
    <row r="2" spans="1:13" x14ac:dyDescent="0.25">
      <c r="A2" t="s">
        <v>107</v>
      </c>
      <c r="B2">
        <v>0.3216998586628973</v>
      </c>
      <c r="C2">
        <v>0.29784562451029717</v>
      </c>
      <c r="D2">
        <v>0.32992768353894419</v>
      </c>
      <c r="E2">
        <v>0.31243105326644144</v>
      </c>
      <c r="F2">
        <v>0.87043335734449911</v>
      </c>
      <c r="G2">
        <v>0.21738428458153741</v>
      </c>
      <c r="H2">
        <v>0.19159363666422372</v>
      </c>
      <c r="I2">
        <v>0.22194032598208568</v>
      </c>
      <c r="J2">
        <v>0.20224942709478691</v>
      </c>
      <c r="K2">
        <v>0.63278723142100557</v>
      </c>
      <c r="L2">
        <v>0.44349519290376849</v>
      </c>
      <c r="M2">
        <v>0.2332093395059946</v>
      </c>
    </row>
    <row r="3" spans="1:13" x14ac:dyDescent="0.25">
      <c r="A3" t="s">
        <v>108</v>
      </c>
      <c r="B3">
        <v>6.9059381992866015E-2</v>
      </c>
      <c r="C3">
        <v>7.1132516231664417E-2</v>
      </c>
      <c r="D3">
        <v>7.9336587060521865E-2</v>
      </c>
      <c r="E3">
        <v>7.7273816911501911E-2</v>
      </c>
      <c r="F3">
        <v>0.19902680421291008</v>
      </c>
      <c r="G3">
        <v>5.0624080578317729E-2</v>
      </c>
      <c r="H3">
        <v>4.7323377603553061E-2</v>
      </c>
      <c r="I3">
        <v>5.3768896596434614E-2</v>
      </c>
      <c r="J3">
        <v>5.436659687272305E-2</v>
      </c>
      <c r="K3">
        <v>0.15057005455649231</v>
      </c>
      <c r="L3">
        <v>7.8316176650242E-2</v>
      </c>
      <c r="M3">
        <v>4.5506917974461998E-2</v>
      </c>
    </row>
    <row r="4" spans="1:13" x14ac:dyDescent="0.25">
      <c r="A4" t="s">
        <v>109</v>
      </c>
      <c r="B4">
        <v>2.7612558987045049E-2</v>
      </c>
      <c r="C4">
        <v>2.7608457554272346E-2</v>
      </c>
      <c r="D4">
        <v>3.0793368297014605E-2</v>
      </c>
      <c r="E4">
        <v>3.1149938779612363E-2</v>
      </c>
      <c r="F4">
        <v>7.062374499681276E-2</v>
      </c>
      <c r="G4">
        <v>2.1157055567579661E-2</v>
      </c>
      <c r="H4">
        <v>1.9700857556017554E-2</v>
      </c>
      <c r="I4">
        <v>2.1945372493988414E-2</v>
      </c>
      <c r="J4">
        <v>2.3033052140196596E-2</v>
      </c>
      <c r="K4">
        <v>5.2082158037505731E-2</v>
      </c>
      <c r="L4">
        <v>3.0363305148165154E-2</v>
      </c>
      <c r="M4">
        <v>1.7902316145479109E-2</v>
      </c>
    </row>
    <row r="5" spans="1:13" x14ac:dyDescent="0.25">
      <c r="H5">
        <f>B2-H2</f>
        <v>0.13010622199867358</v>
      </c>
      <c r="I5">
        <f t="shared" ref="I5:M5" si="0">C2-I2</f>
        <v>7.5905298528211484E-2</v>
      </c>
      <c r="J5">
        <f t="shared" si="0"/>
        <v>0.12767825644415728</v>
      </c>
      <c r="K5">
        <f t="shared" si="0"/>
        <v>-0.32035617815456413</v>
      </c>
      <c r="L5">
        <f t="shared" si="0"/>
        <v>0.42693816444073063</v>
      </c>
      <c r="M5">
        <f t="shared" si="0"/>
        <v>-1.5825054924457183E-2</v>
      </c>
    </row>
    <row r="6" spans="1:13" x14ac:dyDescent="0.25">
      <c r="H6">
        <f t="shared" ref="H6:H7" si="1">B3-H3</f>
        <v>2.1736004389312953E-2</v>
      </c>
      <c r="I6">
        <f t="shared" ref="I6:I7" si="2">C3-I3</f>
        <v>1.7363619635229803E-2</v>
      </c>
      <c r="J6">
        <f t="shared" ref="J6:J7" si="3">D3-J3</f>
        <v>2.4969990187798816E-2</v>
      </c>
      <c r="K6">
        <f t="shared" ref="K6:K7" si="4">E3-K3</f>
        <v>-7.3296237644990395E-2</v>
      </c>
      <c r="L6">
        <f t="shared" ref="L6:L7" si="5">F3-L3</f>
        <v>0.12071062756266808</v>
      </c>
      <c r="M6">
        <f t="shared" ref="M6:M7" si="6">G3-M3</f>
        <v>5.1171626038557308E-3</v>
      </c>
    </row>
    <row r="7" spans="1:13" x14ac:dyDescent="0.25">
      <c r="H7">
        <f t="shared" si="1"/>
        <v>7.9117014310274951E-3</v>
      </c>
      <c r="I7">
        <f t="shared" si="2"/>
        <v>5.6630850602839324E-3</v>
      </c>
      <c r="J7">
        <f t="shared" si="3"/>
        <v>7.7603161568180097E-3</v>
      </c>
      <c r="K7">
        <f t="shared" si="4"/>
        <v>-2.0932219257893368E-2</v>
      </c>
      <c r="L7">
        <f t="shared" si="5"/>
        <v>4.0260439848647606E-2</v>
      </c>
      <c r="M7">
        <f t="shared" si="6"/>
        <v>3.254739422100552E-3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判断矩阵</vt:lpstr>
      <vt:lpstr>相对矩阵</vt:lpstr>
      <vt:lpstr>权重</vt:lpstr>
      <vt:lpstr>数据</vt:lpstr>
      <vt:lpstr>总结果</vt:lpstr>
      <vt:lpstr>方案对比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汪校</dc:creator>
  <cp:lastModifiedBy>啸 王</cp:lastModifiedBy>
  <cp:lastPrinted>2023-05-28T06:58:44Z</cp:lastPrinted>
  <dcterms:created xsi:type="dcterms:W3CDTF">2023-05-25T14:30:30Z</dcterms:created>
  <dcterms:modified xsi:type="dcterms:W3CDTF">2023-12-28T15:15:36Z</dcterms:modified>
</cp:coreProperties>
</file>