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MOCC-Excel-2010\補充\"/>
    </mc:Choice>
  </mc:AlternateContent>
  <bookViews>
    <workbookView xWindow="240" yWindow="165" windowWidth="14940" windowHeight="7140"/>
  </bookViews>
  <sheets>
    <sheet name="A班" sheetId="1" r:id="rId1"/>
    <sheet name="B班" sheetId="2" r:id="rId2"/>
    <sheet name="答案比對" sheetId="8" r:id="rId3"/>
    <sheet name="C班" sheetId="3" r:id="rId4"/>
    <sheet name="性別" sheetId="7" r:id="rId5"/>
    <sheet name="性別與世代" sheetId="4" r:id="rId6"/>
    <sheet name="回答人數" sheetId="5" r:id="rId7"/>
    <sheet name="世代×複數回答" sheetId="6" r:id="rId8"/>
  </sheets>
  <externalReferences>
    <externalReference r:id="rId9"/>
    <externalReference r:id="rId10"/>
    <externalReference r:id="rId11"/>
  </externalReferences>
  <definedNames>
    <definedName name="小計">[1]條件式加總!$G$2:$G$101</definedName>
    <definedName name="座位限額">[2]公式稽核!$B$5</definedName>
    <definedName name="商品名稱">[3]商品一覽!$B$3:$B$8</definedName>
    <definedName name="票價">[2]公式稽核!$B$10</definedName>
    <definedName name="景氣係數">[2]公式稽核!$B$3</definedName>
    <definedName name="晴天機率因子">[2]公式稽核!$B$2</definedName>
    <definedName name="買出票數">[2]公式稽核!$B$7</definedName>
    <definedName name="廣告量">[2]公式稽核!$B$4</definedName>
    <definedName name="檢定成績" localSheetId="4">#REF!</definedName>
    <definedName name="檢定成績">#REF!</definedName>
  </definedNames>
  <calcPr calcId="162913"/>
</workbook>
</file>

<file path=xl/calcChain.xml><?xml version="1.0" encoding="utf-8"?>
<calcChain xmlns="http://schemas.openxmlformats.org/spreadsheetml/2006/main">
  <c r="H15" i="2" l="1"/>
  <c r="H16" i="3"/>
  <c r="H17" i="3"/>
  <c r="H18" i="3"/>
  <c r="H19" i="3"/>
  <c r="H20" i="3"/>
  <c r="H15" i="3"/>
  <c r="H16" i="2"/>
  <c r="H17" i="2"/>
  <c r="H18" i="2"/>
  <c r="I12" i="8" l="1"/>
  <c r="I13" i="8"/>
  <c r="I14" i="8"/>
  <c r="I15" i="8"/>
  <c r="I11" i="8"/>
  <c r="I4" i="8"/>
  <c r="I6" i="8"/>
  <c r="I3" i="8"/>
  <c r="H3" i="8"/>
  <c r="H12" i="8"/>
  <c r="H13" i="8"/>
  <c r="H14" i="8"/>
  <c r="H15" i="8"/>
  <c r="H16" i="8"/>
  <c r="H11" i="8"/>
  <c r="H8" i="8"/>
  <c r="H9" i="8"/>
  <c r="H10" i="8"/>
  <c r="H7" i="8"/>
  <c r="H4" i="8"/>
  <c r="H5" i="8"/>
  <c r="H6" i="8"/>
  <c r="E2" i="8"/>
  <c r="D2" i="8"/>
  <c r="D22" i="8"/>
  <c r="D23" i="8"/>
  <c r="D24" i="8"/>
  <c r="D25" i="8"/>
  <c r="D26" i="8"/>
  <c r="D27" i="8"/>
  <c r="D28" i="8"/>
  <c r="D29" i="8"/>
  <c r="D21" i="8"/>
  <c r="D4" i="8"/>
  <c r="D6" i="8"/>
  <c r="D7" i="8"/>
  <c r="D8" i="8"/>
  <c r="D9" i="8"/>
  <c r="D10" i="8"/>
  <c r="D11" i="8"/>
  <c r="D3" i="8"/>
  <c r="C22" i="8"/>
  <c r="C23" i="8"/>
  <c r="C24" i="8"/>
  <c r="C25" i="8"/>
  <c r="C26" i="8"/>
  <c r="C27" i="8"/>
  <c r="C28" i="8"/>
  <c r="C29" i="8"/>
  <c r="C21" i="8"/>
  <c r="C13" i="8"/>
  <c r="C14" i="8"/>
  <c r="C15" i="8"/>
  <c r="C16" i="8"/>
  <c r="C17" i="8"/>
  <c r="C18" i="8"/>
  <c r="C19" i="8"/>
  <c r="C20" i="8"/>
  <c r="C12" i="8"/>
  <c r="C11" i="8"/>
  <c r="C3" i="8"/>
  <c r="C4" i="8"/>
  <c r="C5" i="8"/>
  <c r="C6" i="8"/>
  <c r="C7" i="8"/>
  <c r="C8" i="8"/>
  <c r="C9" i="8"/>
  <c r="C10" i="8"/>
  <c r="C2" i="8"/>
  <c r="H9" i="5" l="1"/>
  <c r="H13" i="7"/>
  <c r="G20" i="3"/>
  <c r="I16" i="8" s="1"/>
  <c r="G19" i="3"/>
  <c r="G18" i="3"/>
  <c r="G17" i="3"/>
  <c r="G16" i="3"/>
  <c r="G15" i="3"/>
  <c r="G11" i="3"/>
  <c r="G10" i="3"/>
  <c r="G9" i="3"/>
  <c r="G8" i="3"/>
  <c r="G7" i="3"/>
  <c r="G6" i="3"/>
  <c r="G5" i="3"/>
  <c r="G4" i="3"/>
  <c r="G3" i="3"/>
  <c r="G18" i="2"/>
  <c r="G17" i="2"/>
  <c r="I9" i="8" s="1"/>
  <c r="G16" i="2"/>
  <c r="G15" i="2"/>
  <c r="I7" i="8" s="1"/>
  <c r="G11" i="2"/>
  <c r="D20" i="8" s="1"/>
  <c r="G10" i="2"/>
  <c r="D19" i="8" s="1"/>
  <c r="G9" i="2"/>
  <c r="D18" i="8" s="1"/>
  <c r="G8" i="2"/>
  <c r="D17" i="8" s="1"/>
  <c r="G7" i="2"/>
  <c r="D16" i="8" s="1"/>
  <c r="G6" i="2"/>
  <c r="D15" i="8" s="1"/>
  <c r="G5" i="2"/>
  <c r="D14" i="8" s="1"/>
  <c r="G4" i="2"/>
  <c r="D13" i="8" s="1"/>
  <c r="G3" i="2"/>
  <c r="D12" i="8" s="1"/>
  <c r="G18" i="1"/>
  <c r="G17" i="1"/>
  <c r="G16" i="1"/>
  <c r="G15" i="1"/>
  <c r="G11" i="1"/>
  <c r="G10" i="1"/>
  <c r="G9" i="1"/>
  <c r="G8" i="1"/>
  <c r="G7" i="1"/>
  <c r="G6" i="1"/>
  <c r="G5" i="1"/>
  <c r="G4" i="1"/>
  <c r="G3" i="1"/>
  <c r="H17" i="1" l="1"/>
  <c r="H18" i="1"/>
  <c r="H15" i="1"/>
  <c r="H16" i="1"/>
  <c r="I10" i="8"/>
  <c r="I8" i="8"/>
  <c r="J3" i="8" s="1"/>
  <c r="H10" i="2"/>
  <c r="H6" i="2"/>
  <c r="H6" i="3"/>
  <c r="H7" i="2"/>
  <c r="H8" i="1"/>
  <c r="H8" i="3"/>
  <c r="H9" i="2"/>
  <c r="H3" i="1"/>
  <c r="H10" i="1"/>
  <c r="H3" i="2"/>
  <c r="H3" i="3"/>
  <c r="H9" i="3"/>
  <c r="H7" i="1"/>
  <c r="H7" i="3"/>
  <c r="H8" i="2"/>
  <c r="H9" i="1"/>
  <c r="H4" i="1"/>
  <c r="H4" i="2"/>
  <c r="H4" i="3"/>
  <c r="H10" i="3"/>
  <c r="H5" i="1"/>
  <c r="D5" i="8"/>
  <c r="H11" i="1"/>
  <c r="H5" i="2"/>
  <c r="H11" i="2"/>
  <c r="H11" i="3"/>
  <c r="H6" i="1"/>
  <c r="H5" i="3"/>
  <c r="I5" i="8"/>
  <c r="E9" i="8" l="1"/>
  <c r="E17" i="8"/>
  <c r="E25" i="8"/>
  <c r="E10" i="8"/>
  <c r="E18" i="8"/>
  <c r="E26" i="8"/>
  <c r="E27" i="8"/>
  <c r="E16" i="8"/>
  <c r="E11" i="8"/>
  <c r="E19" i="8"/>
  <c r="E8" i="8"/>
  <c r="E4" i="8"/>
  <c r="E12" i="8"/>
  <c r="E20" i="8"/>
  <c r="E28" i="8"/>
  <c r="E5" i="8"/>
  <c r="E13" i="8"/>
  <c r="E21" i="8"/>
  <c r="E29" i="8"/>
  <c r="E24" i="8"/>
  <c r="E6" i="8"/>
  <c r="E14" i="8"/>
  <c r="E22" i="8"/>
  <c r="E3" i="8"/>
  <c r="E7" i="8"/>
  <c r="E15" i="8"/>
  <c r="E23" i="8"/>
  <c r="J4" i="8"/>
  <c r="J12" i="8"/>
  <c r="J5" i="8"/>
  <c r="J13" i="8"/>
  <c r="J6" i="8"/>
  <c r="J14" i="8"/>
  <c r="J7" i="8"/>
  <c r="J15" i="8"/>
  <c r="J8" i="8"/>
  <c r="J16" i="8"/>
  <c r="J9" i="8"/>
  <c r="J10" i="8"/>
  <c r="J11" i="8"/>
</calcChain>
</file>

<file path=xl/sharedStrings.xml><?xml version="1.0" encoding="utf-8"?>
<sst xmlns="http://schemas.openxmlformats.org/spreadsheetml/2006/main" count="243" uniqueCount="92">
  <si>
    <t>人數相同時：使用RANK函數</t>
    <phoneticPr fontId="2" type="noConversion"/>
  </si>
  <si>
    <t>學號</t>
    <phoneticPr fontId="2" type="noConversion"/>
  </si>
  <si>
    <t>學生姓名</t>
    <phoneticPr fontId="2" type="noConversion"/>
  </si>
  <si>
    <t>第一次</t>
    <phoneticPr fontId="2" type="noConversion"/>
  </si>
  <si>
    <t>第二次</t>
    <phoneticPr fontId="2" type="noConversion"/>
  </si>
  <si>
    <t>第三次</t>
    <phoneticPr fontId="2" type="noConversion"/>
  </si>
  <si>
    <t>總分</t>
    <phoneticPr fontId="2" type="noConversion"/>
  </si>
  <si>
    <t>排名</t>
    <phoneticPr fontId="2" type="noConversion"/>
  </si>
  <si>
    <t>王清峰</t>
    <phoneticPr fontId="5" type="noConversion"/>
  </si>
  <si>
    <t>莊慧玲</t>
  </si>
  <si>
    <t>陳偉忠</t>
  </si>
  <si>
    <t>陳建志</t>
  </si>
  <si>
    <t>陳國清</t>
  </si>
  <si>
    <t>林士璁</t>
  </si>
  <si>
    <t>林宸佑</t>
    <phoneticPr fontId="5" type="noConversion"/>
  </si>
  <si>
    <t>萬衛華</t>
  </si>
  <si>
    <t>林建宏</t>
  </si>
  <si>
    <t>人數不同時：使用COUNTIF函數</t>
    <phoneticPr fontId="2" type="noConversion"/>
  </si>
  <si>
    <t>林向宏</t>
  </si>
  <si>
    <t>黃士哲</t>
  </si>
  <si>
    <t>林毓倫</t>
  </si>
  <si>
    <t>林宏諭</t>
  </si>
  <si>
    <t>黃炳璁</t>
  </si>
  <si>
    <t>黃冠儒</t>
  </si>
  <si>
    <t>王秀惠</t>
  </si>
  <si>
    <t>吳宜真</t>
  </si>
  <si>
    <t>林毓修</t>
  </si>
  <si>
    <t>陳玉玲</t>
  </si>
  <si>
    <t>李琬茹</t>
  </si>
  <si>
    <t>林宸旭</t>
    <phoneticPr fontId="5" type="noConversion"/>
  </si>
  <si>
    <t>陳友敬</t>
  </si>
  <si>
    <t>謝月嫥</t>
  </si>
  <si>
    <t>鄧綺萍</t>
  </si>
  <si>
    <t>林仁益</t>
    <phoneticPr fontId="5" type="noConversion"/>
  </si>
  <si>
    <t>郭美美</t>
  </si>
  <si>
    <t>柳伊湄</t>
  </si>
  <si>
    <t>【問卷調查結果】</t>
    <rPh sb="6" eb="8">
      <t>ケッカ</t>
    </rPh>
    <phoneticPr fontId="7"/>
  </si>
  <si>
    <t>■性別×各世代的合計</t>
    <rPh sb="1" eb="3">
      <t>セイベツ</t>
    </rPh>
    <rPh sb="4" eb="6">
      <t>ネンダイ</t>
    </rPh>
    <rPh sb="6" eb="7">
      <t>ベツ</t>
    </rPh>
    <rPh sb="7" eb="9">
      <t>シュウケイ</t>
    </rPh>
    <phoneticPr fontId="7"/>
  </si>
  <si>
    <t>No</t>
  </si>
  <si>
    <t>性別</t>
    <rPh sb="0" eb="2">
      <t>セイベツ</t>
    </rPh>
    <phoneticPr fontId="7"/>
  </si>
  <si>
    <t>年齡</t>
    <rPh sb="0" eb="2">
      <t>ネンレイ</t>
    </rPh>
    <phoneticPr fontId="7"/>
  </si>
  <si>
    <t>興趣</t>
    <rPh sb="0" eb="2">
      <t>シュミ</t>
    </rPh>
    <phoneticPr fontId="7"/>
  </si>
  <si>
    <t>世代</t>
    <rPh sb="0" eb="2">
      <t>ネンダイ</t>
    </rPh>
    <phoneticPr fontId="7"/>
  </si>
  <si>
    <t>男</t>
    <rPh sb="0" eb="1">
      <t>オトコ</t>
    </rPh>
    <phoneticPr fontId="7"/>
  </si>
  <si>
    <t>女</t>
    <rPh sb="0" eb="1">
      <t>オンナ</t>
    </rPh>
    <phoneticPr fontId="7"/>
  </si>
  <si>
    <t>1,2,4</t>
  </si>
  <si>
    <t>1,3,5</t>
  </si>
  <si>
    <t>2,4</t>
  </si>
  <si>
    <t>2,3,4,5</t>
  </si>
  <si>
    <t>1,3</t>
  </si>
  <si>
    <t>2,3,4</t>
  </si>
  <si>
    <t>合計</t>
    <rPh sb="0" eb="2">
      <t>ゴウケイ</t>
    </rPh>
    <phoneticPr fontId="7"/>
  </si>
  <si>
    <t>1,3,4</t>
  </si>
  <si>
    <t>2</t>
  </si>
  <si>
    <t>1,5</t>
  </si>
  <si>
    <t>1,4,5</t>
  </si>
  <si>
    <t>■複數回答的合計</t>
    <rPh sb="1" eb="3">
      <t>フクスウ</t>
    </rPh>
    <rPh sb="3" eb="5">
      <t>カイトウ</t>
    </rPh>
    <rPh sb="5" eb="7">
      <t>シュウケイ</t>
    </rPh>
    <phoneticPr fontId="7"/>
  </si>
  <si>
    <t>回答</t>
    <rPh sb="0" eb="2">
      <t>カイトウ</t>
    </rPh>
    <phoneticPr fontId="7"/>
  </si>
  <si>
    <t>人數</t>
    <rPh sb="0" eb="2">
      <t>ニンズウ</t>
    </rPh>
    <phoneticPr fontId="7"/>
  </si>
  <si>
    <t>COUNTIF($E$4:$E$13,"*"&amp;G4&amp;"*")</t>
  </si>
  <si>
    <t>■各世代×複數回答的合計</t>
    <rPh sb="1" eb="3">
      <t>ネンダイ</t>
    </rPh>
    <rPh sb="4" eb="6">
      <t>フクスウ</t>
    </rPh>
    <rPh sb="6" eb="8">
      <t>カイトウ</t>
    </rPh>
    <rPh sb="8" eb="10">
      <t>シュウケイ</t>
    </rPh>
    <phoneticPr fontId="7"/>
  </si>
  <si>
    <t>COUNTIFS($E$4:$E$13,"*"&amp;H$4&amp;"*",$D$4:$D$13,"&gt;="&amp;$G5,$D$4:$D$13,"&lt;"&amp;$G5+10)</t>
  </si>
  <si>
    <t>■性別合計</t>
    <rPh sb="1" eb="3">
      <t>セイベツネンダイベツシュウケイ</t>
    </rPh>
    <phoneticPr fontId="7"/>
  </si>
  <si>
    <t>性別</t>
    <rPh sb="0" eb="2">
      <t>ネンダイ</t>
    </rPh>
    <phoneticPr fontId="7"/>
  </si>
  <si>
    <t>人數</t>
    <rPh sb="0" eb="1">
      <t>オトコ</t>
    </rPh>
    <phoneticPr fontId="7"/>
  </si>
  <si>
    <t>年齡層</t>
    <phoneticPr fontId="2" type="noConversion"/>
  </si>
  <si>
    <t>COUNTIF(A班!$G$15:$G$18,"&gt;="&amp;G15)+COUNTIF(B班!$G$15:$G$18,"&gt;="&amp;G15)+COUNTIF(C班!$G$15:$G$20,"&gt;="&amp;G15)</t>
  </si>
  <si>
    <t>RANK(G3,A班:C班!$G$3:$G$11)</t>
  </si>
  <si>
    <t>COUNTIFS($C$4:$C$13,"="&amp;H$3)</t>
    <phoneticPr fontId="7"/>
  </si>
  <si>
    <t>COUNTIFS($C$4:$C$13,H$3,$D$4:$D$13,"&gt;="&amp;$G4,$D$4:$D$13,"&lt;"&amp;$G4+10)</t>
    <phoneticPr fontId="2" type="noConversion"/>
  </si>
  <si>
    <t>COUNTIFS($G$15:$G$18,"&gt;="&amp;G15)+COUNTIFS(B班!$G$15:$G$18,"&gt;="&amp;G15)+COUNTIFS(C班!$G$15:$G$20,"&gt;="&amp;G15)</t>
    <phoneticPr fontId="2" type="noConversion"/>
  </si>
  <si>
    <t>COUNTIFS($E$4:$E$13,"*"&amp;G4&amp;"*")</t>
    <phoneticPr fontId="2" type="noConversion"/>
  </si>
  <si>
    <t>A班</t>
    <phoneticPr fontId="2" type="noConversion"/>
  </si>
  <si>
    <t>B班</t>
    <phoneticPr fontId="2" type="noConversion"/>
  </si>
  <si>
    <t>C班</t>
    <phoneticPr fontId="2" type="noConversion"/>
  </si>
  <si>
    <t>人數不同時：使用COUNTIFS函數</t>
    <phoneticPr fontId="2" type="noConversion"/>
  </si>
  <si>
    <t>人數相同時：使用RANK.EQ函數 or COUNTIFS</t>
    <phoneticPr fontId="2" type="noConversion"/>
  </si>
  <si>
    <t>使用RANK.EQ</t>
    <phoneticPr fontId="2" type="noConversion"/>
  </si>
  <si>
    <t>使用 COUNTIFS</t>
    <phoneticPr fontId="2" type="noConversion"/>
  </si>
  <si>
    <t>缺點：</t>
    <phoneticPr fontId="2" type="noConversion"/>
  </si>
  <si>
    <t>如 13 名，跳過11、12</t>
    <phoneticPr fontId="2" type="noConversion"/>
  </si>
  <si>
    <t>當分數相同時名次並列，都為最大名次值</t>
    <phoneticPr fontId="2" type="noConversion"/>
  </si>
  <si>
    <t>改進後</t>
    <phoneticPr fontId="2" type="noConversion"/>
  </si>
  <si>
    <t>請問</t>
  </si>
  <si>
    <t>如後改進公式讓他們是並列11，跳過12、13</t>
    <phoneticPr fontId="2" type="noConversion"/>
  </si>
  <si>
    <t>COUNTIFS($D$4:$D$13,"&gt;="&amp;$G8,$D$4:$D$13,"&lt;"&amp;$G8+10)</t>
    <phoneticPr fontId="7"/>
  </si>
  <si>
    <r>
      <t>COUNTIFS($G$15:$G$18,"&gt;="&amp;G15)+COUNTIFS(</t>
    </r>
    <r>
      <rPr>
        <sz val="12"/>
        <color rgb="FFFF0000"/>
        <rFont val="新細明體"/>
        <family val="1"/>
        <charset val="136"/>
      </rPr>
      <t>B班!</t>
    </r>
    <r>
      <rPr>
        <sz val="12"/>
        <rFont val="新細明體"/>
        <family val="1"/>
        <charset val="136"/>
      </rPr>
      <t>$G$15:$G$18,"&gt;="&amp;G15)+COUNTIFS(</t>
    </r>
    <r>
      <rPr>
        <sz val="12"/>
        <color rgb="FFFF0000"/>
        <rFont val="新細明體"/>
        <family val="1"/>
        <charset val="136"/>
      </rPr>
      <t>C班!</t>
    </r>
    <r>
      <rPr>
        <sz val="12"/>
        <rFont val="新細明體"/>
        <family val="1"/>
        <charset val="136"/>
      </rPr>
      <t>$G$15:$G$20,"&gt;="&amp;G15)</t>
    </r>
    <phoneticPr fontId="2" type="noConversion"/>
  </si>
  <si>
    <t>A班</t>
  </si>
  <si>
    <t>B班</t>
    <phoneticPr fontId="2" type="noConversion"/>
  </si>
  <si>
    <t>C班</t>
    <phoneticPr fontId="2" type="noConversion"/>
  </si>
  <si>
    <r>
      <t>COUNTIFS(</t>
    </r>
    <r>
      <rPr>
        <sz val="12"/>
        <color rgb="FFFF0000"/>
        <rFont val="新細明體"/>
        <family val="1"/>
        <charset val="136"/>
      </rPr>
      <t>A班!</t>
    </r>
    <r>
      <rPr>
        <sz val="12"/>
        <rFont val="新細明體"/>
        <family val="1"/>
        <charset val="136"/>
      </rPr>
      <t>$G$15:$G$18,"&gt;="&amp;G15)+COUNTIFS($G$15:$G$18,"&gt;="&amp;G15)+COUNTIFS(</t>
    </r>
    <r>
      <rPr>
        <sz val="12"/>
        <color rgb="FFFF0000"/>
        <rFont val="新細明體"/>
        <family val="1"/>
        <charset val="136"/>
      </rPr>
      <t>C班!</t>
    </r>
    <r>
      <rPr>
        <sz val="12"/>
        <rFont val="新細明體"/>
        <family val="1"/>
        <charset val="136"/>
      </rPr>
      <t>$G$15:$G$20,"&gt;="&amp;G15)</t>
    </r>
    <phoneticPr fontId="2" type="noConversion"/>
  </si>
  <si>
    <r>
      <t>COUNTIFS(</t>
    </r>
    <r>
      <rPr>
        <sz val="12"/>
        <color rgb="FFFF0000"/>
        <rFont val="新細明體"/>
        <family val="1"/>
        <charset val="136"/>
      </rPr>
      <t>A班!</t>
    </r>
    <r>
      <rPr>
        <sz val="12"/>
        <rFont val="新細明體"/>
        <family val="1"/>
        <charset val="136"/>
      </rPr>
      <t>$G$15:$G$18,"&gt;="&amp;G15)+COUNTIFS(</t>
    </r>
    <r>
      <rPr>
        <sz val="12"/>
        <color rgb="FFFF0000"/>
        <rFont val="新細明體"/>
        <family val="1"/>
        <charset val="136"/>
      </rPr>
      <t>B班!</t>
    </r>
    <r>
      <rPr>
        <sz val="12"/>
        <rFont val="新細明體"/>
        <family val="1"/>
        <charset val="136"/>
      </rPr>
      <t>$G$15:$G$18,"&gt;="&amp;G15)+COUNTIFS($G$15:$G$20,"&gt;="&amp;G15)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</si>
</sst>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yyyy/mm/dd\(aaa\)"/>
  </numFmts>
  <fonts count="1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9"/>
      <name val="細明體"/>
      <family val="3"/>
      <charset val="136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</fonts>
  <fills count="15">
    <fill>
      <patternFill patternType="none"/>
    </fill>
    <fill>
      <patternFill patternType="gray125"/>
    </fill>
    <fill>
      <patternFill patternType="solid">
        <fgColor indexed="17"/>
        <bgColor indexed="2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499984740745262"/>
        <bgColor indexed="24"/>
      </patternFill>
    </fill>
    <fill>
      <patternFill patternType="solid">
        <fgColor theme="7" tint="0.59999389629810485"/>
        <bgColor theme="6" tint="0.59999389629810485"/>
      </patternFill>
    </fill>
    <fill>
      <patternFill patternType="solid">
        <fgColor theme="8" tint="0.39997558519241921"/>
        <bgColor theme="6" tint="0.59999389629810485"/>
      </patternFill>
    </fill>
    <fill>
      <patternFill patternType="solid">
        <fgColor theme="8" tint="0.39997558519241921"/>
        <bgColor theme="6" tint="0.79998168889431442"/>
      </patternFill>
    </fill>
    <fill>
      <patternFill patternType="solid">
        <fgColor theme="8" tint="-0.499984740745262"/>
        <bgColor indexed="24"/>
      </patternFill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6" fillId="0" borderId="0" xfId="2">
      <alignment vertical="center"/>
    </xf>
    <xf numFmtId="0" fontId="8" fillId="0" borderId="0" xfId="2" applyNumberFormat="1" applyFont="1">
      <alignment vertical="center"/>
    </xf>
    <xf numFmtId="0" fontId="8" fillId="0" borderId="0" xfId="2" applyFont="1">
      <alignment vertical="center"/>
    </xf>
    <xf numFmtId="0" fontId="10" fillId="0" borderId="0" xfId="2" applyFont="1">
      <alignment vertical="center"/>
    </xf>
    <xf numFmtId="0" fontId="10" fillId="5" borderId="9" xfId="2" applyNumberFormat="1" applyFont="1" applyFill="1" applyBorder="1" applyAlignment="1">
      <alignment horizontal="center" vertical="center"/>
    </xf>
    <xf numFmtId="177" fontId="10" fillId="5" borderId="9" xfId="2" applyNumberFormat="1" applyFont="1" applyFill="1" applyBorder="1" applyAlignment="1">
      <alignment horizontal="center" vertical="center"/>
    </xf>
    <xf numFmtId="0" fontId="10" fillId="5" borderId="9" xfId="2" applyFont="1" applyFill="1" applyBorder="1" applyAlignment="1">
      <alignment horizontal="center" vertical="center"/>
    </xf>
    <xf numFmtId="0" fontId="10" fillId="6" borderId="9" xfId="2" applyFont="1" applyFill="1" applyBorder="1" applyAlignment="1">
      <alignment horizontal="center" vertical="center"/>
    </xf>
    <xf numFmtId="38" fontId="10" fillId="6" borderId="9" xfId="3" applyFont="1" applyFill="1" applyBorder="1" applyAlignment="1">
      <alignment horizontal="center" vertical="center"/>
    </xf>
    <xf numFmtId="0" fontId="9" fillId="0" borderId="9" xfId="2" applyNumberFormat="1" applyFont="1" applyBorder="1" applyAlignment="1">
      <alignment horizontal="center" vertical="center"/>
    </xf>
    <xf numFmtId="49" fontId="9" fillId="0" borderId="9" xfId="2" applyNumberFormat="1" applyFont="1" applyBorder="1">
      <alignment vertical="center"/>
    </xf>
    <xf numFmtId="0" fontId="9" fillId="0" borderId="9" xfId="2" applyFont="1" applyBorder="1">
      <alignment vertical="center"/>
    </xf>
    <xf numFmtId="0" fontId="9" fillId="0" borderId="9" xfId="2" applyNumberFormat="1" applyFont="1" applyFill="1" applyBorder="1" applyAlignment="1">
      <alignment horizontal="center" vertical="center"/>
    </xf>
    <xf numFmtId="49" fontId="9" fillId="0" borderId="9" xfId="2" applyNumberFormat="1" applyFont="1" applyFill="1" applyBorder="1">
      <alignment vertical="center"/>
    </xf>
    <xf numFmtId="0" fontId="10" fillId="6" borderId="10" xfId="2" applyFont="1" applyFill="1" applyBorder="1" applyAlignment="1">
      <alignment horizontal="center" vertical="center"/>
    </xf>
    <xf numFmtId="0" fontId="10" fillId="6" borderId="11" xfId="2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/>
    <xf numFmtId="0" fontId="6" fillId="0" borderId="0" xfId="2">
      <alignment vertical="center"/>
    </xf>
    <xf numFmtId="0" fontId="8" fillId="0" borderId="0" xfId="2" applyNumberFormat="1" applyFont="1">
      <alignment vertical="center"/>
    </xf>
    <xf numFmtId="0" fontId="8" fillId="0" borderId="0" xfId="2" applyFont="1">
      <alignment vertical="center"/>
    </xf>
    <xf numFmtId="0" fontId="10" fillId="0" borderId="0" xfId="2" applyFont="1">
      <alignment vertical="center"/>
    </xf>
    <xf numFmtId="177" fontId="10" fillId="5" borderId="9" xfId="2" applyNumberFormat="1" applyFont="1" applyFill="1" applyBorder="1" applyAlignment="1">
      <alignment horizontal="center" vertical="center"/>
    </xf>
    <xf numFmtId="0" fontId="10" fillId="5" borderId="9" xfId="2" applyFont="1" applyFill="1" applyBorder="1" applyAlignment="1">
      <alignment horizontal="center" vertical="center"/>
    </xf>
    <xf numFmtId="0" fontId="10" fillId="6" borderId="9" xfId="2" applyFont="1" applyFill="1" applyBorder="1" applyAlignment="1">
      <alignment horizontal="center" vertical="center"/>
    </xf>
    <xf numFmtId="38" fontId="10" fillId="6" borderId="9" xfId="3" applyFont="1" applyFill="1" applyBorder="1" applyAlignment="1">
      <alignment horizontal="center" vertical="center"/>
    </xf>
    <xf numFmtId="0" fontId="9" fillId="0" borderId="9" xfId="2" applyNumberFormat="1" applyFont="1" applyBorder="1" applyAlignment="1">
      <alignment horizontal="center" vertical="center"/>
    </xf>
    <xf numFmtId="49" fontId="9" fillId="0" borderId="9" xfId="2" applyNumberFormat="1" applyFont="1" applyBorder="1">
      <alignment vertical="center"/>
    </xf>
    <xf numFmtId="0" fontId="9" fillId="0" borderId="9" xfId="2" applyFont="1" applyBorder="1">
      <alignment vertical="center"/>
    </xf>
    <xf numFmtId="0" fontId="9" fillId="0" borderId="9" xfId="2" applyNumberFormat="1" applyFont="1" applyFill="1" applyBorder="1" applyAlignment="1">
      <alignment horizontal="center" vertical="center"/>
    </xf>
    <xf numFmtId="49" fontId="9" fillId="0" borderId="9" xfId="2" applyNumberFormat="1" applyFont="1" applyFill="1" applyBorder="1">
      <alignment vertical="center"/>
    </xf>
    <xf numFmtId="0" fontId="10" fillId="6" borderId="10" xfId="2" applyFont="1" applyFill="1" applyBorder="1" applyAlignment="1">
      <alignment horizontal="center" vertical="center"/>
    </xf>
    <xf numFmtId="0" fontId="10" fillId="6" borderId="11" xfId="2" applyFont="1" applyFill="1" applyBorder="1" applyAlignment="1">
      <alignment horizontal="center" vertical="center"/>
    </xf>
    <xf numFmtId="38" fontId="9" fillId="0" borderId="11" xfId="2" applyNumberFormat="1" applyFont="1" applyBorder="1">
      <alignment vertical="center"/>
    </xf>
    <xf numFmtId="0" fontId="6" fillId="0" borderId="0" xfId="2">
      <alignment vertical="center"/>
    </xf>
    <xf numFmtId="0" fontId="8" fillId="0" borderId="0" xfId="2" applyNumberFormat="1" applyFont="1">
      <alignment vertical="center"/>
    </xf>
    <xf numFmtId="0" fontId="8" fillId="0" borderId="0" xfId="2" applyFont="1">
      <alignment vertical="center"/>
    </xf>
    <xf numFmtId="0" fontId="10" fillId="0" borderId="0" xfId="2" applyFont="1">
      <alignment vertical="center"/>
    </xf>
    <xf numFmtId="0" fontId="10" fillId="5" borderId="9" xfId="2" applyNumberFormat="1" applyFont="1" applyFill="1" applyBorder="1" applyAlignment="1">
      <alignment horizontal="center" vertical="center"/>
    </xf>
    <xf numFmtId="177" fontId="10" fillId="5" borderId="9" xfId="2" applyNumberFormat="1" applyFont="1" applyFill="1" applyBorder="1" applyAlignment="1">
      <alignment horizontal="center" vertical="center"/>
    </xf>
    <xf numFmtId="0" fontId="10" fillId="5" borderId="9" xfId="2" applyFont="1" applyFill="1" applyBorder="1" applyAlignment="1">
      <alignment horizontal="center" vertical="center"/>
    </xf>
    <xf numFmtId="0" fontId="10" fillId="6" borderId="12" xfId="2" applyFont="1" applyFill="1" applyBorder="1">
      <alignment vertical="center"/>
    </xf>
    <xf numFmtId="0" fontId="9" fillId="0" borderId="9" xfId="2" applyNumberFormat="1" applyFont="1" applyBorder="1">
      <alignment vertical="center"/>
    </xf>
    <xf numFmtId="0" fontId="9" fillId="0" borderId="9" xfId="2" applyNumberFormat="1" applyFont="1" applyBorder="1" applyAlignment="1">
      <alignment horizontal="center" vertical="center"/>
    </xf>
    <xf numFmtId="49" fontId="9" fillId="0" borderId="9" xfId="2" applyNumberFormat="1" applyFont="1" applyBorder="1">
      <alignment vertical="center"/>
    </xf>
    <xf numFmtId="0" fontId="10" fillId="6" borderId="11" xfId="2" applyFont="1" applyFill="1" applyBorder="1" applyAlignment="1">
      <alignment horizontal="center" vertical="center"/>
    </xf>
    <xf numFmtId="38" fontId="10" fillId="6" borderId="9" xfId="3" applyFont="1" applyFill="1" applyBorder="1" applyAlignment="1">
      <alignment horizontal="center" vertical="center"/>
    </xf>
    <xf numFmtId="0" fontId="10" fillId="6" borderId="9" xfId="2" applyFont="1" applyFill="1" applyBorder="1" applyAlignment="1">
      <alignment horizontal="center" vertical="center"/>
    </xf>
    <xf numFmtId="0" fontId="9" fillId="0" borderId="9" xfId="2" applyFont="1" applyBorder="1">
      <alignment vertical="center"/>
    </xf>
    <xf numFmtId="0" fontId="9" fillId="0" borderId="9" xfId="2" applyNumberFormat="1" applyFont="1" applyFill="1" applyBorder="1" applyAlignment="1">
      <alignment horizontal="center" vertical="center"/>
    </xf>
    <xf numFmtId="49" fontId="9" fillId="0" borderId="9" xfId="2" applyNumberFormat="1" applyFont="1" applyFill="1" applyBorder="1">
      <alignment vertical="center"/>
    </xf>
    <xf numFmtId="0" fontId="10" fillId="6" borderId="10" xfId="2" applyFont="1" applyFill="1" applyBorder="1" applyAlignment="1">
      <alignment horizontal="center" vertical="center"/>
    </xf>
    <xf numFmtId="0" fontId="9" fillId="0" borderId="10" xfId="2" applyFont="1" applyBorder="1">
      <alignment vertical="center"/>
    </xf>
    <xf numFmtId="38" fontId="9" fillId="0" borderId="11" xfId="2" applyNumberFormat="1" applyFont="1" applyBorder="1">
      <alignment vertical="center"/>
    </xf>
    <xf numFmtId="0" fontId="4" fillId="3" borderId="4" xfId="0" applyNumberFormat="1" applyFon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4" borderId="4" xfId="0" applyNumberFormat="1" applyFon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4" fillId="4" borderId="5" xfId="0" applyNumberFormat="1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4" borderId="7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0" fillId="8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4" fillId="11" borderId="4" xfId="0" applyNumberFormat="1" applyFont="1" applyFill="1" applyBorder="1" applyAlignment="1">
      <alignment horizontal="center" vertical="center"/>
    </xf>
    <xf numFmtId="0" fontId="4" fillId="12" borderId="4" xfId="0" applyNumberFormat="1" applyFont="1" applyFill="1" applyBorder="1" applyAlignment="1">
      <alignment horizontal="center" vertical="center"/>
    </xf>
    <xf numFmtId="176" fontId="0" fillId="12" borderId="5" xfId="0" applyNumberFormat="1" applyFill="1" applyBorder="1" applyAlignment="1">
      <alignment horizontal="center" vertical="center"/>
    </xf>
    <xf numFmtId="0" fontId="4" fillId="12" borderId="5" xfId="0" applyNumberFormat="1" applyFont="1" applyFill="1" applyBorder="1" applyAlignment="1">
      <alignment horizontal="center" vertical="center"/>
    </xf>
    <xf numFmtId="0" fontId="4" fillId="12" borderId="7" xfId="0" applyNumberFormat="1" applyFont="1" applyFill="1" applyBorder="1" applyAlignment="1">
      <alignment horizontal="center" vertical="center"/>
    </xf>
    <xf numFmtId="176" fontId="0" fillId="12" borderId="8" xfId="0" applyNumberFormat="1" applyFill="1" applyBorder="1" applyAlignment="1">
      <alignment horizontal="center" vertical="center"/>
    </xf>
    <xf numFmtId="0" fontId="4" fillId="12" borderId="8" xfId="0" applyNumberFormat="1" applyFont="1" applyFill="1" applyBorder="1" applyAlignment="1">
      <alignment horizontal="center" vertical="center"/>
    </xf>
    <xf numFmtId="0" fontId="4" fillId="13" borderId="4" xfId="0" applyNumberFormat="1" applyFont="1" applyFill="1" applyBorder="1" applyAlignment="1">
      <alignment horizontal="center" vertical="center"/>
    </xf>
    <xf numFmtId="176" fontId="0" fillId="13" borderId="5" xfId="0" applyNumberForma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8" xfId="0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3" fillId="3" borderId="4" xfId="0" applyNumberFormat="1" applyFont="1" applyFill="1" applyBorder="1" applyAlignment="1">
      <alignment horizontal="center" vertical="center"/>
    </xf>
    <xf numFmtId="0" fontId="13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0" fillId="6" borderId="9" xfId="2" applyFont="1" applyFill="1" applyBorder="1" applyAlignment="1">
      <alignment horizontal="center" vertical="center"/>
    </xf>
  </cellXfs>
  <cellStyles count="4">
    <cellStyle name="一般" xfId="0" builtinId="0"/>
    <cellStyle name="一般 2" xfId="1"/>
    <cellStyle name="一般 3" xfId="2"/>
    <cellStyle name="千分位[0]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</xdr:row>
          <xdr:rowOff>28575</xdr:rowOff>
        </xdr:from>
        <xdr:to>
          <xdr:col>11</xdr:col>
          <xdr:colOff>590550</xdr:colOff>
          <xdr:row>11</xdr:row>
          <xdr:rowOff>28575</xdr:rowOff>
        </xdr:to>
        <xdr:pic>
          <xdr:nvPicPr>
            <xdr:cNvPr id="5" name="圖片 4"/>
            <xdr:cNvPicPr>
              <a:picLocks noChangeAspect="1" noChangeArrowheads="1"/>
              <a:extLst>
                <a:ext uri="{84589F7E-364E-4C9E-8A38-B11213B215E9}">
                  <a14:cameraTool cellRange="答案比對!$B$3:$E$11" spid="_x0000_s10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905375" y="657225"/>
              <a:ext cx="1952625" cy="18859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13</xdr:row>
          <xdr:rowOff>152400</xdr:rowOff>
        </xdr:from>
        <xdr:to>
          <xdr:col>11</xdr:col>
          <xdr:colOff>647700</xdr:colOff>
          <xdr:row>17</xdr:row>
          <xdr:rowOff>161925</xdr:rowOff>
        </xdr:to>
        <xdr:pic>
          <xdr:nvPicPr>
            <xdr:cNvPr id="7" name="圖片 6"/>
            <xdr:cNvPicPr>
              <a:picLocks noChangeAspect="1" noChangeArrowheads="1"/>
              <a:extLst>
                <a:ext uri="{84589F7E-364E-4C9E-8A38-B11213B215E9}">
                  <a14:cameraTool cellRange="答案比對!$G$3:$J$6" spid="_x0000_s105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972050" y="3086100"/>
              <a:ext cx="1943100" cy="8477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</xdr:row>
          <xdr:rowOff>76200</xdr:rowOff>
        </xdr:from>
        <xdr:to>
          <xdr:col>12</xdr:col>
          <xdr:colOff>0</xdr:colOff>
          <xdr:row>10</xdr:row>
          <xdr:rowOff>76200</xdr:rowOff>
        </xdr:to>
        <xdr:pic>
          <xdr:nvPicPr>
            <xdr:cNvPr id="4" name="圖片 3"/>
            <xdr:cNvPicPr>
              <a:picLocks noChangeAspect="1" noChangeArrowheads="1"/>
              <a:extLst>
                <a:ext uri="{84589F7E-364E-4C9E-8A38-B11213B215E9}">
                  <a14:cameraTool cellRange="答案比對!$B$12:$E$20" spid="_x0000_s207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000625" y="495300"/>
              <a:ext cx="1952625" cy="18859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13</xdr:row>
          <xdr:rowOff>66675</xdr:rowOff>
        </xdr:from>
        <xdr:to>
          <xdr:col>12</xdr:col>
          <xdr:colOff>38100</xdr:colOff>
          <xdr:row>17</xdr:row>
          <xdr:rowOff>76200</xdr:rowOff>
        </xdr:to>
        <xdr:pic>
          <xdr:nvPicPr>
            <xdr:cNvPr id="5" name="圖片 4"/>
            <xdr:cNvPicPr>
              <a:picLocks noChangeAspect="1" noChangeArrowheads="1"/>
              <a:extLst>
                <a:ext uri="{84589F7E-364E-4C9E-8A38-B11213B215E9}">
                  <a14:cameraTool cellRange="答案比對!$G$7:$J$10" spid="_x0000_s207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048250" y="3000375"/>
              <a:ext cx="1943100" cy="8477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13</xdr:col>
      <xdr:colOff>9525</xdr:colOff>
      <xdr:row>16</xdr:row>
      <xdr:rowOff>9525</xdr:rowOff>
    </xdr:to>
    <xdr:pic>
      <xdr:nvPicPr>
        <xdr:cNvPr id="4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361950"/>
          <a:ext cx="695325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1</xdr:row>
          <xdr:rowOff>38100</xdr:rowOff>
        </xdr:from>
        <xdr:to>
          <xdr:col>11</xdr:col>
          <xdr:colOff>295275</xdr:colOff>
          <xdr:row>10</xdr:row>
          <xdr:rowOff>38100</xdr:rowOff>
        </xdr:to>
        <xdr:pic>
          <xdr:nvPicPr>
            <xdr:cNvPr id="4" name="圖片 3"/>
            <xdr:cNvPicPr>
              <a:picLocks noChangeAspect="1" noChangeArrowheads="1"/>
              <a:extLst>
                <a:ext uri="{84589F7E-364E-4C9E-8A38-B11213B215E9}">
                  <a14:cameraTool cellRange="答案比對!$B$21:$E$29" spid="_x0000_s30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819650" y="457200"/>
              <a:ext cx="1952625" cy="18859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13</xdr:row>
          <xdr:rowOff>104775</xdr:rowOff>
        </xdr:from>
        <xdr:to>
          <xdr:col>11</xdr:col>
          <xdr:colOff>304800</xdr:colOff>
          <xdr:row>19</xdr:row>
          <xdr:rowOff>114300</xdr:rowOff>
        </xdr:to>
        <xdr:pic>
          <xdr:nvPicPr>
            <xdr:cNvPr id="5" name="圖片 4"/>
            <xdr:cNvPicPr>
              <a:picLocks noChangeAspect="1" noChangeArrowheads="1"/>
              <a:extLst>
                <a:ext uri="{84589F7E-364E-4C9E-8A38-B11213B215E9}">
                  <a14:cameraTool cellRange="答案比對!$G$11:$J$16" spid="_x0000_s310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838700" y="3038475"/>
              <a:ext cx="1943100" cy="12668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6</xdr:row>
      <xdr:rowOff>9525</xdr:rowOff>
    </xdr:from>
    <xdr:to>
      <xdr:col>12</xdr:col>
      <xdr:colOff>19050</xdr:colOff>
      <xdr:row>13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76925" y="1552575"/>
          <a:ext cx="1381125" cy="14954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13</xdr:col>
      <xdr:colOff>7620</xdr:colOff>
      <xdr:row>4</xdr:row>
      <xdr:rowOff>7620</xdr:rowOff>
    </xdr:to>
    <xdr:pic>
      <xdr:nvPicPr>
        <xdr:cNvPr id="4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411480"/>
          <a:ext cx="183642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221339</xdr:colOff>
      <xdr:row>2</xdr:row>
      <xdr:rowOff>45720</xdr:rowOff>
    </xdr:from>
    <xdr:to>
      <xdr:col>12</xdr:col>
      <xdr:colOff>26670</xdr:colOff>
      <xdr:row>8</xdr:row>
      <xdr:rowOff>133350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31439" y="457200"/>
          <a:ext cx="1634131" cy="132969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636270</xdr:colOff>
      <xdr:row>2</xdr:row>
      <xdr:rowOff>3810</xdr:rowOff>
    </xdr:from>
    <xdr:to>
      <xdr:col>11</xdr:col>
      <xdr:colOff>571602</xdr:colOff>
      <xdr:row>9</xdr:row>
      <xdr:rowOff>7747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8845" y="280035"/>
          <a:ext cx="1306932" cy="148983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659130</xdr:colOff>
      <xdr:row>2</xdr:row>
      <xdr:rowOff>38101</xdr:rowOff>
    </xdr:from>
    <xdr:to>
      <xdr:col>15</xdr:col>
      <xdr:colOff>650639</xdr:colOff>
      <xdr:row>9</xdr:row>
      <xdr:rowOff>85726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74155" y="342901"/>
          <a:ext cx="2048909" cy="15240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TP/sport/LocalUser/student/&#27284;&#26696;&#19979;&#36617;/Office/Excel2007/&#31684;&#20363;/CH08&#24120;&#29992;&#20989;&#259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TP/sport/LocalUser/student/&#27284;&#26696;&#19979;&#36617;/Office/Excel2007/&#31684;&#20363;/CH07&#20844;&#2433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07-2010\007_&#21934;&#19968;&#26781;&#20214;&#21512;&#35336;&#34920;&#93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if函數應用"/>
      <sheetName val="條件式加總"/>
      <sheetName val="範例"/>
      <sheetName val="SUMPRODUCT應用"/>
      <sheetName val="學生成績"/>
      <sheetName val="檢定考試"/>
      <sheetName val="HLOOKUP應用"/>
      <sheetName val="折現應用"/>
      <sheetName val="折舊"/>
      <sheetName val="折舊分析"/>
      <sheetName val="財務決策"/>
      <sheetName val="日期"/>
      <sheetName val="文字函數範例"/>
    </sheetNames>
    <sheetDataSet>
      <sheetData sheetId="0" refreshError="1"/>
      <sheetData sheetId="1">
        <row r="2">
          <cell r="G2">
            <v>4140</v>
          </cell>
        </row>
        <row r="3">
          <cell r="G3">
            <v>10212</v>
          </cell>
        </row>
        <row r="4">
          <cell r="G4">
            <v>2016</v>
          </cell>
        </row>
        <row r="5">
          <cell r="G5">
            <v>4389</v>
          </cell>
        </row>
        <row r="6">
          <cell r="G6">
            <v>3036</v>
          </cell>
        </row>
        <row r="7">
          <cell r="G7">
            <v>4032</v>
          </cell>
        </row>
        <row r="8">
          <cell r="G8">
            <v>9660</v>
          </cell>
        </row>
        <row r="9">
          <cell r="G9">
            <v>4032</v>
          </cell>
        </row>
        <row r="10">
          <cell r="G10">
            <v>3762</v>
          </cell>
        </row>
        <row r="11">
          <cell r="G11">
            <v>9504</v>
          </cell>
        </row>
        <row r="12">
          <cell r="G12">
            <v>4608</v>
          </cell>
        </row>
        <row r="13">
          <cell r="G13">
            <v>11285</v>
          </cell>
        </row>
        <row r="14">
          <cell r="G14">
            <v>836</v>
          </cell>
        </row>
        <row r="15">
          <cell r="G15">
            <v>4140</v>
          </cell>
        </row>
        <row r="16">
          <cell r="G16">
            <v>1152</v>
          </cell>
        </row>
        <row r="17">
          <cell r="G17">
            <v>3762</v>
          </cell>
        </row>
        <row r="18">
          <cell r="G18">
            <v>9504</v>
          </cell>
        </row>
        <row r="19">
          <cell r="G19">
            <v>6048</v>
          </cell>
        </row>
        <row r="20">
          <cell r="G20">
            <v>8832</v>
          </cell>
        </row>
        <row r="21">
          <cell r="G21">
            <v>2745</v>
          </cell>
        </row>
        <row r="22">
          <cell r="G22">
            <v>9792</v>
          </cell>
        </row>
        <row r="23">
          <cell r="G23">
            <v>6900</v>
          </cell>
        </row>
        <row r="24">
          <cell r="G24">
            <v>4880</v>
          </cell>
        </row>
        <row r="25">
          <cell r="G25">
            <v>3168</v>
          </cell>
        </row>
        <row r="26">
          <cell r="G26">
            <v>3588</v>
          </cell>
        </row>
        <row r="27">
          <cell r="G27">
            <v>9792</v>
          </cell>
        </row>
        <row r="28">
          <cell r="G28">
            <v>4598</v>
          </cell>
        </row>
        <row r="29">
          <cell r="G29">
            <v>10656</v>
          </cell>
        </row>
        <row r="30">
          <cell r="G30">
            <v>6479</v>
          </cell>
        </row>
        <row r="31">
          <cell r="G31">
            <v>3864</v>
          </cell>
        </row>
        <row r="32">
          <cell r="G32">
            <v>4608</v>
          </cell>
        </row>
        <row r="33">
          <cell r="G33">
            <v>1380</v>
          </cell>
        </row>
        <row r="34">
          <cell r="G34">
            <v>7200</v>
          </cell>
        </row>
        <row r="35">
          <cell r="G35">
            <v>7106</v>
          </cell>
        </row>
        <row r="36">
          <cell r="G36">
            <v>10764</v>
          </cell>
        </row>
        <row r="37">
          <cell r="G37">
            <v>10080</v>
          </cell>
        </row>
        <row r="38">
          <cell r="G38">
            <v>6336</v>
          </cell>
        </row>
        <row r="39">
          <cell r="G39">
            <v>2016</v>
          </cell>
        </row>
        <row r="40">
          <cell r="G40">
            <v>3864</v>
          </cell>
        </row>
        <row r="41">
          <cell r="G41">
            <v>2592</v>
          </cell>
        </row>
        <row r="42">
          <cell r="G42">
            <v>6061</v>
          </cell>
        </row>
        <row r="43">
          <cell r="G43">
            <v>10944</v>
          </cell>
        </row>
        <row r="44">
          <cell r="G44">
            <v>7930</v>
          </cell>
        </row>
        <row r="45">
          <cell r="G45">
            <v>7942</v>
          </cell>
        </row>
        <row r="46">
          <cell r="G46">
            <v>7776</v>
          </cell>
        </row>
        <row r="47">
          <cell r="G47">
            <v>3864</v>
          </cell>
        </row>
        <row r="48">
          <cell r="G48">
            <v>2484</v>
          </cell>
        </row>
        <row r="49">
          <cell r="G49">
            <v>1220</v>
          </cell>
        </row>
        <row r="50">
          <cell r="G50">
            <v>627</v>
          </cell>
        </row>
        <row r="51">
          <cell r="G51">
            <v>5184</v>
          </cell>
        </row>
        <row r="52">
          <cell r="G52">
            <v>8064</v>
          </cell>
        </row>
        <row r="53">
          <cell r="G53">
            <v>6900</v>
          </cell>
        </row>
        <row r="54">
          <cell r="G54">
            <v>7176</v>
          </cell>
        </row>
        <row r="55">
          <cell r="G55">
            <v>3553</v>
          </cell>
        </row>
        <row r="56">
          <cell r="G56">
            <v>1463</v>
          </cell>
        </row>
        <row r="57">
          <cell r="G57">
            <v>1656</v>
          </cell>
        </row>
        <row r="58">
          <cell r="G58">
            <v>6072</v>
          </cell>
        </row>
        <row r="59">
          <cell r="G59">
            <v>8845</v>
          </cell>
        </row>
        <row r="60">
          <cell r="G60">
            <v>8064</v>
          </cell>
        </row>
        <row r="61">
          <cell r="G61">
            <v>10212</v>
          </cell>
        </row>
        <row r="62">
          <cell r="G62">
            <v>2926</v>
          </cell>
        </row>
        <row r="63">
          <cell r="G63">
            <v>5472</v>
          </cell>
        </row>
        <row r="64">
          <cell r="G64">
            <v>1104</v>
          </cell>
        </row>
        <row r="65">
          <cell r="G65">
            <v>10656</v>
          </cell>
        </row>
        <row r="66">
          <cell r="G66">
            <v>5796</v>
          </cell>
        </row>
        <row r="67">
          <cell r="G67">
            <v>3864</v>
          </cell>
        </row>
        <row r="68">
          <cell r="G68">
            <v>9108</v>
          </cell>
        </row>
        <row r="69">
          <cell r="G69">
            <v>5244</v>
          </cell>
        </row>
        <row r="70">
          <cell r="G70">
            <v>1932</v>
          </cell>
        </row>
        <row r="71">
          <cell r="G71">
            <v>7488</v>
          </cell>
        </row>
        <row r="72">
          <cell r="G72">
            <v>11590</v>
          </cell>
        </row>
        <row r="73">
          <cell r="G73">
            <v>3744</v>
          </cell>
        </row>
        <row r="74">
          <cell r="G74">
            <v>2090</v>
          </cell>
        </row>
        <row r="75">
          <cell r="G75">
            <v>7176</v>
          </cell>
        </row>
        <row r="76">
          <cell r="G76">
            <v>10368</v>
          </cell>
        </row>
        <row r="77">
          <cell r="G77">
            <v>2717</v>
          </cell>
        </row>
        <row r="78">
          <cell r="G78">
            <v>11520</v>
          </cell>
        </row>
        <row r="79">
          <cell r="G79">
            <v>11232</v>
          </cell>
        </row>
        <row r="80">
          <cell r="G80">
            <v>8832</v>
          </cell>
        </row>
        <row r="81">
          <cell r="G81">
            <v>4575</v>
          </cell>
        </row>
        <row r="82">
          <cell r="G82">
            <v>8556</v>
          </cell>
        </row>
        <row r="83">
          <cell r="G83">
            <v>4968</v>
          </cell>
        </row>
        <row r="84">
          <cell r="G84">
            <v>3762</v>
          </cell>
        </row>
        <row r="85">
          <cell r="G85">
            <v>8151</v>
          </cell>
        </row>
        <row r="86">
          <cell r="G86">
            <v>5852</v>
          </cell>
        </row>
        <row r="87">
          <cell r="G87">
            <v>7106</v>
          </cell>
        </row>
        <row r="88">
          <cell r="G88">
            <v>8064</v>
          </cell>
        </row>
        <row r="89">
          <cell r="G89">
            <v>5760</v>
          </cell>
        </row>
        <row r="90">
          <cell r="G90">
            <v>5225</v>
          </cell>
        </row>
        <row r="91">
          <cell r="G91">
            <v>4032</v>
          </cell>
        </row>
        <row r="92">
          <cell r="G92">
            <v>4608</v>
          </cell>
        </row>
        <row r="93">
          <cell r="G93">
            <v>5184</v>
          </cell>
        </row>
        <row r="94">
          <cell r="G94">
            <v>7320</v>
          </cell>
        </row>
        <row r="95">
          <cell r="G95">
            <v>2508</v>
          </cell>
        </row>
        <row r="96">
          <cell r="G96">
            <v>627</v>
          </cell>
        </row>
        <row r="97">
          <cell r="G97">
            <v>6624</v>
          </cell>
        </row>
        <row r="98">
          <cell r="G98">
            <v>3660</v>
          </cell>
        </row>
        <row r="99">
          <cell r="G99">
            <v>1254</v>
          </cell>
        </row>
        <row r="100">
          <cell r="G100">
            <v>9792</v>
          </cell>
        </row>
        <row r="101">
          <cell r="G101">
            <v>5760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運算符號"/>
      <sheetName val="學生成績"/>
      <sheetName val="位址的表達"/>
      <sheetName val="公式與函數"/>
      <sheetName val="大綱"/>
      <sheetName val="名稱 "/>
      <sheetName val="公式稽核"/>
      <sheetName val="錯誤報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>
            <v>0.9</v>
          </cell>
        </row>
        <row r="3">
          <cell r="B3">
            <v>5.2</v>
          </cell>
        </row>
        <row r="4">
          <cell r="B4">
            <v>4000</v>
          </cell>
        </row>
        <row r="5">
          <cell r="B5">
            <v>20000</v>
          </cell>
        </row>
        <row r="7">
          <cell r="B7">
            <v>18532.513672521618</v>
          </cell>
        </row>
        <row r="10">
          <cell r="B10">
            <v>300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範例"/>
      <sheetName val="商品一覽"/>
    </sheetNames>
    <sheetDataSet>
      <sheetData sheetId="0"/>
      <sheetData sheetId="1">
        <row r="3">
          <cell r="B3" t="str">
            <v>手提包</v>
          </cell>
        </row>
        <row r="4">
          <cell r="B4" t="str">
            <v>隨身手拿包</v>
          </cell>
        </row>
        <row r="5">
          <cell r="B5" t="str">
            <v>托特包</v>
          </cell>
        </row>
        <row r="6">
          <cell r="B6" t="str">
            <v>萬用包</v>
          </cell>
        </row>
        <row r="7">
          <cell r="B7" t="str">
            <v>隨身萬用袋</v>
          </cell>
        </row>
        <row r="8">
          <cell r="B8" t="str">
            <v>皮夾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B1:L25"/>
  <sheetViews>
    <sheetView showGridLines="0" tabSelected="1" workbookViewId="0">
      <selection activeCell="L28" sqref="L28"/>
    </sheetView>
  </sheetViews>
  <sheetFormatPr defaultRowHeight="16.5"/>
  <cols>
    <col min="1" max="1" width="5.625" customWidth="1"/>
    <col min="4" max="6" width="6.875" customWidth="1"/>
    <col min="7" max="8" width="5.5" bestFit="1" customWidth="1"/>
  </cols>
  <sheetData>
    <row r="1" spans="2:12" ht="33" customHeight="1">
      <c r="B1" s="95" t="s">
        <v>76</v>
      </c>
    </row>
    <row r="2" spans="2:12"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2:12">
      <c r="B3" s="61">
        <v>8783001</v>
      </c>
      <c r="C3" s="62" t="s">
        <v>8</v>
      </c>
      <c r="D3" s="63">
        <v>94</v>
      </c>
      <c r="E3" s="62">
        <v>67</v>
      </c>
      <c r="F3" s="63">
        <v>96</v>
      </c>
      <c r="G3" s="4">
        <f t="shared" ref="G3:G11" si="0">SUM(D3:F3)</f>
        <v>257</v>
      </c>
      <c r="H3" s="5">
        <f>_xlfn.RANK.EQ(G3,A班:C班!$G$3:$G$11)</f>
        <v>5</v>
      </c>
      <c r="K3" s="24" t="s">
        <v>67</v>
      </c>
    </row>
    <row r="4" spans="2:12">
      <c r="B4" s="64">
        <v>8783002</v>
      </c>
      <c r="C4" s="65" t="s">
        <v>9</v>
      </c>
      <c r="D4" s="66">
        <v>97</v>
      </c>
      <c r="E4" s="65">
        <v>71</v>
      </c>
      <c r="F4" s="66">
        <v>52</v>
      </c>
      <c r="G4" s="4">
        <f t="shared" si="0"/>
        <v>220</v>
      </c>
      <c r="H4" s="5">
        <f>_xlfn.RANK.EQ(G4,A班:C班!$G$3:$G$11)</f>
        <v>16</v>
      </c>
    </row>
    <row r="5" spans="2:12">
      <c r="B5" s="61">
        <v>8783003</v>
      </c>
      <c r="C5" s="62" t="s">
        <v>10</v>
      </c>
      <c r="D5" s="63">
        <v>69</v>
      </c>
      <c r="E5" s="62">
        <v>64</v>
      </c>
      <c r="F5" s="63">
        <v>59</v>
      </c>
      <c r="G5" s="4">
        <f t="shared" si="0"/>
        <v>192</v>
      </c>
      <c r="H5" s="5">
        <f>_xlfn.RANK.EQ(G5,A班:C班!$G$3:$G$11)</f>
        <v>22</v>
      </c>
    </row>
    <row r="6" spans="2:12">
      <c r="B6" s="64">
        <v>8783004</v>
      </c>
      <c r="C6" s="65" t="s">
        <v>11</v>
      </c>
      <c r="D6" s="66">
        <v>56</v>
      </c>
      <c r="E6" s="65">
        <v>70</v>
      </c>
      <c r="F6" s="66">
        <v>66</v>
      </c>
      <c r="G6" s="4">
        <f t="shared" si="0"/>
        <v>192</v>
      </c>
      <c r="H6" s="5">
        <f>_xlfn.RANK.EQ(G6,A班:C班!$G$3:$G$11)</f>
        <v>22</v>
      </c>
    </row>
    <row r="7" spans="2:12">
      <c r="B7" s="61">
        <v>8783005</v>
      </c>
      <c r="C7" s="62" t="s">
        <v>12</v>
      </c>
      <c r="D7" s="63">
        <v>81</v>
      </c>
      <c r="E7" s="62">
        <v>89</v>
      </c>
      <c r="F7" s="63">
        <v>56</v>
      </c>
      <c r="G7" s="4">
        <f t="shared" si="0"/>
        <v>226</v>
      </c>
      <c r="H7" s="5">
        <f>_xlfn.RANK.EQ(G7,A班:C班!$G$3:$G$11)</f>
        <v>13</v>
      </c>
    </row>
    <row r="8" spans="2:12">
      <c r="B8" s="64">
        <v>8783006</v>
      </c>
      <c r="C8" s="65" t="s">
        <v>13</v>
      </c>
      <c r="D8" s="66">
        <v>58</v>
      </c>
      <c r="E8" s="65">
        <v>67</v>
      </c>
      <c r="F8" s="66">
        <v>63</v>
      </c>
      <c r="G8" s="4">
        <f t="shared" si="0"/>
        <v>188</v>
      </c>
      <c r="H8" s="5">
        <f>_xlfn.RANK.EQ(G8,A班:C班!$G$3:$G$11)</f>
        <v>24</v>
      </c>
    </row>
    <row r="9" spans="2:12">
      <c r="B9" s="61">
        <v>8783007</v>
      </c>
      <c r="C9" s="62" t="s">
        <v>14</v>
      </c>
      <c r="D9" s="63">
        <v>96</v>
      </c>
      <c r="E9" s="62">
        <v>100</v>
      </c>
      <c r="F9" s="63">
        <v>81</v>
      </c>
      <c r="G9" s="4">
        <f t="shared" si="0"/>
        <v>277</v>
      </c>
      <c r="H9" s="5">
        <f>_xlfn.RANK.EQ(G9,A班:C班!$G$3:$G$11)</f>
        <v>1</v>
      </c>
    </row>
    <row r="10" spans="2:12">
      <c r="B10" s="64">
        <v>8783008</v>
      </c>
      <c r="C10" s="65" t="s">
        <v>15</v>
      </c>
      <c r="D10" s="66">
        <v>50</v>
      </c>
      <c r="E10" s="65">
        <v>93</v>
      </c>
      <c r="F10" s="66">
        <v>72</v>
      </c>
      <c r="G10" s="4">
        <f t="shared" si="0"/>
        <v>215</v>
      </c>
      <c r="H10" s="5">
        <f>_xlfn.RANK.EQ(G10,A班:C班!$G$3:$G$11)</f>
        <v>18</v>
      </c>
    </row>
    <row r="11" spans="2:12">
      <c r="B11" s="67">
        <v>8783009</v>
      </c>
      <c r="C11" s="68" t="s">
        <v>16</v>
      </c>
      <c r="D11" s="69">
        <v>84</v>
      </c>
      <c r="E11" s="68">
        <v>89</v>
      </c>
      <c r="F11" s="69">
        <v>91</v>
      </c>
      <c r="G11" s="6">
        <f t="shared" si="0"/>
        <v>264</v>
      </c>
      <c r="H11" s="5">
        <f>_xlfn.RANK.EQ(G11,A班:C班!$G$3:$G$11)</f>
        <v>4</v>
      </c>
    </row>
    <row r="12" spans="2:12">
      <c r="B12" s="70"/>
      <c r="C12" s="70"/>
      <c r="D12" s="70"/>
      <c r="E12" s="70"/>
      <c r="F12" s="70"/>
    </row>
    <row r="13" spans="2:12">
      <c r="B13" s="96" t="s">
        <v>75</v>
      </c>
      <c r="C13" s="70"/>
      <c r="D13" s="70"/>
      <c r="E13" s="70"/>
      <c r="F13" s="70"/>
    </row>
    <row r="14" spans="2:12">
      <c r="B14" s="1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3" t="s">
        <v>7</v>
      </c>
    </row>
    <row r="15" spans="2:12">
      <c r="B15" s="61">
        <v>8783001</v>
      </c>
      <c r="C15" s="62" t="s">
        <v>8</v>
      </c>
      <c r="D15" s="63">
        <v>94</v>
      </c>
      <c r="E15" s="62">
        <v>67</v>
      </c>
      <c r="F15" s="63">
        <v>96</v>
      </c>
      <c r="G15" s="72">
        <f>SUM(D15:F15)</f>
        <v>257</v>
      </c>
      <c r="H15" s="5">
        <f>COUNTIFS(A班!$G$15:$G$18,"&gt;="&amp;G15)+COUNTIFS(B班!$G$15:$G$18,"&gt;="&amp;G15)+COUNTIFS(C班!$G$15:$G$20,"&gt;="&amp;G15)</f>
        <v>2</v>
      </c>
      <c r="K15" s="24" t="s">
        <v>66</v>
      </c>
      <c r="L15" s="24" t="s">
        <v>70</v>
      </c>
    </row>
    <row r="16" spans="2:12">
      <c r="B16" s="64">
        <v>8783002</v>
      </c>
      <c r="C16" s="65" t="s">
        <v>9</v>
      </c>
      <c r="D16" s="66">
        <v>97</v>
      </c>
      <c r="E16" s="65">
        <v>71</v>
      </c>
      <c r="F16" s="66">
        <v>52</v>
      </c>
      <c r="G16" s="72">
        <f>SUM(D16:F16)</f>
        <v>220</v>
      </c>
      <c r="H16" s="5">
        <f>COUNTIFS(A班!$G$15:$G$18,"&gt;="&amp;G16)+COUNTIFS(B班!$G$15:$G$18,"&gt;="&amp;G16)+COUNTIFS(C班!$G$15:$G$20,"&gt;="&amp;G16)</f>
        <v>8</v>
      </c>
    </row>
    <row r="17" spans="2:8">
      <c r="B17" s="61">
        <v>8783003</v>
      </c>
      <c r="C17" s="62" t="s">
        <v>10</v>
      </c>
      <c r="D17" s="63">
        <v>69</v>
      </c>
      <c r="E17" s="62">
        <v>64</v>
      </c>
      <c r="F17" s="63">
        <v>59</v>
      </c>
      <c r="G17" s="72">
        <f>SUM(D17:F17)</f>
        <v>192</v>
      </c>
      <c r="H17" s="5">
        <f>COUNTIFS(A班!$G$15:$G$18,"&gt;="&amp;G17)+COUNTIFS(B班!$G$15:$G$18,"&gt;="&amp;G17)+COUNTIFS(C班!$G$15:$G$20,"&gt;="&amp;G17)</f>
        <v>13</v>
      </c>
    </row>
    <row r="18" spans="2:8">
      <c r="B18" s="64">
        <v>8783004</v>
      </c>
      <c r="C18" s="65" t="s">
        <v>11</v>
      </c>
      <c r="D18" s="66">
        <v>56</v>
      </c>
      <c r="E18" s="65">
        <v>70</v>
      </c>
      <c r="F18" s="66">
        <v>66</v>
      </c>
      <c r="G18" s="72">
        <f>SUM(D18:F18)</f>
        <v>192</v>
      </c>
      <c r="H18" s="5">
        <f>COUNTIFS(A班!$G$15:$G$18,"&gt;="&amp;G18)+COUNTIFS(B班!$G$15:$G$18,"&gt;="&amp;G18)+COUNTIFS(C班!$G$15:$G$20,"&gt;="&amp;G18)</f>
        <v>13</v>
      </c>
    </row>
    <row r="19" spans="2:8">
      <c r="G19" s="70"/>
    </row>
    <row r="20" spans="2:8">
      <c r="G20" s="70"/>
    </row>
    <row r="21" spans="2:8">
      <c r="C21" t="s">
        <v>87</v>
      </c>
      <c r="D21" t="s">
        <v>86</v>
      </c>
      <c r="G21" s="70"/>
    </row>
    <row r="23" spans="2:8">
      <c r="C23" t="s">
        <v>88</v>
      </c>
      <c r="D23" t="s">
        <v>90</v>
      </c>
    </row>
    <row r="25" spans="2:8">
      <c r="C25" t="s">
        <v>89</v>
      </c>
      <c r="D25" t="s">
        <v>91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1:H21"/>
  <sheetViews>
    <sheetView showGridLines="0" workbookViewId="0">
      <selection activeCell="I15" sqref="I15:I20"/>
    </sheetView>
  </sheetViews>
  <sheetFormatPr defaultRowHeight="16.5"/>
  <cols>
    <col min="1" max="1" width="5.625" customWidth="1"/>
    <col min="4" max="6" width="6.875" customWidth="1"/>
    <col min="7" max="8" width="5.5" bestFit="1" customWidth="1"/>
  </cols>
  <sheetData>
    <row r="1" spans="2:8" ht="33" customHeight="1">
      <c r="B1" t="s">
        <v>0</v>
      </c>
    </row>
    <row r="2" spans="2:8">
      <c r="B2" s="77" t="s">
        <v>1</v>
      </c>
      <c r="C2" s="78" t="s">
        <v>2</v>
      </c>
      <c r="D2" s="78" t="s">
        <v>3</v>
      </c>
      <c r="E2" s="78" t="s">
        <v>4</v>
      </c>
      <c r="F2" s="78" t="s">
        <v>5</v>
      </c>
      <c r="G2" s="78" t="s">
        <v>6</v>
      </c>
      <c r="H2" s="79" t="s">
        <v>7</v>
      </c>
    </row>
    <row r="3" spans="2:8">
      <c r="B3" s="80">
        <v>8783010</v>
      </c>
      <c r="C3" s="80" t="s">
        <v>18</v>
      </c>
      <c r="D3" s="80">
        <v>77</v>
      </c>
      <c r="E3" s="80">
        <v>84</v>
      </c>
      <c r="F3" s="80">
        <v>89</v>
      </c>
      <c r="G3" s="4">
        <f t="shared" ref="G3:G11" si="0">SUM(D3:F3)</f>
        <v>250</v>
      </c>
      <c r="H3" s="5">
        <f>_xlfn.RANK.EQ(G3,A班:C班!$G$3:$G$11)</f>
        <v>6</v>
      </c>
    </row>
    <row r="4" spans="2:8">
      <c r="B4" s="64">
        <v>8783011</v>
      </c>
      <c r="C4" s="64" t="s">
        <v>19</v>
      </c>
      <c r="D4" s="64">
        <v>65</v>
      </c>
      <c r="E4" s="64">
        <v>52</v>
      </c>
      <c r="F4" s="64">
        <v>68</v>
      </c>
      <c r="G4" s="4">
        <f t="shared" si="0"/>
        <v>185</v>
      </c>
      <c r="H4" s="5">
        <f>_xlfn.RANK.EQ(G4,A班:C班!$G$3:$G$11)</f>
        <v>25</v>
      </c>
    </row>
    <row r="5" spans="2:8">
      <c r="B5" s="80">
        <v>8783012</v>
      </c>
      <c r="C5" s="80" t="s">
        <v>20</v>
      </c>
      <c r="D5" s="80">
        <v>72</v>
      </c>
      <c r="E5" s="80">
        <v>68</v>
      </c>
      <c r="F5" s="80">
        <v>84</v>
      </c>
      <c r="G5" s="4">
        <f t="shared" si="0"/>
        <v>224</v>
      </c>
      <c r="H5" s="5">
        <f>_xlfn.RANK.EQ(G5,A班:C班!$G$3:$G$11)</f>
        <v>14</v>
      </c>
    </row>
    <row r="6" spans="2:8">
      <c r="B6" s="64">
        <v>8783013</v>
      </c>
      <c r="C6" s="64" t="s">
        <v>21</v>
      </c>
      <c r="D6" s="64">
        <v>85</v>
      </c>
      <c r="E6" s="64">
        <v>58</v>
      </c>
      <c r="F6" s="64">
        <v>59</v>
      </c>
      <c r="G6" s="4">
        <f t="shared" si="0"/>
        <v>202</v>
      </c>
      <c r="H6" s="5">
        <f>_xlfn.RANK.EQ(G6,A班:C班!$G$3:$G$11)</f>
        <v>21</v>
      </c>
    </row>
    <row r="7" spans="2:8">
      <c r="B7" s="80">
        <v>8783014</v>
      </c>
      <c r="C7" s="80" t="s">
        <v>22</v>
      </c>
      <c r="D7" s="80">
        <v>87</v>
      </c>
      <c r="E7" s="80">
        <v>52</v>
      </c>
      <c r="F7" s="80">
        <v>65</v>
      </c>
      <c r="G7" s="4">
        <f t="shared" si="0"/>
        <v>204</v>
      </c>
      <c r="H7" s="5">
        <f>_xlfn.RANK.EQ(G7,A班:C班!$G$3:$G$11)</f>
        <v>20</v>
      </c>
    </row>
    <row r="8" spans="2:8">
      <c r="B8" s="64">
        <v>8783015</v>
      </c>
      <c r="C8" s="64" t="s">
        <v>23</v>
      </c>
      <c r="D8" s="64">
        <v>91</v>
      </c>
      <c r="E8" s="64">
        <v>66</v>
      </c>
      <c r="F8" s="64">
        <v>66</v>
      </c>
      <c r="G8" s="4">
        <f t="shared" si="0"/>
        <v>223</v>
      </c>
      <c r="H8" s="5">
        <f>_xlfn.RANK.EQ(G8,A班:C班!$G$3:$G$11)</f>
        <v>15</v>
      </c>
    </row>
    <row r="9" spans="2:8">
      <c r="B9" s="80">
        <v>8783016</v>
      </c>
      <c r="C9" s="80" t="s">
        <v>24</v>
      </c>
      <c r="D9" s="80">
        <v>71</v>
      </c>
      <c r="E9" s="80">
        <v>67</v>
      </c>
      <c r="F9" s="80">
        <v>69</v>
      </c>
      <c r="G9" s="4">
        <f t="shared" si="0"/>
        <v>207</v>
      </c>
      <c r="H9" s="5">
        <f>_xlfn.RANK.EQ(G9,A班:C班!$G$3:$G$11)</f>
        <v>19</v>
      </c>
    </row>
    <row r="10" spans="2:8">
      <c r="B10" s="64">
        <v>8783017</v>
      </c>
      <c r="C10" s="64" t="s">
        <v>25</v>
      </c>
      <c r="D10" s="64">
        <v>85</v>
      </c>
      <c r="E10" s="64">
        <v>88</v>
      </c>
      <c r="F10" s="64">
        <v>100</v>
      </c>
      <c r="G10" s="4">
        <f t="shared" si="0"/>
        <v>273</v>
      </c>
      <c r="H10" s="5">
        <f>_xlfn.RANK.EQ(G10,A班:C班!$G$3:$G$11)</f>
        <v>2</v>
      </c>
    </row>
    <row r="11" spans="2:8">
      <c r="B11" s="80">
        <v>8783018</v>
      </c>
      <c r="C11" s="80" t="s">
        <v>26</v>
      </c>
      <c r="D11" s="80">
        <v>94</v>
      </c>
      <c r="E11" s="80">
        <v>74</v>
      </c>
      <c r="F11" s="80">
        <v>81</v>
      </c>
      <c r="G11" s="6">
        <f t="shared" si="0"/>
        <v>249</v>
      </c>
      <c r="H11" s="5">
        <f>_xlfn.RANK.EQ(G11,A班:C班!$G$3:$G$11)</f>
        <v>7</v>
      </c>
    </row>
    <row r="12" spans="2:8">
      <c r="B12" s="70"/>
      <c r="C12" s="70"/>
      <c r="D12" s="70"/>
      <c r="E12" s="70"/>
      <c r="F12" s="70"/>
    </row>
    <row r="13" spans="2:8">
      <c r="B13" s="70" t="s">
        <v>17</v>
      </c>
      <c r="C13" s="70"/>
      <c r="D13" s="70"/>
      <c r="E13" s="70"/>
      <c r="F13" s="70"/>
    </row>
    <row r="14" spans="2:8">
      <c r="B14" s="77" t="s">
        <v>1</v>
      </c>
      <c r="C14" s="78" t="s">
        <v>2</v>
      </c>
      <c r="D14" s="78" t="s">
        <v>3</v>
      </c>
      <c r="E14" s="78" t="s">
        <v>4</v>
      </c>
      <c r="F14" s="78" t="s">
        <v>5</v>
      </c>
      <c r="G14" s="78" t="s">
        <v>6</v>
      </c>
      <c r="H14" s="79" t="s">
        <v>7</v>
      </c>
    </row>
    <row r="15" spans="2:8">
      <c r="B15" s="80">
        <v>8783010</v>
      </c>
      <c r="C15" s="80" t="s">
        <v>18</v>
      </c>
      <c r="D15" s="80">
        <v>77</v>
      </c>
      <c r="E15" s="80">
        <v>84</v>
      </c>
      <c r="F15" s="80">
        <v>89</v>
      </c>
      <c r="G15" s="72">
        <f>SUM(D15:F15)</f>
        <v>250</v>
      </c>
      <c r="H15" s="5">
        <f>COUNTIFS(A班!$G$15:$G$18,"&gt;="&amp;G15)+COUNTIFS($G$15:$G$18,"&gt;="&amp;G15)+COUNTIFS(C班!$G$15:$G$20,"&gt;="&amp;G15)</f>
        <v>3</v>
      </c>
    </row>
    <row r="16" spans="2:8">
      <c r="B16" s="64">
        <v>8783011</v>
      </c>
      <c r="C16" s="64" t="s">
        <v>19</v>
      </c>
      <c r="D16" s="64">
        <v>65</v>
      </c>
      <c r="E16" s="64">
        <v>52</v>
      </c>
      <c r="F16" s="64">
        <v>75</v>
      </c>
      <c r="G16" s="72">
        <f>SUM(D16:F16)</f>
        <v>192</v>
      </c>
      <c r="H16" s="5">
        <f>COUNTIFS(A班!$G$15:$G$18,"&gt;="&amp;G16)+COUNTIFS($G$15:$G$18,"&gt;="&amp;G16)+COUNTIFS(C班!$G$15:$G$20,"&gt;="&amp;G16)</f>
        <v>13</v>
      </c>
    </row>
    <row r="17" spans="2:8">
      <c r="B17" s="80">
        <v>8783012</v>
      </c>
      <c r="C17" s="80" t="s">
        <v>20</v>
      </c>
      <c r="D17" s="80">
        <v>72</v>
      </c>
      <c r="E17" s="80">
        <v>68</v>
      </c>
      <c r="F17" s="80">
        <v>84</v>
      </c>
      <c r="G17" s="72">
        <f>SUM(D17:F17)</f>
        <v>224</v>
      </c>
      <c r="H17" s="5">
        <f>COUNTIFS(A班!$G$15:$G$18,"&gt;="&amp;G17)+COUNTIFS($G$15:$G$18,"&gt;="&amp;G17)+COUNTIFS(C班!$G$15:$G$20,"&gt;="&amp;G17)</f>
        <v>7</v>
      </c>
    </row>
    <row r="18" spans="2:8">
      <c r="B18" s="64">
        <v>8783013</v>
      </c>
      <c r="C18" s="64" t="s">
        <v>21</v>
      </c>
      <c r="D18" s="64">
        <v>85</v>
      </c>
      <c r="E18" s="64">
        <v>58</v>
      </c>
      <c r="F18" s="64">
        <v>59</v>
      </c>
      <c r="G18" s="72">
        <f>SUM(D18:F18)</f>
        <v>202</v>
      </c>
      <c r="H18" s="5">
        <f>COUNTIFS(A班!$G$15:$G$18,"&gt;="&amp;G18)+COUNTIFS($G$15:$G$18,"&gt;="&amp;G18)+COUNTIFS(C班!$G$15:$G$20,"&gt;="&amp;G18)</f>
        <v>10</v>
      </c>
    </row>
    <row r="19" spans="2:8">
      <c r="G19" s="70"/>
    </row>
    <row r="20" spans="2:8">
      <c r="G20" s="70"/>
    </row>
    <row r="21" spans="2:8">
      <c r="G21" s="70"/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showGridLines="0" workbookViewId="0">
      <selection activeCell="F30" sqref="F30"/>
    </sheetView>
  </sheetViews>
  <sheetFormatPr defaultRowHeight="16.5"/>
  <cols>
    <col min="2" max="2" width="5.125" style="73" customWidth="1"/>
    <col min="3" max="3" width="9.5" style="70" bestFit="1" customWidth="1"/>
    <col min="4" max="5" width="5.5" bestFit="1" customWidth="1"/>
    <col min="6" max="6" width="13.875" customWidth="1"/>
    <col min="7" max="7" width="4.875" customWidth="1"/>
    <col min="8" max="8" width="9.5" style="70" bestFit="1" customWidth="1"/>
    <col min="9" max="10" width="5.5" bestFit="1" customWidth="1"/>
  </cols>
  <sheetData>
    <row r="1" spans="2:11" ht="28.5" customHeight="1">
      <c r="C1" s="96" t="s">
        <v>77</v>
      </c>
      <c r="H1" s="96" t="s">
        <v>78</v>
      </c>
    </row>
    <row r="2" spans="2:11" s="70" customFormat="1">
      <c r="C2" s="2" t="str">
        <f>A班!C2</f>
        <v>學生姓名</v>
      </c>
      <c r="D2" s="2" t="str">
        <f>A班!G2</f>
        <v>總分</v>
      </c>
      <c r="E2" s="2" t="str">
        <f>A班!H2</f>
        <v>排名</v>
      </c>
      <c r="H2" s="2" t="s">
        <v>2</v>
      </c>
      <c r="I2" s="2" t="s">
        <v>6</v>
      </c>
      <c r="J2" s="3" t="s">
        <v>7</v>
      </c>
      <c r="K2" s="3" t="s">
        <v>82</v>
      </c>
    </row>
    <row r="3" spans="2:11">
      <c r="B3" s="76" t="s">
        <v>72</v>
      </c>
      <c r="C3" s="61" t="str">
        <f>A班!C3</f>
        <v>王清峰</v>
      </c>
      <c r="D3" s="61">
        <f>A班!G3</f>
        <v>257</v>
      </c>
      <c r="E3" s="61">
        <f>_xlfn.RANK.EQ(D3,$D$3:$D$29)</f>
        <v>5</v>
      </c>
      <c r="G3" s="76" t="s">
        <v>72</v>
      </c>
      <c r="H3" s="61" t="str">
        <f>A班!C15</f>
        <v>王清峰</v>
      </c>
      <c r="I3" s="61">
        <f>A班!G15</f>
        <v>257</v>
      </c>
      <c r="J3" s="61">
        <f>COUNTIFS($I$3:$I$16,"&gt;="&amp;I3)</f>
        <v>2</v>
      </c>
      <c r="K3" s="61"/>
    </row>
    <row r="4" spans="2:11">
      <c r="C4" s="64" t="str">
        <f>A班!C4</f>
        <v>莊慧玲</v>
      </c>
      <c r="D4" s="64">
        <f>A班!G4</f>
        <v>220</v>
      </c>
      <c r="E4" s="64">
        <f t="shared" ref="E4:E29" si="0">_xlfn.RANK.EQ(D4,$D$3:$D$29)</f>
        <v>16</v>
      </c>
      <c r="H4" s="64" t="str">
        <f>A班!C16</f>
        <v>莊慧玲</v>
      </c>
      <c r="I4" s="64">
        <f>A班!G16</f>
        <v>220</v>
      </c>
      <c r="J4" s="64">
        <f t="shared" ref="J4:J16" si="1">COUNTIFS($I$3:$I$16,"&gt;="&amp;I4)</f>
        <v>8</v>
      </c>
      <c r="K4" s="64"/>
    </row>
    <row r="5" spans="2:11">
      <c r="C5" s="61" t="str">
        <f>A班!C5</f>
        <v>陳偉忠</v>
      </c>
      <c r="D5" s="61">
        <f>A班!G5</f>
        <v>192</v>
      </c>
      <c r="E5" s="61">
        <f t="shared" si="0"/>
        <v>22</v>
      </c>
      <c r="H5" s="61" t="str">
        <f>A班!C17</f>
        <v>陳偉忠</v>
      </c>
      <c r="I5" s="61">
        <f>A班!G17</f>
        <v>192</v>
      </c>
      <c r="J5" s="97">
        <f t="shared" si="1"/>
        <v>13</v>
      </c>
      <c r="K5" s="97"/>
    </row>
    <row r="6" spans="2:11">
      <c r="C6" s="64" t="str">
        <f>A班!C6</f>
        <v>陳建志</v>
      </c>
      <c r="D6" s="64">
        <f>A班!G6</f>
        <v>192</v>
      </c>
      <c r="E6" s="64">
        <f t="shared" si="0"/>
        <v>22</v>
      </c>
      <c r="H6" s="64" t="str">
        <f>A班!C18</f>
        <v>陳建志</v>
      </c>
      <c r="I6" s="64">
        <f>A班!G18</f>
        <v>192</v>
      </c>
      <c r="J6" s="98">
        <f t="shared" si="1"/>
        <v>13</v>
      </c>
      <c r="K6" s="98"/>
    </row>
    <row r="7" spans="2:11">
      <c r="C7" s="61" t="str">
        <f>A班!C7</f>
        <v>陳國清</v>
      </c>
      <c r="D7" s="61">
        <f>A班!G7</f>
        <v>226</v>
      </c>
      <c r="E7" s="61">
        <f t="shared" si="0"/>
        <v>13</v>
      </c>
      <c r="G7" s="74" t="s">
        <v>73</v>
      </c>
      <c r="H7" s="80" t="str">
        <f>B班!C15</f>
        <v>林向宏</v>
      </c>
      <c r="I7" s="80">
        <f>B班!G15</f>
        <v>250</v>
      </c>
      <c r="J7" s="80">
        <f t="shared" si="1"/>
        <v>3</v>
      </c>
      <c r="K7" s="80"/>
    </row>
    <row r="8" spans="2:11">
      <c r="C8" s="64" t="str">
        <f>A班!C8</f>
        <v>林士璁</v>
      </c>
      <c r="D8" s="64">
        <f>A班!G8</f>
        <v>188</v>
      </c>
      <c r="E8" s="64">
        <f t="shared" si="0"/>
        <v>24</v>
      </c>
      <c r="H8" s="64" t="str">
        <f>B班!C16</f>
        <v>黃士哲</v>
      </c>
      <c r="I8" s="64">
        <f>B班!G16</f>
        <v>192</v>
      </c>
      <c r="J8" s="98">
        <f t="shared" si="1"/>
        <v>13</v>
      </c>
      <c r="K8" s="98"/>
    </row>
    <row r="9" spans="2:11">
      <c r="C9" s="61" t="str">
        <f>A班!C9</f>
        <v>林宸佑</v>
      </c>
      <c r="D9" s="61">
        <f>A班!G9</f>
        <v>277</v>
      </c>
      <c r="E9" s="61">
        <f t="shared" si="0"/>
        <v>1</v>
      </c>
      <c r="H9" s="80" t="str">
        <f>B班!C17</f>
        <v>林毓倫</v>
      </c>
      <c r="I9" s="80">
        <f>B班!G17</f>
        <v>224</v>
      </c>
      <c r="J9" s="80">
        <f t="shared" si="1"/>
        <v>7</v>
      </c>
      <c r="K9" s="80"/>
    </row>
    <row r="10" spans="2:11">
      <c r="C10" s="64" t="str">
        <f>A班!C10</f>
        <v>萬衛華</v>
      </c>
      <c r="D10" s="64">
        <f>A班!G10</f>
        <v>215</v>
      </c>
      <c r="E10" s="64">
        <f t="shared" si="0"/>
        <v>18</v>
      </c>
      <c r="H10" s="64" t="str">
        <f>B班!C18</f>
        <v>林宏諭</v>
      </c>
      <c r="I10" s="64">
        <f>B班!G18</f>
        <v>202</v>
      </c>
      <c r="J10" s="64">
        <f t="shared" si="1"/>
        <v>10</v>
      </c>
      <c r="K10" s="64"/>
    </row>
    <row r="11" spans="2:11">
      <c r="C11" s="67" t="str">
        <f>A班!C11</f>
        <v>林建宏</v>
      </c>
      <c r="D11" s="67">
        <f>A班!G11</f>
        <v>264</v>
      </c>
      <c r="E11" s="67">
        <f t="shared" si="0"/>
        <v>4</v>
      </c>
      <c r="G11" s="75" t="s">
        <v>74</v>
      </c>
      <c r="H11" s="81" t="str">
        <f>C班!C15</f>
        <v>陳玉玲</v>
      </c>
      <c r="I11" s="81">
        <f>C班!G15</f>
        <v>228</v>
      </c>
      <c r="J11" s="81">
        <f t="shared" si="1"/>
        <v>6</v>
      </c>
      <c r="K11" s="81"/>
    </row>
    <row r="12" spans="2:11">
      <c r="B12" s="74" t="s">
        <v>73</v>
      </c>
      <c r="C12" s="80" t="str">
        <f>B班!C3</f>
        <v>林向宏</v>
      </c>
      <c r="D12" s="80">
        <f>B班!G3</f>
        <v>250</v>
      </c>
      <c r="E12" s="80">
        <f t="shared" si="0"/>
        <v>6</v>
      </c>
      <c r="H12" s="64" t="str">
        <f>C班!C16</f>
        <v>李琬茹</v>
      </c>
      <c r="I12" s="64">
        <f>C班!G16</f>
        <v>242</v>
      </c>
      <c r="J12" s="64">
        <f t="shared" si="1"/>
        <v>4</v>
      </c>
      <c r="K12" s="64"/>
    </row>
    <row r="13" spans="2:11">
      <c r="C13" s="64" t="str">
        <f>B班!C4</f>
        <v>黃士哲</v>
      </c>
      <c r="D13" s="64">
        <f>B班!G4</f>
        <v>185</v>
      </c>
      <c r="E13" s="64">
        <f t="shared" si="0"/>
        <v>25</v>
      </c>
      <c r="H13" s="81" t="str">
        <f>C班!C17</f>
        <v>林宸旭</v>
      </c>
      <c r="I13" s="81">
        <f>C班!G17</f>
        <v>217</v>
      </c>
      <c r="J13" s="81">
        <f t="shared" si="1"/>
        <v>9</v>
      </c>
      <c r="K13" s="81"/>
    </row>
    <row r="14" spans="2:11">
      <c r="C14" s="80" t="str">
        <f>B班!C5</f>
        <v>林毓倫</v>
      </c>
      <c r="D14" s="80">
        <f>B班!G5</f>
        <v>224</v>
      </c>
      <c r="E14" s="80">
        <f t="shared" si="0"/>
        <v>14</v>
      </c>
      <c r="H14" s="64" t="str">
        <f>C班!C18</f>
        <v>陳友敬</v>
      </c>
      <c r="I14" s="64">
        <f>C班!G18</f>
        <v>175</v>
      </c>
      <c r="J14" s="64">
        <f t="shared" si="1"/>
        <v>14</v>
      </c>
      <c r="K14" s="64"/>
    </row>
    <row r="15" spans="2:11">
      <c r="C15" s="64" t="str">
        <f>B班!C6</f>
        <v>林宏諭</v>
      </c>
      <c r="D15" s="64">
        <f>B班!G6</f>
        <v>202</v>
      </c>
      <c r="E15" s="64">
        <f t="shared" si="0"/>
        <v>21</v>
      </c>
      <c r="H15" s="81" t="str">
        <f>C班!C19</f>
        <v>鄧綺萍</v>
      </c>
      <c r="I15" s="81">
        <f>C班!G19</f>
        <v>235</v>
      </c>
      <c r="J15" s="81">
        <f t="shared" si="1"/>
        <v>5</v>
      </c>
      <c r="K15" s="81"/>
    </row>
    <row r="16" spans="2:11">
      <c r="C16" s="80" t="str">
        <f>B班!C7</f>
        <v>黃炳璁</v>
      </c>
      <c r="D16" s="80">
        <f>B班!G7</f>
        <v>204</v>
      </c>
      <c r="E16" s="80">
        <f t="shared" si="0"/>
        <v>20</v>
      </c>
      <c r="H16" s="64" t="str">
        <f>C班!C20</f>
        <v>林仁益</v>
      </c>
      <c r="I16" s="64">
        <f>C班!G20</f>
        <v>271</v>
      </c>
      <c r="J16" s="64">
        <f t="shared" si="1"/>
        <v>1</v>
      </c>
      <c r="K16" s="64"/>
    </row>
    <row r="17" spans="2:9">
      <c r="C17" s="64" t="str">
        <f>B班!C8</f>
        <v>黃冠儒</v>
      </c>
      <c r="D17" s="64">
        <f>B班!G8</f>
        <v>223</v>
      </c>
      <c r="E17" s="64">
        <f t="shared" si="0"/>
        <v>15</v>
      </c>
    </row>
    <row r="18" spans="2:9">
      <c r="C18" s="80" t="str">
        <f>B班!C9</f>
        <v>王秀惠</v>
      </c>
      <c r="D18" s="80">
        <f>B班!G9</f>
        <v>207</v>
      </c>
      <c r="E18" s="80">
        <f t="shared" si="0"/>
        <v>19</v>
      </c>
      <c r="H18" s="101" t="s">
        <v>79</v>
      </c>
      <c r="I18" t="s">
        <v>81</v>
      </c>
    </row>
    <row r="19" spans="2:9">
      <c r="C19" s="64" t="str">
        <f>B班!C10</f>
        <v>吳宜真</v>
      </c>
      <c r="D19" s="64">
        <f>B班!G10</f>
        <v>273</v>
      </c>
      <c r="E19" s="64">
        <f t="shared" si="0"/>
        <v>2</v>
      </c>
      <c r="I19" t="s">
        <v>80</v>
      </c>
    </row>
    <row r="20" spans="2:9">
      <c r="C20" s="80" t="str">
        <f>B班!C11</f>
        <v>林毓修</v>
      </c>
      <c r="D20" s="80">
        <f>B班!G11</f>
        <v>249</v>
      </c>
      <c r="E20" s="80">
        <f t="shared" si="0"/>
        <v>7</v>
      </c>
    </row>
    <row r="21" spans="2:9">
      <c r="B21" s="75" t="s">
        <v>74</v>
      </c>
      <c r="C21" s="81" t="str">
        <f>C班!C3</f>
        <v>陳玉玲</v>
      </c>
      <c r="D21" s="81">
        <f>C班!G3</f>
        <v>228</v>
      </c>
      <c r="E21" s="81">
        <f t="shared" si="0"/>
        <v>12</v>
      </c>
      <c r="H21" s="100" t="s">
        <v>83</v>
      </c>
      <c r="I21" s="99" t="s">
        <v>84</v>
      </c>
    </row>
    <row r="22" spans="2:9">
      <c r="C22" s="64" t="str">
        <f>C班!C4</f>
        <v>李琬茹</v>
      </c>
      <c r="D22" s="64">
        <f>C班!G4</f>
        <v>242</v>
      </c>
      <c r="E22" s="64">
        <f t="shared" si="0"/>
        <v>9</v>
      </c>
    </row>
    <row r="23" spans="2:9">
      <c r="C23" s="81" t="str">
        <f>C班!C5</f>
        <v>林宸旭</v>
      </c>
      <c r="D23" s="81">
        <f>C班!G5</f>
        <v>217</v>
      </c>
      <c r="E23" s="81">
        <f t="shared" si="0"/>
        <v>17</v>
      </c>
    </row>
    <row r="24" spans="2:9">
      <c r="C24" s="64" t="str">
        <f>C班!C6</f>
        <v>陳友敬</v>
      </c>
      <c r="D24" s="64">
        <f>C班!G6</f>
        <v>175</v>
      </c>
      <c r="E24" s="64">
        <f t="shared" si="0"/>
        <v>26</v>
      </c>
    </row>
    <row r="25" spans="2:9">
      <c r="C25" s="81" t="str">
        <f>C班!C7</f>
        <v>謝月嫥</v>
      </c>
      <c r="D25" s="81">
        <f>C班!G7</f>
        <v>172</v>
      </c>
      <c r="E25" s="81">
        <f t="shared" si="0"/>
        <v>27</v>
      </c>
    </row>
    <row r="26" spans="2:9">
      <c r="C26" s="64" t="str">
        <f>C班!C8</f>
        <v>鄧綺萍</v>
      </c>
      <c r="D26" s="64">
        <f>C班!G8</f>
        <v>235</v>
      </c>
      <c r="E26" s="64">
        <f t="shared" si="0"/>
        <v>10</v>
      </c>
    </row>
    <row r="27" spans="2:9">
      <c r="C27" s="81" t="str">
        <f>C班!C9</f>
        <v>林仁益</v>
      </c>
      <c r="D27" s="81">
        <f>C班!G9</f>
        <v>271</v>
      </c>
      <c r="E27" s="81">
        <f t="shared" si="0"/>
        <v>3</v>
      </c>
    </row>
    <row r="28" spans="2:9">
      <c r="C28" s="64" t="str">
        <f>C班!C10</f>
        <v>郭美美</v>
      </c>
      <c r="D28" s="64">
        <f>C班!G10</f>
        <v>245</v>
      </c>
      <c r="E28" s="64">
        <f t="shared" si="0"/>
        <v>8</v>
      </c>
    </row>
    <row r="29" spans="2:9">
      <c r="C29" s="84" t="str">
        <f>C班!C11</f>
        <v>柳伊湄</v>
      </c>
      <c r="D29" s="84">
        <f>C班!G11</f>
        <v>232</v>
      </c>
      <c r="E29" s="84">
        <f t="shared" si="0"/>
        <v>11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B1:H21"/>
  <sheetViews>
    <sheetView showGridLines="0" workbookViewId="0">
      <selection activeCell="I15" sqref="I15:I20"/>
    </sheetView>
  </sheetViews>
  <sheetFormatPr defaultRowHeight="16.5"/>
  <cols>
    <col min="1" max="1" width="5.625" customWidth="1"/>
    <col min="4" max="6" width="6.875" customWidth="1"/>
    <col min="7" max="8" width="5.5" bestFit="1" customWidth="1"/>
  </cols>
  <sheetData>
    <row r="1" spans="2:8" ht="33" customHeight="1">
      <c r="B1" t="s">
        <v>0</v>
      </c>
    </row>
    <row r="2" spans="2:8">
      <c r="B2" s="90" t="s">
        <v>1</v>
      </c>
      <c r="C2" s="91" t="s">
        <v>2</v>
      </c>
      <c r="D2" s="91" t="s">
        <v>3</v>
      </c>
      <c r="E2" s="91" t="s">
        <v>4</v>
      </c>
      <c r="F2" s="91" t="s">
        <v>5</v>
      </c>
      <c r="G2" s="91" t="s">
        <v>6</v>
      </c>
      <c r="H2" s="92" t="s">
        <v>7</v>
      </c>
    </row>
    <row r="3" spans="2:8">
      <c r="B3" s="81">
        <v>8783019</v>
      </c>
      <c r="C3" s="82" t="s">
        <v>27</v>
      </c>
      <c r="D3" s="83">
        <v>92</v>
      </c>
      <c r="E3" s="82">
        <v>51</v>
      </c>
      <c r="F3" s="83">
        <v>85</v>
      </c>
      <c r="G3" s="4">
        <f t="shared" ref="G3:G11" si="0">SUM(D3:F3)</f>
        <v>228</v>
      </c>
      <c r="H3" s="5">
        <f>_xlfn.RANK.EQ(G3,A班:C班!$G$3:$G$11)</f>
        <v>12</v>
      </c>
    </row>
    <row r="4" spans="2:8">
      <c r="B4" s="64">
        <v>8883160</v>
      </c>
      <c r="C4" s="65" t="s">
        <v>28</v>
      </c>
      <c r="D4" s="66">
        <v>89</v>
      </c>
      <c r="E4" s="65">
        <v>59</v>
      </c>
      <c r="F4" s="66">
        <v>94</v>
      </c>
      <c r="G4" s="4">
        <f t="shared" si="0"/>
        <v>242</v>
      </c>
      <c r="H4" s="5">
        <f>_xlfn.RANK.EQ(G4,A班:C班!$G$3:$G$11)</f>
        <v>9</v>
      </c>
    </row>
    <row r="5" spans="2:8">
      <c r="B5" s="81">
        <v>8883181</v>
      </c>
      <c r="C5" s="82" t="s">
        <v>29</v>
      </c>
      <c r="D5" s="83">
        <v>78</v>
      </c>
      <c r="E5" s="82">
        <v>80</v>
      </c>
      <c r="F5" s="83">
        <v>59</v>
      </c>
      <c r="G5" s="4">
        <f t="shared" si="0"/>
        <v>217</v>
      </c>
      <c r="H5" s="5">
        <f>_xlfn.RANK.EQ(G5,A班:C班!$G$3:$G$11)</f>
        <v>17</v>
      </c>
    </row>
    <row r="6" spans="2:8">
      <c r="B6" s="64">
        <v>8883217</v>
      </c>
      <c r="C6" s="65" t="s">
        <v>30</v>
      </c>
      <c r="D6" s="66">
        <v>61</v>
      </c>
      <c r="E6" s="65">
        <v>55</v>
      </c>
      <c r="F6" s="66">
        <v>59</v>
      </c>
      <c r="G6" s="4">
        <f t="shared" si="0"/>
        <v>175</v>
      </c>
      <c r="H6" s="5">
        <f>_xlfn.RANK.EQ(G6,A班:C班!$G$3:$G$11)</f>
        <v>26</v>
      </c>
    </row>
    <row r="7" spans="2:8">
      <c r="B7" s="81">
        <v>8983121</v>
      </c>
      <c r="C7" s="82" t="s">
        <v>31</v>
      </c>
      <c r="D7" s="83">
        <v>58</v>
      </c>
      <c r="E7" s="82">
        <v>59</v>
      </c>
      <c r="F7" s="83">
        <v>55</v>
      </c>
      <c r="G7" s="4">
        <f t="shared" si="0"/>
        <v>172</v>
      </c>
      <c r="H7" s="5">
        <f>_xlfn.RANK.EQ(G7,A班:C班!$G$3:$G$11)</f>
        <v>27</v>
      </c>
    </row>
    <row r="8" spans="2:8">
      <c r="B8" s="64">
        <v>8983122</v>
      </c>
      <c r="C8" s="65" t="s">
        <v>32</v>
      </c>
      <c r="D8" s="66">
        <v>87</v>
      </c>
      <c r="E8" s="65">
        <v>99</v>
      </c>
      <c r="F8" s="66">
        <v>49</v>
      </c>
      <c r="G8" s="4">
        <f t="shared" si="0"/>
        <v>235</v>
      </c>
      <c r="H8" s="5">
        <f>_xlfn.RANK.EQ(G8,A班:C班!$G$3:$G$11)</f>
        <v>10</v>
      </c>
    </row>
    <row r="9" spans="2:8">
      <c r="B9" s="81">
        <v>8983123</v>
      </c>
      <c r="C9" s="82" t="s">
        <v>33</v>
      </c>
      <c r="D9" s="83">
        <v>97</v>
      </c>
      <c r="E9" s="82">
        <v>94</v>
      </c>
      <c r="F9" s="83">
        <v>80</v>
      </c>
      <c r="G9" s="4">
        <f t="shared" si="0"/>
        <v>271</v>
      </c>
      <c r="H9" s="5">
        <f>_xlfn.RANK.EQ(G9,A班:C班!$G$3:$G$11)</f>
        <v>3</v>
      </c>
    </row>
    <row r="10" spans="2:8">
      <c r="B10" s="64">
        <v>8983124</v>
      </c>
      <c r="C10" s="65" t="s">
        <v>34</v>
      </c>
      <c r="D10" s="66">
        <v>73</v>
      </c>
      <c r="E10" s="65">
        <v>74</v>
      </c>
      <c r="F10" s="66">
        <v>98</v>
      </c>
      <c r="G10" s="4">
        <f t="shared" si="0"/>
        <v>245</v>
      </c>
      <c r="H10" s="5">
        <f>_xlfn.RANK.EQ(G10,A班:C班!$G$3:$G$11)</f>
        <v>8</v>
      </c>
    </row>
    <row r="11" spans="2:8">
      <c r="B11" s="84">
        <v>8983125</v>
      </c>
      <c r="C11" s="85" t="s">
        <v>35</v>
      </c>
      <c r="D11" s="86">
        <v>94</v>
      </c>
      <c r="E11" s="85">
        <v>49</v>
      </c>
      <c r="F11" s="86">
        <v>89</v>
      </c>
      <c r="G11" s="6">
        <f t="shared" si="0"/>
        <v>232</v>
      </c>
      <c r="H11" s="93">
        <f>_xlfn.RANK.EQ(G11,A班:C班!$G$3:$G$11)</f>
        <v>11</v>
      </c>
    </row>
    <row r="12" spans="2:8">
      <c r="B12" s="70"/>
      <c r="C12" s="70"/>
      <c r="D12" s="70"/>
      <c r="E12" s="70"/>
      <c r="F12" s="70"/>
    </row>
    <row r="13" spans="2:8">
      <c r="B13" s="70" t="s">
        <v>17</v>
      </c>
      <c r="C13" s="70"/>
      <c r="D13" s="70"/>
      <c r="E13" s="70"/>
      <c r="F13" s="70"/>
    </row>
    <row r="14" spans="2:8">
      <c r="B14" s="90" t="s">
        <v>1</v>
      </c>
      <c r="C14" s="91" t="s">
        <v>2</v>
      </c>
      <c r="D14" s="91" t="s">
        <v>3</v>
      </c>
      <c r="E14" s="91" t="s">
        <v>4</v>
      </c>
      <c r="F14" s="91" t="s">
        <v>5</v>
      </c>
      <c r="G14" s="91" t="s">
        <v>6</v>
      </c>
      <c r="H14" s="92" t="s">
        <v>7</v>
      </c>
    </row>
    <row r="15" spans="2:8">
      <c r="B15" s="81">
        <v>8783019</v>
      </c>
      <c r="C15" s="82" t="s">
        <v>27</v>
      </c>
      <c r="D15" s="83">
        <v>92</v>
      </c>
      <c r="E15" s="82">
        <v>51</v>
      </c>
      <c r="F15" s="83">
        <v>85</v>
      </c>
      <c r="G15" s="72">
        <f t="shared" ref="G15:G20" si="1">SUM(D15:F15)</f>
        <v>228</v>
      </c>
      <c r="H15" s="5">
        <f>COUNTIFS(A班!$G$15:$G$18,"&gt;="&amp;G15)+COUNTIFS(B班!$G$15:$G$18,"&gt;="&amp;G15)+COUNTIFS($G$15:$G$20,"&gt;="&amp;G15)</f>
        <v>6</v>
      </c>
    </row>
    <row r="16" spans="2:8">
      <c r="B16" s="64">
        <v>8883160</v>
      </c>
      <c r="C16" s="65" t="s">
        <v>28</v>
      </c>
      <c r="D16" s="66">
        <v>89</v>
      </c>
      <c r="E16" s="65">
        <v>59</v>
      </c>
      <c r="F16" s="66">
        <v>94</v>
      </c>
      <c r="G16" s="72">
        <f t="shared" si="1"/>
        <v>242</v>
      </c>
      <c r="H16" s="5">
        <f>COUNTIFS(A班!$G$15:$G$18,"&gt;="&amp;G16)+COUNTIFS(B班!$G$15:$G$18,"&gt;="&amp;G16)+COUNTIFS($G$15:$G$20,"&gt;="&amp;G16)</f>
        <v>4</v>
      </c>
    </row>
    <row r="17" spans="2:8">
      <c r="B17" s="81">
        <v>8883181</v>
      </c>
      <c r="C17" s="82" t="s">
        <v>29</v>
      </c>
      <c r="D17" s="83">
        <v>78</v>
      </c>
      <c r="E17" s="82">
        <v>80</v>
      </c>
      <c r="F17" s="83">
        <v>59</v>
      </c>
      <c r="G17" s="72">
        <f t="shared" si="1"/>
        <v>217</v>
      </c>
      <c r="H17" s="5">
        <f>COUNTIFS(A班!$G$15:$G$18,"&gt;="&amp;G17)+COUNTIFS(B班!$G$15:$G$18,"&gt;="&amp;G17)+COUNTIFS($G$15:$G$20,"&gt;="&amp;G17)</f>
        <v>9</v>
      </c>
    </row>
    <row r="18" spans="2:8">
      <c r="B18" s="64">
        <v>8883217</v>
      </c>
      <c r="C18" s="65" t="s">
        <v>30</v>
      </c>
      <c r="D18" s="66">
        <v>61</v>
      </c>
      <c r="E18" s="65">
        <v>55</v>
      </c>
      <c r="F18" s="66">
        <v>59</v>
      </c>
      <c r="G18" s="72">
        <f t="shared" si="1"/>
        <v>175</v>
      </c>
      <c r="H18" s="5">
        <f>COUNTIFS(A班!$G$15:$G$18,"&gt;="&amp;G18)+COUNTIFS(B班!$G$15:$G$18,"&gt;="&amp;G18)+COUNTIFS($G$15:$G$20,"&gt;="&amp;G18)</f>
        <v>14</v>
      </c>
    </row>
    <row r="19" spans="2:8">
      <c r="B19" s="87">
        <v>8983122</v>
      </c>
      <c r="C19" s="88" t="s">
        <v>32</v>
      </c>
      <c r="D19" s="89">
        <v>87</v>
      </c>
      <c r="E19" s="88">
        <v>99</v>
      </c>
      <c r="F19" s="89">
        <v>49</v>
      </c>
      <c r="G19" s="72">
        <f t="shared" si="1"/>
        <v>235</v>
      </c>
      <c r="H19" s="5">
        <f>COUNTIFS(A班!$G$15:$G$18,"&gt;="&amp;G19)+COUNTIFS(B班!$G$15:$G$18,"&gt;="&amp;G19)+COUNTIFS($G$15:$G$20,"&gt;="&amp;G19)</f>
        <v>5</v>
      </c>
    </row>
    <row r="20" spans="2:8">
      <c r="B20" s="71">
        <v>8983123</v>
      </c>
      <c r="C20" s="71" t="s">
        <v>33</v>
      </c>
      <c r="D20" s="71">
        <v>97</v>
      </c>
      <c r="E20" s="71">
        <v>94</v>
      </c>
      <c r="F20" s="71">
        <v>80</v>
      </c>
      <c r="G20" s="94">
        <f t="shared" si="1"/>
        <v>271</v>
      </c>
      <c r="H20" s="5">
        <f>COUNTIFS(A班!$G$15:$G$18,"&gt;="&amp;G20)+COUNTIFS(B班!$G$15:$G$18,"&gt;="&amp;G20)+COUNTIFS($G$15:$G$20,"&gt;="&amp;G20)</f>
        <v>1</v>
      </c>
    </row>
    <row r="21" spans="2:8">
      <c r="G21" s="70"/>
    </row>
  </sheetData>
  <phoneticPr fontId="2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showGridLines="0" workbookViewId="0">
      <selection activeCell="G18" sqref="G18"/>
    </sheetView>
  </sheetViews>
  <sheetFormatPr defaultRowHeight="16.5"/>
  <cols>
    <col min="1" max="1" width="3.375" customWidth="1"/>
    <col min="2" max="2" width="6.125" customWidth="1"/>
    <col min="6" max="6" width="4.5" customWidth="1"/>
  </cols>
  <sheetData>
    <row r="1" spans="2:12" ht="39" customHeight="1">
      <c r="B1" s="42" t="s">
        <v>36</v>
      </c>
      <c r="C1" s="43"/>
      <c r="D1" s="43"/>
      <c r="E1" s="41"/>
      <c r="F1" s="41"/>
      <c r="G1" s="44" t="s">
        <v>62</v>
      </c>
      <c r="H1" s="41"/>
      <c r="I1" s="41"/>
    </row>
    <row r="2" spans="2:12">
      <c r="B2" s="41"/>
      <c r="C2" s="41"/>
      <c r="D2" s="41"/>
      <c r="E2" s="41"/>
      <c r="F2" s="41"/>
      <c r="G2" s="41"/>
      <c r="H2" s="41"/>
      <c r="I2" s="41"/>
    </row>
    <row r="3" spans="2:12">
      <c r="B3" s="45" t="s">
        <v>38</v>
      </c>
      <c r="C3" s="46" t="s">
        <v>39</v>
      </c>
      <c r="D3" s="46" t="s">
        <v>40</v>
      </c>
      <c r="E3" s="47" t="s">
        <v>41</v>
      </c>
      <c r="F3" s="41"/>
      <c r="G3" s="54" t="s">
        <v>63</v>
      </c>
      <c r="H3" s="53" t="s">
        <v>43</v>
      </c>
      <c r="I3" s="54" t="s">
        <v>44</v>
      </c>
    </row>
    <row r="4" spans="2:12">
      <c r="B4" s="50">
        <v>1</v>
      </c>
      <c r="C4" s="50" t="s">
        <v>43</v>
      </c>
      <c r="D4" s="50">
        <v>36</v>
      </c>
      <c r="E4" s="51" t="s">
        <v>45</v>
      </c>
      <c r="F4" s="41"/>
      <c r="G4" s="52" t="s">
        <v>51</v>
      </c>
      <c r="H4" s="55"/>
      <c r="I4" s="55"/>
      <c r="K4" s="24" t="s">
        <v>68</v>
      </c>
      <c r="L4" s="23"/>
    </row>
    <row r="5" spans="2:12">
      <c r="B5" s="50">
        <v>2</v>
      </c>
      <c r="C5" s="50" t="s">
        <v>43</v>
      </c>
      <c r="D5" s="50">
        <v>42</v>
      </c>
      <c r="E5" s="51" t="s">
        <v>46</v>
      </c>
      <c r="F5" s="41"/>
      <c r="G5" s="41"/>
      <c r="H5" s="41"/>
      <c r="I5" s="41"/>
    </row>
    <row r="6" spans="2:12">
      <c r="B6" s="50">
        <v>3</v>
      </c>
      <c r="C6" s="50" t="s">
        <v>44</v>
      </c>
      <c r="D6" s="50">
        <v>26</v>
      </c>
      <c r="E6" s="51" t="s">
        <v>47</v>
      </c>
      <c r="F6" s="41"/>
      <c r="G6" s="41" t="s">
        <v>65</v>
      </c>
      <c r="H6" s="41"/>
      <c r="I6" s="41"/>
    </row>
    <row r="7" spans="2:12">
      <c r="B7" s="50">
        <v>4</v>
      </c>
      <c r="C7" s="56" t="s">
        <v>43</v>
      </c>
      <c r="D7" s="56">
        <v>21</v>
      </c>
      <c r="E7" s="51" t="s">
        <v>48</v>
      </c>
      <c r="F7" s="41"/>
      <c r="G7" s="54" t="s">
        <v>42</v>
      </c>
      <c r="H7" s="53" t="s">
        <v>64</v>
      </c>
      <c r="I7" s="41"/>
    </row>
    <row r="8" spans="2:12">
      <c r="B8" s="50">
        <v>5</v>
      </c>
      <c r="C8" s="56" t="s">
        <v>43</v>
      </c>
      <c r="D8" s="56">
        <v>18</v>
      </c>
      <c r="E8" s="57" t="s">
        <v>49</v>
      </c>
      <c r="F8" s="41"/>
      <c r="G8" s="54">
        <v>10</v>
      </c>
      <c r="H8" s="55"/>
      <c r="I8" s="41"/>
      <c r="L8" s="24" t="s">
        <v>85</v>
      </c>
    </row>
    <row r="9" spans="2:12">
      <c r="B9" s="50">
        <v>6</v>
      </c>
      <c r="C9" s="56" t="s">
        <v>44</v>
      </c>
      <c r="D9" s="56">
        <v>52</v>
      </c>
      <c r="E9" s="51" t="s">
        <v>50</v>
      </c>
      <c r="F9" s="41"/>
      <c r="G9" s="54">
        <v>20</v>
      </c>
      <c r="H9" s="55"/>
    </row>
    <row r="10" spans="2:12">
      <c r="B10" s="50">
        <v>7</v>
      </c>
      <c r="C10" s="56" t="s">
        <v>44</v>
      </c>
      <c r="D10" s="56">
        <v>34</v>
      </c>
      <c r="E10" s="51" t="s">
        <v>52</v>
      </c>
      <c r="F10" s="41"/>
      <c r="G10" s="54">
        <v>30</v>
      </c>
      <c r="H10" s="55"/>
    </row>
    <row r="11" spans="2:12">
      <c r="B11" s="50">
        <v>8</v>
      </c>
      <c r="C11" s="56" t="s">
        <v>43</v>
      </c>
      <c r="D11" s="56">
        <v>44</v>
      </c>
      <c r="E11" s="51" t="s">
        <v>53</v>
      </c>
      <c r="F11" s="41"/>
      <c r="G11" s="54">
        <v>40</v>
      </c>
      <c r="H11" s="55"/>
    </row>
    <row r="12" spans="2:12" ht="17.25" thickBot="1">
      <c r="B12" s="50">
        <v>9</v>
      </c>
      <c r="C12" s="50" t="s">
        <v>44</v>
      </c>
      <c r="D12" s="50">
        <v>21</v>
      </c>
      <c r="E12" s="51" t="s">
        <v>54</v>
      </c>
      <c r="F12" s="41"/>
      <c r="G12" s="58">
        <v>50</v>
      </c>
      <c r="H12" s="55"/>
    </row>
    <row r="13" spans="2:12" ht="17.25" thickTop="1">
      <c r="B13" s="50">
        <v>10</v>
      </c>
      <c r="C13" s="56" t="s">
        <v>43</v>
      </c>
      <c r="D13" s="56">
        <v>29</v>
      </c>
      <c r="E13" s="51" t="s">
        <v>55</v>
      </c>
      <c r="F13" s="41"/>
      <c r="G13" s="52" t="s">
        <v>51</v>
      </c>
      <c r="H13" s="55">
        <f>SUM(H8:H12)</f>
        <v>0</v>
      </c>
    </row>
  </sheetData>
  <phoneticPr fontId="7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>
      <selection activeCell="H13" sqref="H13"/>
    </sheetView>
  </sheetViews>
  <sheetFormatPr defaultRowHeight="16.5"/>
  <cols>
    <col min="1" max="1" width="3.375" customWidth="1"/>
    <col min="2" max="2" width="6.125" customWidth="1"/>
    <col min="6" max="6" width="4.5" customWidth="1"/>
  </cols>
  <sheetData>
    <row r="1" spans="2:11">
      <c r="B1" s="8" t="s">
        <v>36</v>
      </c>
      <c r="C1" s="9"/>
      <c r="D1" s="9"/>
      <c r="E1" s="7"/>
      <c r="F1" s="7"/>
      <c r="G1" s="10" t="s">
        <v>37</v>
      </c>
      <c r="H1" s="7"/>
      <c r="I1" s="7"/>
    </row>
    <row r="2" spans="2:11">
      <c r="B2" s="7"/>
      <c r="C2" s="7"/>
      <c r="D2" s="7"/>
      <c r="E2" s="7"/>
      <c r="F2" s="7"/>
      <c r="G2" s="7"/>
      <c r="H2" s="7"/>
      <c r="I2" s="7"/>
    </row>
    <row r="3" spans="2:11">
      <c r="B3" s="11" t="s">
        <v>38</v>
      </c>
      <c r="C3" s="12" t="s">
        <v>39</v>
      </c>
      <c r="D3" s="12" t="s">
        <v>40</v>
      </c>
      <c r="E3" s="13" t="s">
        <v>41</v>
      </c>
      <c r="F3" s="7"/>
      <c r="G3" s="14" t="s">
        <v>42</v>
      </c>
      <c r="H3" s="15" t="s">
        <v>43</v>
      </c>
      <c r="I3" s="14" t="s">
        <v>44</v>
      </c>
    </row>
    <row r="4" spans="2:11">
      <c r="B4" s="50">
        <v>1</v>
      </c>
      <c r="C4" s="16" t="s">
        <v>43</v>
      </c>
      <c r="D4" s="16">
        <v>36</v>
      </c>
      <c r="E4" s="17" t="s">
        <v>45</v>
      </c>
      <c r="F4" s="7"/>
      <c r="G4" s="14">
        <v>10</v>
      </c>
      <c r="H4" s="18"/>
      <c r="I4" s="55"/>
      <c r="K4" s="23" t="s">
        <v>69</v>
      </c>
    </row>
    <row r="5" spans="2:11">
      <c r="B5" s="50">
        <v>2</v>
      </c>
      <c r="C5" s="16" t="s">
        <v>44</v>
      </c>
      <c r="D5" s="16">
        <v>42</v>
      </c>
      <c r="E5" s="17" t="s">
        <v>46</v>
      </c>
      <c r="F5" s="7"/>
      <c r="G5" s="14">
        <v>20</v>
      </c>
      <c r="H5" s="55"/>
      <c r="I5" s="55"/>
    </row>
    <row r="6" spans="2:11">
      <c r="B6" s="50">
        <v>3</v>
      </c>
      <c r="C6" s="16" t="s">
        <v>44</v>
      </c>
      <c r="D6" s="16">
        <v>26</v>
      </c>
      <c r="E6" s="17" t="s">
        <v>47</v>
      </c>
      <c r="F6" s="7"/>
      <c r="G6" s="14">
        <v>30</v>
      </c>
      <c r="H6" s="55"/>
      <c r="I6" s="55"/>
    </row>
    <row r="7" spans="2:11">
      <c r="B7" s="50">
        <v>4</v>
      </c>
      <c r="C7" s="19" t="s">
        <v>43</v>
      </c>
      <c r="D7" s="19">
        <v>21</v>
      </c>
      <c r="E7" s="17" t="s">
        <v>48</v>
      </c>
      <c r="F7" s="7"/>
      <c r="G7" s="14">
        <v>40</v>
      </c>
      <c r="H7" s="55"/>
      <c r="I7" s="55"/>
    </row>
    <row r="8" spans="2:11" ht="17.25" thickBot="1">
      <c r="B8" s="50">
        <v>5</v>
      </c>
      <c r="C8" s="19" t="s">
        <v>43</v>
      </c>
      <c r="D8" s="19">
        <v>18</v>
      </c>
      <c r="E8" s="20" t="s">
        <v>49</v>
      </c>
      <c r="F8" s="7"/>
      <c r="G8" s="21">
        <v>50</v>
      </c>
      <c r="H8" s="55"/>
      <c r="I8" s="55"/>
    </row>
    <row r="9" spans="2:11" ht="17.25" thickTop="1">
      <c r="B9" s="50">
        <v>6</v>
      </c>
      <c r="C9" s="19" t="s">
        <v>44</v>
      </c>
      <c r="D9" s="19">
        <v>52</v>
      </c>
      <c r="E9" s="17" t="s">
        <v>50</v>
      </c>
      <c r="F9" s="7"/>
      <c r="G9" s="22" t="s">
        <v>51</v>
      </c>
      <c r="H9" s="55"/>
      <c r="I9" s="55"/>
    </row>
    <row r="10" spans="2:11">
      <c r="B10" s="50">
        <v>7</v>
      </c>
      <c r="C10" s="19" t="s">
        <v>44</v>
      </c>
      <c r="D10" s="19">
        <v>34</v>
      </c>
      <c r="E10" s="17" t="s">
        <v>52</v>
      </c>
      <c r="F10" s="7"/>
      <c r="G10" s="7"/>
      <c r="H10" s="7"/>
      <c r="I10" s="7"/>
    </row>
    <row r="11" spans="2:11">
      <c r="B11" s="50">
        <v>8</v>
      </c>
      <c r="C11" s="19" t="s">
        <v>43</v>
      </c>
      <c r="D11" s="19">
        <v>44</v>
      </c>
      <c r="E11" s="17" t="s">
        <v>53</v>
      </c>
      <c r="F11" s="7"/>
      <c r="G11" s="7"/>
      <c r="H11" s="7"/>
      <c r="I11" s="7"/>
    </row>
    <row r="12" spans="2:11">
      <c r="B12" s="50">
        <v>9</v>
      </c>
      <c r="C12" s="16" t="s">
        <v>44</v>
      </c>
      <c r="D12" s="16">
        <v>21</v>
      </c>
      <c r="E12" s="17" t="s">
        <v>54</v>
      </c>
      <c r="F12" s="7"/>
      <c r="G12" s="7"/>
      <c r="H12" s="7"/>
      <c r="I12" s="7"/>
    </row>
    <row r="13" spans="2:11">
      <c r="B13" s="50">
        <v>10</v>
      </c>
      <c r="C13" s="19" t="s">
        <v>43</v>
      </c>
      <c r="D13" s="19">
        <v>29</v>
      </c>
      <c r="E13" s="17" t="s">
        <v>55</v>
      </c>
      <c r="F13" s="7"/>
      <c r="G13" s="7"/>
      <c r="H13" s="7"/>
      <c r="I13" s="7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>
      <selection activeCell="G18" sqref="G18"/>
    </sheetView>
  </sheetViews>
  <sheetFormatPr defaultRowHeight="16.5"/>
  <cols>
    <col min="1" max="1" width="2.375" customWidth="1"/>
    <col min="2" max="2" width="6.25" customWidth="1"/>
    <col min="8" max="8" width="7.75" customWidth="1"/>
  </cols>
  <sheetData>
    <row r="1" spans="2:11">
      <c r="B1" s="26" t="s">
        <v>36</v>
      </c>
      <c r="C1" s="27"/>
      <c r="D1" s="27"/>
      <c r="E1" s="25"/>
      <c r="F1" s="25"/>
      <c r="G1" s="28" t="s">
        <v>56</v>
      </c>
      <c r="H1" s="25"/>
    </row>
    <row r="2" spans="2:11" ht="5.25" customHeight="1">
      <c r="B2" s="25"/>
      <c r="C2" s="25"/>
      <c r="D2" s="25"/>
      <c r="E2" s="25"/>
      <c r="F2" s="25"/>
      <c r="G2" s="25"/>
      <c r="H2" s="25"/>
    </row>
    <row r="3" spans="2:11">
      <c r="B3" s="45" t="s">
        <v>38</v>
      </c>
      <c r="C3" s="29" t="s">
        <v>39</v>
      </c>
      <c r="D3" s="29" t="s">
        <v>40</v>
      </c>
      <c r="E3" s="30" t="s">
        <v>41</v>
      </c>
      <c r="F3" s="25"/>
      <c r="G3" s="31" t="s">
        <v>57</v>
      </c>
      <c r="H3" s="32" t="s">
        <v>58</v>
      </c>
    </row>
    <row r="4" spans="2:11">
      <c r="B4" s="50">
        <v>1</v>
      </c>
      <c r="C4" s="33" t="s">
        <v>43</v>
      </c>
      <c r="D4" s="33">
        <v>36</v>
      </c>
      <c r="E4" s="34" t="s">
        <v>45</v>
      </c>
      <c r="F4" s="25"/>
      <c r="G4" s="32">
        <v>1</v>
      </c>
      <c r="H4" s="35"/>
      <c r="K4" s="24" t="s">
        <v>59</v>
      </c>
    </row>
    <row r="5" spans="2:11">
      <c r="B5" s="50">
        <v>2</v>
      </c>
      <c r="C5" s="33" t="s">
        <v>44</v>
      </c>
      <c r="D5" s="33">
        <v>42</v>
      </c>
      <c r="E5" s="34" t="s">
        <v>46</v>
      </c>
      <c r="F5" s="25"/>
      <c r="G5" s="31">
        <v>2</v>
      </c>
      <c r="H5" s="55"/>
      <c r="K5" s="24" t="s">
        <v>71</v>
      </c>
    </row>
    <row r="6" spans="2:11">
      <c r="B6" s="50">
        <v>3</v>
      </c>
      <c r="C6" s="33" t="s">
        <v>44</v>
      </c>
      <c r="D6" s="33">
        <v>26</v>
      </c>
      <c r="E6" s="34" t="s">
        <v>47</v>
      </c>
      <c r="F6" s="25"/>
      <c r="G6" s="31">
        <v>3</v>
      </c>
      <c r="H6" s="55"/>
    </row>
    <row r="7" spans="2:11">
      <c r="B7" s="50">
        <v>4</v>
      </c>
      <c r="C7" s="36" t="s">
        <v>43</v>
      </c>
      <c r="D7" s="36">
        <v>21</v>
      </c>
      <c r="E7" s="34" t="s">
        <v>48</v>
      </c>
      <c r="F7" s="25"/>
      <c r="G7" s="31">
        <v>4</v>
      </c>
      <c r="H7" s="55"/>
    </row>
    <row r="8" spans="2:11" ht="17.25" thickBot="1">
      <c r="B8" s="50">
        <v>5</v>
      </c>
      <c r="C8" s="36" t="s">
        <v>43</v>
      </c>
      <c r="D8" s="36">
        <v>18</v>
      </c>
      <c r="E8" s="37" t="s">
        <v>49</v>
      </c>
      <c r="F8" s="25"/>
      <c r="G8" s="38">
        <v>5</v>
      </c>
      <c r="H8" s="55"/>
    </row>
    <row r="9" spans="2:11" ht="17.25" thickTop="1">
      <c r="B9" s="50">
        <v>6</v>
      </c>
      <c r="C9" s="36" t="s">
        <v>44</v>
      </c>
      <c r="D9" s="36">
        <v>52</v>
      </c>
      <c r="E9" s="34" t="s">
        <v>50</v>
      </c>
      <c r="F9" s="25"/>
      <c r="G9" s="39" t="s">
        <v>51</v>
      </c>
      <c r="H9" s="40">
        <f>SUM(H4:H8)</f>
        <v>0</v>
      </c>
    </row>
    <row r="10" spans="2:11">
      <c r="B10" s="50">
        <v>7</v>
      </c>
      <c r="C10" s="36" t="s">
        <v>44</v>
      </c>
      <c r="D10" s="36">
        <v>34</v>
      </c>
      <c r="E10" s="34" t="s">
        <v>52</v>
      </c>
      <c r="F10" s="25"/>
      <c r="G10" s="25"/>
      <c r="H10" s="25"/>
    </row>
    <row r="11" spans="2:11">
      <c r="B11" s="50">
        <v>8</v>
      </c>
      <c r="C11" s="36" t="s">
        <v>43</v>
      </c>
      <c r="D11" s="36">
        <v>44</v>
      </c>
      <c r="E11" s="34" t="s">
        <v>53</v>
      </c>
      <c r="F11" s="25"/>
      <c r="G11" s="25"/>
      <c r="H11" s="25"/>
    </row>
    <row r="12" spans="2:11">
      <c r="B12" s="50">
        <v>9</v>
      </c>
      <c r="C12" s="33" t="s">
        <v>44</v>
      </c>
      <c r="D12" s="33">
        <v>21</v>
      </c>
      <c r="E12" s="34" t="s">
        <v>54</v>
      </c>
      <c r="F12" s="25"/>
      <c r="G12" s="25"/>
      <c r="H12" s="25"/>
    </row>
    <row r="13" spans="2:11">
      <c r="B13" s="50">
        <v>10</v>
      </c>
      <c r="C13" s="36" t="s">
        <v>43</v>
      </c>
      <c r="D13" s="36">
        <v>29</v>
      </c>
      <c r="E13" s="34" t="s">
        <v>55</v>
      </c>
      <c r="F13" s="25"/>
      <c r="G13" s="25"/>
      <c r="H13" s="25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showGridLines="0" workbookViewId="0">
      <selection activeCell="H15" sqref="H15"/>
    </sheetView>
  </sheetViews>
  <sheetFormatPr defaultRowHeight="16.5"/>
  <cols>
    <col min="1" max="1" width="3" customWidth="1"/>
    <col min="2" max="2" width="6.25" customWidth="1"/>
    <col min="6" max="6" width="3.625" customWidth="1"/>
    <col min="8" max="12" width="5.75" customWidth="1"/>
  </cols>
  <sheetData>
    <row r="1" spans="2:14">
      <c r="B1" s="42" t="s">
        <v>36</v>
      </c>
      <c r="C1" s="43"/>
      <c r="D1" s="43"/>
      <c r="E1" s="41"/>
      <c r="F1" s="41"/>
      <c r="G1" s="44" t="s">
        <v>60</v>
      </c>
      <c r="H1" s="41"/>
      <c r="I1" s="41"/>
      <c r="J1" s="41"/>
      <c r="K1" s="41"/>
      <c r="L1" s="41"/>
    </row>
    <row r="2" spans="2:14" ht="7.5" customHeight="1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2:14">
      <c r="B3" s="45" t="s">
        <v>38</v>
      </c>
      <c r="C3" s="46" t="s">
        <v>39</v>
      </c>
      <c r="D3" s="46" t="s">
        <v>40</v>
      </c>
      <c r="E3" s="47" t="s">
        <v>41</v>
      </c>
      <c r="F3" s="41"/>
      <c r="G3" s="48"/>
      <c r="H3" s="102" t="s">
        <v>41</v>
      </c>
      <c r="I3" s="102"/>
      <c r="J3" s="102"/>
      <c r="K3" s="102"/>
      <c r="L3" s="102"/>
    </row>
    <row r="4" spans="2:14">
      <c r="B4" s="49">
        <v>1</v>
      </c>
      <c r="C4" s="50" t="s">
        <v>43</v>
      </c>
      <c r="D4" s="50">
        <v>36</v>
      </c>
      <c r="E4" s="51" t="s">
        <v>45</v>
      </c>
      <c r="F4" s="41"/>
      <c r="G4" s="52" t="s">
        <v>42</v>
      </c>
      <c r="H4" s="53">
        <v>1</v>
      </c>
      <c r="I4" s="54">
        <v>2</v>
      </c>
      <c r="J4" s="54">
        <v>3</v>
      </c>
      <c r="K4" s="54">
        <v>4</v>
      </c>
      <c r="L4" s="54">
        <v>5</v>
      </c>
    </row>
    <row r="5" spans="2:14">
      <c r="B5" s="49">
        <v>2</v>
      </c>
      <c r="C5" s="50" t="s">
        <v>44</v>
      </c>
      <c r="D5" s="50">
        <v>42</v>
      </c>
      <c r="E5" s="51" t="s">
        <v>46</v>
      </c>
      <c r="F5" s="41"/>
      <c r="G5" s="54">
        <v>10</v>
      </c>
      <c r="H5" s="55"/>
      <c r="I5" s="55"/>
      <c r="J5" s="55"/>
      <c r="K5" s="55"/>
      <c r="L5" s="55"/>
      <c r="N5" s="24" t="s">
        <v>61</v>
      </c>
    </row>
    <row r="6" spans="2:14">
      <c r="B6" s="49">
        <v>3</v>
      </c>
      <c r="C6" s="50" t="s">
        <v>44</v>
      </c>
      <c r="D6" s="50">
        <v>26</v>
      </c>
      <c r="E6" s="51" t="s">
        <v>47</v>
      </c>
      <c r="F6" s="41"/>
      <c r="G6" s="54">
        <v>20</v>
      </c>
      <c r="H6" s="55"/>
      <c r="I6" s="55"/>
      <c r="J6" s="55"/>
      <c r="K6" s="55"/>
      <c r="L6" s="55"/>
    </row>
    <row r="7" spans="2:14">
      <c r="B7" s="49">
        <v>4</v>
      </c>
      <c r="C7" s="56" t="s">
        <v>43</v>
      </c>
      <c r="D7" s="56">
        <v>21</v>
      </c>
      <c r="E7" s="51" t="s">
        <v>48</v>
      </c>
      <c r="F7" s="41"/>
      <c r="G7" s="54">
        <v>30</v>
      </c>
      <c r="H7" s="55"/>
      <c r="I7" s="55"/>
      <c r="J7" s="55"/>
      <c r="K7" s="55"/>
      <c r="L7" s="55"/>
    </row>
    <row r="8" spans="2:14">
      <c r="B8" s="49">
        <v>5</v>
      </c>
      <c r="C8" s="56" t="s">
        <v>43</v>
      </c>
      <c r="D8" s="56">
        <v>18</v>
      </c>
      <c r="E8" s="57" t="s">
        <v>49</v>
      </c>
      <c r="F8" s="41"/>
      <c r="G8" s="54">
        <v>40</v>
      </c>
      <c r="H8" s="55"/>
      <c r="I8" s="55"/>
      <c r="J8" s="55"/>
      <c r="K8" s="55"/>
      <c r="L8" s="55"/>
    </row>
    <row r="9" spans="2:14" ht="17.25" thickBot="1">
      <c r="B9" s="49">
        <v>6</v>
      </c>
      <c r="C9" s="56" t="s">
        <v>44</v>
      </c>
      <c r="D9" s="56">
        <v>52</v>
      </c>
      <c r="E9" s="51" t="s">
        <v>50</v>
      </c>
      <c r="F9" s="41"/>
      <c r="G9" s="58">
        <v>50</v>
      </c>
      <c r="H9" s="59"/>
      <c r="I9" s="59"/>
      <c r="J9" s="59"/>
      <c r="K9" s="59"/>
      <c r="L9" s="59"/>
    </row>
    <row r="10" spans="2:14" ht="17.25" thickTop="1">
      <c r="B10" s="49">
        <v>7</v>
      </c>
      <c r="C10" s="56" t="s">
        <v>44</v>
      </c>
      <c r="D10" s="56">
        <v>34</v>
      </c>
      <c r="E10" s="51" t="s">
        <v>52</v>
      </c>
      <c r="F10" s="41"/>
      <c r="G10" s="52" t="s">
        <v>51</v>
      </c>
      <c r="H10" s="60"/>
      <c r="I10" s="60"/>
      <c r="J10" s="60"/>
      <c r="K10" s="60"/>
      <c r="L10" s="60"/>
    </row>
    <row r="11" spans="2:14">
      <c r="B11" s="49">
        <v>8</v>
      </c>
      <c r="C11" s="56" t="s">
        <v>43</v>
      </c>
      <c r="D11" s="56">
        <v>44</v>
      </c>
      <c r="E11" s="51" t="s">
        <v>53</v>
      </c>
      <c r="F11" s="41"/>
      <c r="G11" s="41"/>
      <c r="H11" s="41"/>
      <c r="I11" s="41"/>
      <c r="J11" s="41"/>
      <c r="K11" s="41"/>
      <c r="L11" s="41"/>
    </row>
    <row r="12" spans="2:14">
      <c r="B12" s="49">
        <v>9</v>
      </c>
      <c r="C12" s="50" t="s">
        <v>44</v>
      </c>
      <c r="D12" s="50">
        <v>21</v>
      </c>
      <c r="E12" s="51" t="s">
        <v>54</v>
      </c>
      <c r="F12" s="41"/>
      <c r="G12" s="41"/>
      <c r="H12" s="41"/>
      <c r="I12" s="41"/>
      <c r="J12" s="41"/>
      <c r="K12" s="41"/>
      <c r="L12" s="41"/>
    </row>
    <row r="13" spans="2:14">
      <c r="B13" s="49">
        <v>10</v>
      </c>
      <c r="C13" s="56" t="s">
        <v>43</v>
      </c>
      <c r="D13" s="56">
        <v>29</v>
      </c>
      <c r="E13" s="51" t="s">
        <v>55</v>
      </c>
      <c r="F13" s="41"/>
      <c r="G13" s="41"/>
      <c r="H13" s="41"/>
      <c r="I13" s="41"/>
      <c r="J13" s="41"/>
      <c r="K13" s="41"/>
      <c r="L13" s="41"/>
    </row>
  </sheetData>
  <mergeCells count="1">
    <mergeCell ref="H3:L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A班</vt:lpstr>
      <vt:lpstr>B班</vt:lpstr>
      <vt:lpstr>答案比對</vt:lpstr>
      <vt:lpstr>C班</vt:lpstr>
      <vt:lpstr>性別</vt:lpstr>
      <vt:lpstr>性別與世代</vt:lpstr>
      <vt:lpstr>回答人數</vt:lpstr>
      <vt:lpstr>世代×複數回答</vt:lpstr>
    </vt:vector>
  </TitlesOfParts>
  <Company>cgu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陳偉忠</dc:creator>
  <cp:lastModifiedBy>MORGAN</cp:lastModifiedBy>
  <dcterms:created xsi:type="dcterms:W3CDTF">2011-11-22T05:14:10Z</dcterms:created>
  <dcterms:modified xsi:type="dcterms:W3CDTF">2018-04-24T04:50:18Z</dcterms:modified>
</cp:coreProperties>
</file>