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2.xml" ContentType="application/vnd.openxmlformats-officedocument.spreadsheetml.comments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omments3.xml" ContentType="application/vnd.openxmlformats-officedocument.spreadsheetml.comments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google cloud\excel技巧\ch04樣式與格式化條件\"/>
    </mc:Choice>
  </mc:AlternateContent>
  <xr:revisionPtr revIDLastSave="0" documentId="13_ncr:1_{33E034D4-3636-4EE8-B120-3C24BD3D9339}" xr6:coauthVersionLast="47" xr6:coauthVersionMax="47" xr10:uidLastSave="{00000000-0000-0000-0000-000000000000}"/>
  <bookViews>
    <workbookView xWindow="-110" yWindow="-110" windowWidth="19420" windowHeight="10420" firstSheet="9" activeTab="12" xr2:uid="{00000000-000D-0000-FFFF-FFFF00000000}"/>
  </bookViews>
  <sheets>
    <sheet name="日期與時間格式" sheetId="23" r:id="rId1"/>
    <sheet name="工時的計算" sheetId="25" r:id="rId2"/>
    <sheet name="刪除練習" sheetId="7" r:id="rId3"/>
    <sheet name="搬移插入" sheetId="6" r:id="rId4"/>
    <sheet name="隱藏與複製可見儲存格" sheetId="24" r:id="rId5"/>
    <sheet name="格式複製練習" sheetId="8" r:id="rId6"/>
    <sheet name="常用格式練習" sheetId="11" r:id="rId7"/>
    <sheet name="縮排與對齊" sheetId="14" r:id="rId8"/>
    <sheet name="輸入與顯示值" sheetId="15" r:id="rId9"/>
    <sheet name="套用表格" sheetId="19" r:id="rId10"/>
    <sheet name="樣式的建立與套用" sheetId="17" r:id="rId11"/>
    <sheet name="說明" sheetId="29" r:id="rId12"/>
    <sheet name="格式設定(方法一)" sheetId="21" r:id="rId13"/>
    <sheet name="格式化的條件(方法二)" sheetId="22" r:id="rId14"/>
    <sheet name="自訂格式範例" sheetId="12" r:id="rId15"/>
    <sheet name="綜合練習" sheetId="20" r:id="rId16"/>
    <sheet name="格式的隱藏" sheetId="26" r:id="rId17"/>
    <sheet name="工作表1" sheetId="27" state="hidden" r:id="rId18"/>
  </sheets>
  <externalReferences>
    <externalReference r:id="rId19"/>
    <externalReference r:id="rId20"/>
    <externalReference r:id="rId21"/>
    <externalReference r:id="rId22"/>
  </externalReferences>
  <definedNames>
    <definedName name="_xlnm._FilterDatabase" localSheetId="4" hidden="1">隱藏與複製可見儲存格!$B$3:$G$13</definedName>
    <definedName name="Contacts">#REF!</definedName>
    <definedName name="HTML1_1" hidden="1">"[SAMPLE1.XLS]預算表!$A$4:$F$12"</definedName>
    <definedName name="HTML1_10" hidden="1">""</definedName>
    <definedName name="HTML1_11" hidden="1">1</definedName>
    <definedName name="HTML1_12" hidden="1">"C:\My Documents\MyHTML.htm"</definedName>
    <definedName name="HTML1_2" hidden="1">1</definedName>
    <definedName name="HTML1_3" hidden="1">"SAMPLE1"</definedName>
    <definedName name="HTML1_4" hidden="1">"預算表"</definedName>
    <definedName name="HTML1_5" hidden="1">""</definedName>
    <definedName name="HTML1_6" hidden="1">-4146</definedName>
    <definedName name="HTML1_7" hidden="1">-4146</definedName>
    <definedName name="HTML1_8" hidden="1">"1996/12/26"</definedName>
    <definedName name="HTML1_9" hidden="1">"王仲麒"</definedName>
    <definedName name="HTMLCount" hidden="1">1</definedName>
    <definedName name="wrn.1996._.報表." localSheetId="1" hidden="1">{"全年度資料",#N/A,FALSE,"季報表"}</definedName>
    <definedName name="wrn.1996._.報表." hidden="1">{"全年度資料",#N/A,FALSE,"季報表"}</definedName>
    <definedName name="小計">[1]條件式加總!$G$2:$G$101</definedName>
    <definedName name="北區小計">#REF!</definedName>
    <definedName name="合計" localSheetId="1">#REF!</definedName>
    <definedName name="合計" localSheetId="10">#REF!</definedName>
    <definedName name="合計">#REF!</definedName>
    <definedName name="折舊年限" localSheetId="1">#REF!</definedName>
    <definedName name="折舊年限">#REF!</definedName>
    <definedName name="南區小計">#REF!</definedName>
    <definedName name="研討會">#REF!</definedName>
    <definedName name="座位限額" localSheetId="1">[2]公式稽核!$B$5</definedName>
    <definedName name="座位限額">[3]稽核與驗證!$B$5</definedName>
    <definedName name="商品名稱">[4]商品一覽!$B$3:$B$8</definedName>
    <definedName name="票價" localSheetId="1">[2]公式稽核!$B$10</definedName>
    <definedName name="票價">[3]稽核與驗證!$B$10</definedName>
    <definedName name="第一季">#REF!</definedName>
    <definedName name="第二季">#REF!</definedName>
    <definedName name="第三季">#REF!</definedName>
    <definedName name="第四季">#REF!</definedName>
    <definedName name="景氣係數" localSheetId="1">[2]公式稽核!$B$3</definedName>
    <definedName name="景氣係數">[3]稽核與驗證!$B$3</definedName>
    <definedName name="晴天機率因子" localSheetId="1">[2]公式稽核!$B$2</definedName>
    <definedName name="晴天機率因子">[3]稽核與驗證!$B$2</definedName>
    <definedName name="殘值" localSheetId="1">#REF!</definedName>
    <definedName name="殘值">#REF!</definedName>
    <definedName name="買出票數" localSheetId="1">[2]公式稽核!$B$7</definedName>
    <definedName name="買出票數">[3]稽核與驗證!$B$7</definedName>
    <definedName name="資產總值" localSheetId="1">#REF!</definedName>
    <definedName name="資產總值">#REF!</definedName>
    <definedName name="廣告設計">#REF!</definedName>
    <definedName name="廣告量" localSheetId="1">[2]公式稽核!$B$4</definedName>
    <definedName name="廣告量">[3]稽核與驗證!$B$4</definedName>
    <definedName name="檢定成績" localSheetId="1">#REF!</definedName>
    <definedName name="檢定成績">#REF!</definedName>
    <definedName name="總計" localSheetId="1">#REF!</definedName>
    <definedName name="總計" localSheetId="10">#REF!</definedName>
    <definedName name="總計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5" i="12" l="1"/>
  <c r="K15" i="12"/>
  <c r="N14" i="12"/>
  <c r="M14" i="12"/>
  <c r="N13" i="12"/>
  <c r="M13" i="12"/>
  <c r="N12" i="12"/>
  <c r="M12" i="12"/>
  <c r="N11" i="12"/>
  <c r="M11" i="12"/>
  <c r="N10" i="12"/>
  <c r="M10" i="12"/>
  <c r="N9" i="12"/>
  <c r="M9" i="12"/>
  <c r="N8" i="12"/>
  <c r="M8" i="12"/>
  <c r="N7" i="12"/>
  <c r="M7" i="12"/>
  <c r="N6" i="12"/>
  <c r="M6" i="12"/>
  <c r="N5" i="12"/>
  <c r="N15" i="12" s="1"/>
  <c r="M5" i="12"/>
  <c r="M5" i="25"/>
  <c r="L5" i="25"/>
  <c r="D2" i="25"/>
  <c r="A3" i="23"/>
  <c r="D5" i="26" l="1"/>
  <c r="E5" i="26"/>
  <c r="F5" i="26"/>
  <c r="G5" i="26"/>
  <c r="H5" i="26"/>
  <c r="I5" i="26"/>
  <c r="G20" i="27" l="1"/>
  <c r="H21" i="27" s="1"/>
  <c r="D7" i="25"/>
  <c r="I22" i="27" l="1"/>
  <c r="K22" i="27"/>
  <c r="J22" i="27"/>
  <c r="H22" i="27"/>
  <c r="I21" i="27"/>
  <c r="J21" i="27"/>
  <c r="K21" i="27"/>
  <c r="K12" i="25"/>
  <c r="A1" i="19" l="1"/>
  <c r="F7" i="15"/>
  <c r="B27" i="25" l="1"/>
  <c r="L2" i="22"/>
  <c r="M2" i="22"/>
  <c r="N2" i="22"/>
  <c r="L3" i="22"/>
  <c r="M3" i="22"/>
  <c r="N3" i="22"/>
  <c r="L4" i="22"/>
  <c r="M4" i="22"/>
  <c r="N4" i="22"/>
  <c r="L5" i="22"/>
  <c r="M5" i="22"/>
  <c r="N5" i="22"/>
  <c r="L6" i="22"/>
  <c r="M6" i="22"/>
  <c r="N6" i="22"/>
  <c r="L7" i="22"/>
  <c r="M7" i="22"/>
  <c r="N7" i="22"/>
  <c r="L8" i="22"/>
  <c r="M8" i="22"/>
  <c r="N8" i="22"/>
  <c r="L9" i="22"/>
  <c r="M9" i="22"/>
  <c r="N9" i="22"/>
  <c r="L10" i="22"/>
  <c r="M10" i="22"/>
  <c r="N10" i="22"/>
  <c r="L11" i="22"/>
  <c r="M11" i="22"/>
  <c r="N11" i="22"/>
  <c r="E24" i="23"/>
  <c r="E31" i="23"/>
  <c r="B18" i="23"/>
  <c r="B27" i="23" s="1"/>
  <c r="E11" i="25"/>
  <c r="F11" i="25"/>
  <c r="E21" i="25"/>
  <c r="G21" i="25"/>
  <c r="F21" i="25"/>
  <c r="G19" i="25"/>
  <c r="F19" i="25"/>
  <c r="E19" i="25"/>
  <c r="K16" i="25"/>
  <c r="L16" i="25"/>
  <c r="M16" i="25"/>
  <c r="J16" i="25"/>
  <c r="D19" i="25"/>
  <c r="D4" i="23"/>
  <c r="D5" i="23"/>
  <c r="D6" i="23"/>
  <c r="D7" i="23"/>
  <c r="D8" i="23"/>
  <c r="D9" i="23"/>
  <c r="D10" i="23"/>
  <c r="D11" i="23"/>
  <c r="D12" i="23"/>
  <c r="D13" i="23"/>
  <c r="D14" i="23"/>
  <c r="E3" i="26"/>
  <c r="F3" i="26"/>
  <c r="G3" i="26"/>
  <c r="H3" i="26"/>
  <c r="I3" i="26"/>
  <c r="E4" i="26"/>
  <c r="F4" i="26"/>
  <c r="G4" i="26"/>
  <c r="H4" i="26"/>
  <c r="I4" i="26"/>
  <c r="E6" i="26"/>
  <c r="F6" i="26"/>
  <c r="G6" i="26"/>
  <c r="H6" i="26"/>
  <c r="I6" i="26"/>
  <c r="D4" i="26"/>
  <c r="D6" i="26"/>
  <c r="D3" i="26"/>
  <c r="H3" i="19"/>
  <c r="D10" i="21"/>
  <c r="D9" i="21"/>
  <c r="F7" i="25"/>
  <c r="D5" i="25"/>
  <c r="F5" i="25"/>
  <c r="D4" i="25"/>
  <c r="F4" i="25" s="1"/>
  <c r="L11" i="11"/>
  <c r="M12" i="25"/>
  <c r="L12" i="25"/>
  <c r="D11" i="25"/>
  <c r="D6" i="25"/>
  <c r="F6" i="25" s="1"/>
  <c r="D3" i="25"/>
  <c r="F3" i="25" s="1"/>
  <c r="F2" i="25"/>
  <c r="G33" i="12"/>
  <c r="G34" i="12"/>
  <c r="G32" i="12"/>
  <c r="G31" i="12"/>
  <c r="G28" i="12"/>
  <c r="G25" i="12"/>
  <c r="G20" i="12"/>
  <c r="G21" i="12"/>
  <c r="G22" i="12"/>
  <c r="G23" i="12"/>
  <c r="G24" i="12"/>
  <c r="G26" i="12"/>
  <c r="G27" i="12"/>
  <c r="G29" i="12"/>
  <c r="G19" i="12"/>
  <c r="D3" i="23"/>
  <c r="A4" i="23"/>
  <c r="A5" i="23" s="1"/>
  <c r="A6" i="23" s="1"/>
  <c r="A7" i="23" s="1"/>
  <c r="A8" i="23" s="1"/>
  <c r="A9" i="23" s="1"/>
  <c r="A10" i="23" s="1"/>
  <c r="A11" i="23" s="1"/>
  <c r="A12" i="23" s="1"/>
  <c r="A13" i="23" s="1"/>
  <c r="A14" i="23" s="1"/>
  <c r="H5" i="20"/>
  <c r="H6" i="20"/>
  <c r="H7" i="20"/>
  <c r="H8" i="20"/>
  <c r="H3" i="20"/>
  <c r="H4" i="20"/>
  <c r="A6" i="22"/>
  <c r="A7" i="22" s="1"/>
  <c r="A8" i="22" s="1"/>
  <c r="A9" i="22" s="1"/>
  <c r="A10" i="22" s="1"/>
  <c r="A11" i="22" s="1"/>
  <c r="J6" i="6"/>
  <c r="I12" i="19"/>
  <c r="H12" i="19"/>
  <c r="I11" i="19"/>
  <c r="H11" i="19"/>
  <c r="I10" i="19"/>
  <c r="H10" i="19"/>
  <c r="I9" i="19"/>
  <c r="H9" i="19"/>
  <c r="I8" i="19"/>
  <c r="H8" i="19"/>
  <c r="I7" i="19"/>
  <c r="H7" i="19"/>
  <c r="I6" i="19"/>
  <c r="H6" i="19"/>
  <c r="I5" i="19"/>
  <c r="H5" i="19"/>
  <c r="I4" i="19"/>
  <c r="H4" i="19"/>
  <c r="I3" i="19"/>
  <c r="A3" i="19"/>
  <c r="A4" i="19" s="1"/>
  <c r="A5" i="19" s="1"/>
  <c r="A6" i="19" s="1"/>
  <c r="A7" i="19" s="1"/>
  <c r="A8" i="19" s="1"/>
  <c r="A9" i="19" s="1"/>
  <c r="A10" i="19" s="1"/>
  <c r="A11" i="19" s="1"/>
  <c r="A12" i="19" s="1"/>
  <c r="I11" i="22"/>
  <c r="H11" i="22"/>
  <c r="I10" i="22"/>
  <c r="H10" i="22"/>
  <c r="I9" i="22"/>
  <c r="H9" i="22"/>
  <c r="I8" i="22"/>
  <c r="H8" i="22"/>
  <c r="I7" i="22"/>
  <c r="H7" i="22"/>
  <c r="I6" i="22"/>
  <c r="H6" i="22"/>
  <c r="I5" i="22"/>
  <c r="H5" i="22"/>
  <c r="I4" i="22"/>
  <c r="H4" i="22"/>
  <c r="I3" i="22"/>
  <c r="H3" i="22"/>
  <c r="I2" i="22"/>
  <c r="H2" i="22"/>
  <c r="D8" i="21"/>
  <c r="D7" i="21"/>
  <c r="D6" i="21"/>
  <c r="D5" i="21"/>
  <c r="D4" i="21"/>
  <c r="D3" i="21"/>
  <c r="D2" i="21"/>
  <c r="F8" i="20"/>
  <c r="E8" i="20"/>
  <c r="D8" i="20"/>
  <c r="C8" i="20"/>
  <c r="B8" i="20"/>
  <c r="F7" i="20"/>
  <c r="E7" i="20"/>
  <c r="D7" i="20"/>
  <c r="C7" i="20"/>
  <c r="B7" i="20"/>
  <c r="F6" i="20"/>
  <c r="E6" i="20"/>
  <c r="D6" i="20"/>
  <c r="C6" i="20"/>
  <c r="B6" i="20"/>
  <c r="F5" i="20"/>
  <c r="E5" i="20"/>
  <c r="D5" i="20"/>
  <c r="C5" i="20"/>
  <c r="B5" i="20"/>
  <c r="F4" i="20"/>
  <c r="E4" i="20"/>
  <c r="D4" i="20"/>
  <c r="C4" i="20"/>
  <c r="B4" i="20"/>
  <c r="F3" i="20"/>
  <c r="E3" i="20"/>
  <c r="D3" i="20"/>
  <c r="C3" i="20"/>
  <c r="B3" i="20"/>
  <c r="F13" i="17"/>
  <c r="E13" i="17"/>
  <c r="D13" i="17"/>
  <c r="C13" i="17"/>
  <c r="F12" i="17"/>
  <c r="E12" i="17"/>
  <c r="D12" i="17"/>
  <c r="C12" i="17"/>
  <c r="F11" i="17"/>
  <c r="E11" i="17"/>
  <c r="D11" i="17"/>
  <c r="C11" i="17"/>
  <c r="F10" i="17"/>
  <c r="E10" i="17"/>
  <c r="D10" i="17"/>
  <c r="C10" i="17"/>
  <c r="F9" i="17"/>
  <c r="E9" i="17"/>
  <c r="D9" i="17"/>
  <c r="C9" i="17"/>
  <c r="F8" i="17"/>
  <c r="E8" i="17"/>
  <c r="D8" i="17"/>
  <c r="C8" i="17"/>
  <c r="F7" i="17"/>
  <c r="E7" i="17"/>
  <c r="D7" i="17"/>
  <c r="C7" i="17"/>
  <c r="F6" i="17"/>
  <c r="E6" i="17"/>
  <c r="D6" i="17"/>
  <c r="C6" i="17"/>
  <c r="F5" i="17"/>
  <c r="E5" i="17"/>
  <c r="D5" i="17"/>
  <c r="C5" i="17"/>
  <c r="F4" i="17"/>
  <c r="E4" i="17"/>
  <c r="D4" i="17"/>
  <c r="C4" i="17"/>
  <c r="F3" i="17"/>
  <c r="E3" i="17"/>
  <c r="D3" i="17"/>
  <c r="C3" i="17"/>
  <c r="D7" i="15"/>
  <c r="J31" i="14"/>
  <c r="I31" i="14"/>
  <c r="H31" i="14"/>
  <c r="K30" i="14"/>
  <c r="K29" i="14"/>
  <c r="K24" i="14"/>
  <c r="H24" i="14"/>
  <c r="K17" i="14"/>
  <c r="H17" i="14"/>
  <c r="E14" i="14"/>
  <c r="B14" i="14"/>
  <c r="C15" i="12"/>
  <c r="F14" i="12"/>
  <c r="E14" i="12"/>
  <c r="F13" i="12"/>
  <c r="E13" i="12"/>
  <c r="F12" i="12"/>
  <c r="E12" i="12"/>
  <c r="F11" i="12"/>
  <c r="E11" i="12"/>
  <c r="F10" i="12"/>
  <c r="E10" i="12"/>
  <c r="F9" i="12"/>
  <c r="E9" i="12"/>
  <c r="F8" i="12"/>
  <c r="E8" i="12"/>
  <c r="F7" i="12"/>
  <c r="E7" i="12"/>
  <c r="F6" i="12"/>
  <c r="E6" i="12"/>
  <c r="F5" i="12"/>
  <c r="E5" i="12"/>
  <c r="L8" i="11"/>
  <c r="L9" i="11"/>
  <c r="E31" i="6"/>
  <c r="D31" i="6"/>
  <c r="C31" i="6"/>
  <c r="F30" i="6"/>
  <c r="F29" i="6"/>
  <c r="F31" i="6" s="1"/>
  <c r="D4" i="7"/>
  <c r="E4" i="7"/>
  <c r="F4" i="7"/>
  <c r="G4" i="7"/>
  <c r="D7" i="7"/>
  <c r="E7" i="7"/>
  <c r="F7" i="7"/>
  <c r="G7" i="7"/>
  <c r="F4" i="6"/>
  <c r="C6" i="6"/>
  <c r="D6" i="6"/>
  <c r="F5" i="6"/>
  <c r="E6" i="6"/>
  <c r="G9" i="6"/>
  <c r="F17" i="6"/>
  <c r="F19" i="6" s="1"/>
  <c r="C19" i="6"/>
  <c r="D19" i="6"/>
  <c r="F18" i="6"/>
  <c r="E19" i="6"/>
  <c r="J20" i="6"/>
  <c r="F21" i="6"/>
  <c r="F8" i="7"/>
  <c r="E8" i="7"/>
  <c r="D8" i="7"/>
  <c r="G8" i="7"/>
  <c r="F15" i="12"/>
  <c r="E15" i="12"/>
  <c r="K31" i="14"/>
  <c r="K32" i="14"/>
  <c r="F31" i="23"/>
  <c r="C27" i="23"/>
  <c r="C21" i="23"/>
  <c r="C18" i="23"/>
  <c r="L13" i="25"/>
  <c r="C22" i="23"/>
  <c r="C31" i="23"/>
  <c r="E17" i="25"/>
  <c r="C24" i="23"/>
  <c r="C20" i="23"/>
  <c r="C29" i="23"/>
  <c r="M13" i="25"/>
  <c r="E22" i="25"/>
  <c r="C28" i="23"/>
  <c r="F24" i="23"/>
  <c r="K13" i="25"/>
  <c r="F6" i="6" l="1"/>
  <c r="H4" i="17"/>
  <c r="G3" i="20"/>
  <c r="I3" i="20" s="1"/>
  <c r="C17" i="17"/>
  <c r="L1" i="22"/>
  <c r="G4" i="17"/>
  <c r="H6" i="17"/>
  <c r="G8" i="17"/>
  <c r="H10" i="17"/>
  <c r="G12" i="17"/>
  <c r="C16" i="17"/>
  <c r="E17" i="17"/>
  <c r="G8" i="20"/>
  <c r="I8" i="20" s="1"/>
  <c r="F16" i="17"/>
  <c r="G6" i="20"/>
  <c r="I6" i="20" s="1"/>
  <c r="H8" i="17"/>
  <c r="G6" i="17"/>
  <c r="G3" i="17"/>
  <c r="G7" i="17"/>
  <c r="H5" i="17"/>
  <c r="G9" i="17"/>
  <c r="H11" i="17"/>
  <c r="B9" i="20"/>
  <c r="B10" i="20" s="1"/>
  <c r="H13" i="17"/>
  <c r="G4" i="20"/>
  <c r="I4" i="20" s="1"/>
  <c r="G5" i="20"/>
  <c r="I5" i="20" s="1"/>
  <c r="H7" i="17"/>
  <c r="G7" i="20"/>
  <c r="I7" i="20" s="1"/>
  <c r="D17" i="17"/>
  <c r="H9" i="17"/>
  <c r="G13" i="17"/>
  <c r="N1" i="22"/>
  <c r="M1" i="22"/>
  <c r="G11" i="17"/>
  <c r="D16" i="17"/>
  <c r="H12" i="17"/>
  <c r="G10" i="17"/>
  <c r="A5" i="22"/>
  <c r="A4" i="22" s="1"/>
  <c r="A3" i="22" s="1"/>
  <c r="A2" i="22" s="1"/>
  <c r="B20" i="23"/>
  <c r="B24" i="23" s="1"/>
  <c r="H3" i="17"/>
  <c r="G5" i="17"/>
  <c r="E16" i="17"/>
  <c r="F17" i="17"/>
  <c r="B11" i="20" l="1"/>
  <c r="G16" i="17"/>
  <c r="G17" i="17"/>
  <c r="H16" i="17"/>
  <c r="H17" i="1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MORGAN</author>
  </authors>
  <commentList>
    <comment ref="D11" authorId="0" shapeId="0" xr:uid="{00000000-0006-0000-0100-000001000000}">
      <text>
        <r>
          <rPr>
            <sz val="9"/>
            <color rgb="FF000000"/>
            <rFont val="細明體"/>
            <family val="1"/>
            <charset val="136"/>
          </rPr>
          <t>無法顯示超過</t>
        </r>
        <r>
          <rPr>
            <sz val="9"/>
            <color rgb="FF000000"/>
            <rFont val="細明體"/>
            <family val="1"/>
            <charset val="136"/>
          </rPr>
          <t>24</t>
        </r>
        <r>
          <rPr>
            <sz val="9"/>
            <color rgb="FF000000"/>
            <rFont val="細明體"/>
            <family val="1"/>
            <charset val="136"/>
          </rPr>
          <t>小時的時間</t>
        </r>
      </text>
    </comment>
    <comment ref="D19" authorId="0" shapeId="0" xr:uid="{00000000-0006-0000-0100-000002000000}">
      <text>
        <r>
          <rPr>
            <sz val="9"/>
            <color rgb="FF000000"/>
            <rFont val="細明體"/>
            <family val="1"/>
            <charset val="136"/>
          </rPr>
          <t>請問如何</t>
        </r>
        <r>
          <rPr>
            <sz val="9"/>
            <color rgb="FF000000"/>
            <rFont val="細明體"/>
            <family val="1"/>
            <charset val="136"/>
          </rPr>
          <t xml:space="preserve">
</t>
        </r>
        <r>
          <rPr>
            <sz val="9"/>
            <color rgb="FF000000"/>
            <rFont val="細明體"/>
            <family val="1"/>
            <charset val="136"/>
          </rPr>
          <t xml:space="preserve">1. </t>
        </r>
        <r>
          <rPr>
            <sz val="9"/>
            <color rgb="FF000000"/>
            <rFont val="細明體"/>
            <family val="1"/>
            <charset val="136"/>
          </rPr>
          <t>轉換成正確的格式</t>
        </r>
        <r>
          <rPr>
            <sz val="9"/>
            <color rgb="FF000000"/>
            <rFont val="細明體"/>
            <family val="1"/>
            <charset val="136"/>
          </rPr>
          <t xml:space="preserve">
</t>
        </r>
        <r>
          <rPr>
            <sz val="9"/>
            <color rgb="FF000000"/>
            <rFont val="細明體"/>
            <family val="1"/>
            <charset val="136"/>
          </rPr>
          <t xml:space="preserve">2. </t>
        </r>
        <r>
          <rPr>
            <sz val="9"/>
            <color rgb="FF000000"/>
            <rFont val="細明體"/>
            <family val="1"/>
            <charset val="136"/>
          </rPr>
          <t>減去請假的</t>
        </r>
        <r>
          <rPr>
            <sz val="9"/>
            <color rgb="FF000000"/>
            <rFont val="細明體"/>
            <family val="1"/>
            <charset val="136"/>
          </rPr>
          <t xml:space="preserve"> 1</t>
        </r>
        <r>
          <rPr>
            <sz val="9"/>
            <color rgb="FF000000"/>
            <rFont val="細明體"/>
            <family val="1"/>
            <charset val="136"/>
          </rPr>
          <t>小時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Doris</author>
  </authors>
  <commentList>
    <comment ref="F7" authorId="0" shapeId="0" xr:uid="{00000000-0006-0000-0800-000001000000}">
      <text>
        <r>
          <rPr>
            <sz val="9"/>
            <color indexed="81"/>
            <rFont val="新細明體"/>
            <family val="1"/>
            <charset val="136"/>
          </rPr>
          <t xml:space="preserve">因為F6是未經定義過的文字所以不能拿來計算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Doris</author>
  </authors>
  <commentList>
    <comment ref="G2" authorId="0" shapeId="0" xr:uid="{00000000-0006-0000-0B00-000001000000}">
      <text>
        <r>
          <rPr>
            <sz val="9"/>
            <color indexed="81"/>
            <rFont val="新細明體"/>
            <family val="1"/>
            <charset val="136"/>
          </rPr>
          <t xml:space="preserve">範圍 G3:G8
&gt; 350 藍色
&lt; 250 紅色
其他  綠色
所有區段的值後面都加上單位 ”套”
</t>
        </r>
      </text>
    </comment>
    <comment ref="H2" authorId="0" shapeId="0" xr:uid="{00000000-0006-0000-0B00-000002000000}">
      <text>
        <r>
          <rPr>
            <sz val="9"/>
            <color indexed="81"/>
            <rFont val="新細明體"/>
            <family val="1"/>
            <charset val="136"/>
          </rPr>
          <t>範圍 H3:H8
&gt;14  ”高”
&lt; 12 ”低”
其他”中”</t>
        </r>
      </text>
    </comment>
    <comment ref="I2" authorId="0" shapeId="0" xr:uid="{00000000-0006-0000-0B00-000003000000}">
      <text>
        <r>
          <rPr>
            <sz val="9"/>
            <color indexed="81"/>
            <rFont val="新細明體"/>
            <family val="1"/>
            <charset val="136"/>
          </rPr>
          <t>範圍 I3:I8
&gt; 3500  紅色 高水準:$#,##0.0元
&lt; 3500  不顯示任何資料</t>
        </r>
      </text>
    </comment>
  </commentList>
</comments>
</file>

<file path=xl/sharedStrings.xml><?xml version="1.0" encoding="utf-8"?>
<sst xmlns="http://schemas.openxmlformats.org/spreadsheetml/2006/main" count="558" uniqueCount="377">
  <si>
    <t>第一季</t>
  </si>
  <si>
    <t>第二季</t>
  </si>
  <si>
    <t>第三季</t>
  </si>
  <si>
    <t>第四季</t>
  </si>
  <si>
    <t>合計</t>
  </si>
  <si>
    <t>廣告設計</t>
  </si>
  <si>
    <t>研討會</t>
  </si>
  <si>
    <t>北區小計</t>
  </si>
  <si>
    <t>南區小計</t>
  </si>
  <si>
    <t>總計</t>
  </si>
  <si>
    <t>二月</t>
  </si>
  <si>
    <t>三月</t>
  </si>
  <si>
    <t>四月</t>
  </si>
  <si>
    <t>五月</t>
  </si>
  <si>
    <t>六月</t>
  </si>
  <si>
    <t>七月</t>
  </si>
  <si>
    <t>十二月</t>
    <phoneticPr fontId="17" type="noConversion"/>
  </si>
  <si>
    <t>跟我無關不要把我刪除</t>
    <phoneticPr fontId="17" type="noConversion"/>
  </si>
  <si>
    <t>一月</t>
    <phoneticPr fontId="17" type="noConversion"/>
  </si>
  <si>
    <t>讓我一起走吧</t>
    <phoneticPr fontId="17" type="noConversion"/>
  </si>
  <si>
    <t>第四季</t>
    <phoneticPr fontId="14" type="noConversion"/>
  </si>
  <si>
    <t>總計</t>
    <phoneticPr fontId="14" type="noConversion"/>
  </si>
  <si>
    <t>台北</t>
    <phoneticPr fontId="17" type="noConversion"/>
  </si>
  <si>
    <t>高雄</t>
    <phoneticPr fontId="14" type="noConversion"/>
  </si>
  <si>
    <t>小計</t>
    <phoneticPr fontId="14" type="noConversion"/>
  </si>
  <si>
    <t>台中</t>
    <phoneticPr fontId="17" type="noConversion"/>
  </si>
  <si>
    <t>自我練習</t>
    <phoneticPr fontId="14" type="noConversion"/>
  </si>
  <si>
    <t>第三季</t>
    <phoneticPr fontId="14" type="noConversion"/>
  </si>
  <si>
    <t>廣告設計</t>
    <phoneticPr fontId="17" type="noConversion"/>
  </si>
  <si>
    <t>專案行銷</t>
    <phoneticPr fontId="14" type="noConversion"/>
  </si>
  <si>
    <t>研討會</t>
    <phoneticPr fontId="14" type="noConversion"/>
  </si>
  <si>
    <r>
      <t>Z</t>
    </r>
    <r>
      <rPr>
        <sz val="12"/>
        <rFont val="新細明體"/>
        <family val="1"/>
        <charset val="136"/>
      </rPr>
      <t>整列刪除</t>
    </r>
    <r>
      <rPr>
        <sz val="12"/>
        <rFont val="Times New Roman"/>
        <family val="1"/>
      </rPr>
      <t xml:space="preserve">[  </t>
    </r>
    <phoneticPr fontId="17" type="noConversion"/>
  </si>
  <si>
    <r>
      <t>刪除</t>
    </r>
    <r>
      <rPr>
        <sz val="12"/>
        <rFont val="Times New Roman"/>
        <family val="1"/>
      </rPr>
      <t xml:space="preserve">[  </t>
    </r>
    <phoneticPr fontId="17" type="noConversion"/>
  </si>
  <si>
    <r>
      <t>搬移與搬移插入練習</t>
    </r>
    <r>
      <rPr>
        <b/>
        <sz val="12"/>
        <color indexed="16"/>
        <rFont val="Times New Roman"/>
        <family val="1"/>
      </rPr>
      <t>(</t>
    </r>
    <r>
      <rPr>
        <b/>
        <sz val="12"/>
        <color indexed="16"/>
        <rFont val="新細明體"/>
        <family val="1"/>
        <charset val="136"/>
      </rPr>
      <t>般移時按著</t>
    </r>
    <r>
      <rPr>
        <b/>
        <sz val="12"/>
        <color indexed="16"/>
        <rFont val="Times New Roman"/>
        <family val="1"/>
      </rPr>
      <t>Shift)</t>
    </r>
    <phoneticPr fontId="17" type="noConversion"/>
  </si>
  <si>
    <r>
      <t>選取</t>
    </r>
    <r>
      <rPr>
        <sz val="12"/>
        <rFont val="Times New Roman"/>
        <family val="1"/>
      </rPr>
      <t>J3:J6</t>
    </r>
    <r>
      <rPr>
        <sz val="12"/>
        <rFont val="新細明體"/>
        <family val="1"/>
        <charset val="136"/>
      </rPr>
      <t>，滑鼠指在邊框上，按著</t>
    </r>
    <r>
      <rPr>
        <sz val="12"/>
        <rFont val="Times New Roman"/>
        <family val="1"/>
      </rPr>
      <t xml:space="preserve"> Shift </t>
    </r>
    <r>
      <rPr>
        <sz val="12"/>
        <rFont val="新細明體"/>
        <family val="1"/>
        <charset val="136"/>
      </rPr>
      <t>移動插入點到第二季、第四季中間，放掉滑鼠和</t>
    </r>
    <r>
      <rPr>
        <sz val="12"/>
        <rFont val="Times New Roman"/>
        <family val="1"/>
      </rPr>
      <t xml:space="preserve"> Shift</t>
    </r>
    <phoneticPr fontId="17" type="noConversion"/>
  </si>
  <si>
    <r>
      <t>選取</t>
    </r>
    <r>
      <rPr>
        <sz val="12"/>
        <rFont val="Times New Roman"/>
        <family val="1"/>
      </rPr>
      <t>B9:G9</t>
    </r>
    <r>
      <rPr>
        <sz val="12"/>
        <rFont val="新細明體"/>
        <family val="1"/>
        <charset val="136"/>
      </rPr>
      <t>，滑鼠指在邊框上，按著</t>
    </r>
    <r>
      <rPr>
        <sz val="12"/>
        <rFont val="Times New Roman"/>
        <family val="1"/>
      </rPr>
      <t xml:space="preserve"> Shift </t>
    </r>
    <r>
      <rPr>
        <sz val="12"/>
        <rFont val="新細明體"/>
        <family val="1"/>
        <charset val="136"/>
      </rPr>
      <t>移動插入點到台北、高雄中間，放掉滑鼠和</t>
    </r>
    <r>
      <rPr>
        <sz val="12"/>
        <rFont val="Times New Roman"/>
        <family val="1"/>
      </rPr>
      <t xml:space="preserve"> Shift</t>
    </r>
    <phoneticPr fontId="17" type="noConversion"/>
  </si>
  <si>
    <r>
      <t>複製插入練習</t>
    </r>
    <r>
      <rPr>
        <b/>
        <sz val="12"/>
        <color indexed="16"/>
        <rFont val="Times New Roman"/>
        <family val="1"/>
      </rPr>
      <t>(</t>
    </r>
    <r>
      <rPr>
        <b/>
        <sz val="12"/>
        <color indexed="16"/>
        <rFont val="新細明體"/>
        <family val="1"/>
        <charset val="136"/>
      </rPr>
      <t>般移時按著</t>
    </r>
    <r>
      <rPr>
        <b/>
        <sz val="12"/>
        <color indexed="16"/>
        <rFont val="Times New Roman"/>
        <family val="1"/>
      </rPr>
      <t>Ctrl+Shift)</t>
    </r>
    <phoneticPr fontId="17" type="noConversion"/>
  </si>
  <si>
    <t>列標題</t>
    <phoneticPr fontId="14" type="noConversion"/>
  </si>
  <si>
    <t>欄標題</t>
    <phoneticPr fontId="14" type="noConversion"/>
  </si>
  <si>
    <t>依序複製右邊格式到指定的儲存格</t>
    <phoneticPr fontId="14" type="noConversion"/>
  </si>
  <si>
    <t>自我練習</t>
    <phoneticPr fontId="14" type="noConversion"/>
  </si>
  <si>
    <t>第一季</t>
    <phoneticPr fontId="14" type="noConversion"/>
  </si>
  <si>
    <t>第二季</t>
    <phoneticPr fontId="14" type="noConversion"/>
  </si>
  <si>
    <t>第三季</t>
    <phoneticPr fontId="14" type="noConversion"/>
  </si>
  <si>
    <t>第四季</t>
    <phoneticPr fontId="14" type="noConversion"/>
  </si>
  <si>
    <t>合計</t>
    <phoneticPr fontId="14" type="noConversion"/>
  </si>
  <si>
    <t>H3:L9</t>
    <phoneticPr fontId="14" type="noConversion"/>
  </si>
  <si>
    <t>廣告設計</t>
    <phoneticPr fontId="14" type="noConversion"/>
  </si>
  <si>
    <t>研討會</t>
    <phoneticPr fontId="14" type="noConversion"/>
  </si>
  <si>
    <t>G2:L2</t>
    <phoneticPr fontId="14" type="noConversion"/>
  </si>
  <si>
    <t>北區小計</t>
    <phoneticPr fontId="14" type="noConversion"/>
  </si>
  <si>
    <t>G3:G9</t>
    <phoneticPr fontId="14" type="noConversion"/>
  </si>
  <si>
    <t>南區小計</t>
    <phoneticPr fontId="14" type="noConversion"/>
  </si>
  <si>
    <t>總計</t>
    <phoneticPr fontId="14" type="noConversion"/>
  </si>
  <si>
    <t>施大偉</t>
  </si>
  <si>
    <t>李榮宗</t>
  </si>
  <si>
    <t>吳宜真</t>
  </si>
  <si>
    <t>張淑滿</t>
  </si>
  <si>
    <t>陳友敬</t>
    <phoneticPr fontId="14" type="noConversion"/>
  </si>
  <si>
    <t>陳儀庭</t>
    <phoneticPr fontId="14" type="noConversion"/>
  </si>
  <si>
    <t>莊慧玲</t>
    <phoneticPr fontId="14" type="noConversion"/>
  </si>
  <si>
    <t>陳偉忠</t>
    <phoneticPr fontId="14" type="noConversion"/>
  </si>
  <si>
    <t>各科最高分</t>
    <phoneticPr fontId="17" type="noConversion"/>
  </si>
  <si>
    <t>各科最低分</t>
    <phoneticPr fontId="17" type="noConversion"/>
  </si>
  <si>
    <t>插入空白儲存格</t>
    <phoneticPr fontId="17" type="noConversion"/>
  </si>
  <si>
    <t>粗體字</t>
    <phoneticPr fontId="17" type="noConversion"/>
  </si>
  <si>
    <t>斜體字</t>
    <phoneticPr fontId="17" type="noConversion"/>
  </si>
  <si>
    <t>畫底線</t>
    <phoneticPr fontId="17" type="noConversion"/>
  </si>
  <si>
    <t>框線</t>
    <phoneticPr fontId="17" type="noConversion"/>
  </si>
  <si>
    <t>字體與大小</t>
    <phoneticPr fontId="17" type="noConversion"/>
  </si>
  <si>
    <t>填滿色彩</t>
    <phoneticPr fontId="17" type="noConversion"/>
  </si>
  <si>
    <t>字型色彩</t>
    <phoneticPr fontId="17" type="noConversion"/>
  </si>
  <si>
    <t>日期</t>
  </si>
  <si>
    <t>最優秀代表銷售員姓名</t>
  </si>
  <si>
    <t>數量</t>
  </si>
  <si>
    <t>單價</t>
  </si>
  <si>
    <t>小計</t>
  </si>
  <si>
    <t>淨利</t>
    <phoneticPr fontId="14" type="noConversion"/>
  </si>
  <si>
    <t>行動電話</t>
    <phoneticPr fontId="14" type="noConversion"/>
  </si>
  <si>
    <t>蔡福源</t>
    <phoneticPr fontId="14" type="noConversion"/>
  </si>
  <si>
    <t>周淑娥</t>
    <phoneticPr fontId="14" type="noConversion"/>
  </si>
  <si>
    <r>
      <rPr>
        <sz val="18"/>
        <color rgb="FFFF0000"/>
        <rFont val="標楷體"/>
        <family val="4"/>
        <charset val="136"/>
      </rPr>
      <t>博碩文化</t>
    </r>
    <r>
      <rPr>
        <vertAlign val="superscript"/>
        <sz val="12"/>
        <rFont val="新細明體"/>
        <family val="1"/>
        <charset val="136"/>
      </rPr>
      <t>®</t>
    </r>
    <r>
      <rPr>
        <sz val="12"/>
        <color rgb="FF0070C0"/>
        <rFont val="標楷體"/>
        <family val="4"/>
        <charset val="136"/>
      </rPr>
      <t>軟體事業部</t>
    </r>
    <phoneticPr fontId="14" type="noConversion"/>
  </si>
  <si>
    <r>
      <t>H</t>
    </r>
    <r>
      <rPr>
        <b/>
        <i/>
        <vertAlign val="subscript"/>
        <sz val="18"/>
        <color indexed="17"/>
        <rFont val="Arial Black"/>
        <family val="2"/>
      </rPr>
      <t>2</t>
    </r>
    <r>
      <rPr>
        <b/>
        <i/>
        <sz val="18"/>
        <color indexed="17"/>
        <rFont val="Arial Black"/>
        <family val="2"/>
      </rPr>
      <t>O</t>
    </r>
    <r>
      <rPr>
        <b/>
        <i/>
        <sz val="18"/>
        <rFont val="Arial Black"/>
        <family val="2"/>
      </rPr>
      <t>+</t>
    </r>
    <r>
      <rPr>
        <b/>
        <i/>
        <sz val="18"/>
        <color indexed="10"/>
        <rFont val="Arial Black"/>
        <family val="2"/>
      </rPr>
      <t>CO</t>
    </r>
    <r>
      <rPr>
        <b/>
        <i/>
        <vertAlign val="subscript"/>
        <sz val="18"/>
        <color indexed="10"/>
        <rFont val="Arial Black"/>
        <family val="2"/>
      </rPr>
      <t>2</t>
    </r>
    <r>
      <rPr>
        <b/>
        <i/>
        <sz val="18"/>
        <rFont val="Arial Black"/>
        <family val="2"/>
      </rPr>
      <t>=</t>
    </r>
    <r>
      <rPr>
        <b/>
        <i/>
        <sz val="18"/>
        <color indexed="20"/>
        <rFont val="Arial Black"/>
        <family val="2"/>
      </rPr>
      <t>X</t>
    </r>
    <r>
      <rPr>
        <b/>
        <i/>
        <vertAlign val="superscript"/>
        <sz val="18"/>
        <color indexed="20"/>
        <rFont val="Arial Black"/>
        <family val="2"/>
      </rPr>
      <t>2</t>
    </r>
    <r>
      <rPr>
        <b/>
        <i/>
        <sz val="18"/>
        <rFont val="Arial Black"/>
        <family val="2"/>
      </rPr>
      <t>+</t>
    </r>
    <r>
      <rPr>
        <b/>
        <i/>
        <sz val="18"/>
        <color indexed="12"/>
        <rFont val="Arial Black"/>
        <family val="2"/>
      </rPr>
      <t>Y</t>
    </r>
    <r>
      <rPr>
        <b/>
        <i/>
        <vertAlign val="superscript"/>
        <sz val="18"/>
        <color indexed="12"/>
        <rFont val="Arial Black"/>
        <family val="2"/>
      </rPr>
      <t>2</t>
    </r>
    <r>
      <rPr>
        <b/>
        <i/>
        <sz val="18"/>
        <rFont val="Arial Black"/>
        <family val="2"/>
      </rPr>
      <t>+</t>
    </r>
    <r>
      <rPr>
        <b/>
        <i/>
        <sz val="18"/>
        <color indexed="17"/>
        <rFont val="Arial Black"/>
        <family val="2"/>
      </rPr>
      <t>10</t>
    </r>
    <r>
      <rPr>
        <b/>
        <i/>
        <vertAlign val="superscript"/>
        <sz val="18"/>
        <color indexed="17"/>
        <rFont val="Arial Black"/>
        <family val="2"/>
      </rPr>
      <t>5</t>
    </r>
    <phoneticPr fontId="14" type="noConversion"/>
  </si>
  <si>
    <t>自動換列</t>
    <phoneticPr fontId="14" type="noConversion"/>
  </si>
  <si>
    <t>勤勞樸實</t>
    <phoneticPr fontId="14" type="noConversion"/>
  </si>
  <si>
    <t>長庚大學校長包家駒博士</t>
    <phoneticPr fontId="14" type="noConversion"/>
  </si>
  <si>
    <t>Z</t>
    <phoneticPr fontId="14" type="noConversion"/>
  </si>
  <si>
    <t>B3是空白</t>
    <phoneticPr fontId="14" type="noConversion"/>
  </si>
  <si>
    <t>B4有資料</t>
    <phoneticPr fontId="14" type="noConversion"/>
  </si>
  <si>
    <t>自動調整字型來適合欄寬</t>
    <phoneticPr fontId="14" type="noConversion"/>
  </si>
  <si>
    <t>設定自動換列</t>
    <phoneticPr fontId="14" type="noConversion"/>
  </si>
  <si>
    <t>字型太大會跑到外面</t>
    <phoneticPr fontId="14" type="noConversion"/>
  </si>
  <si>
    <t>步驟</t>
    <phoneticPr fontId="14" type="noConversion"/>
  </si>
  <si>
    <t>1. 選取欲設定的儲存格，如M5</t>
    <phoneticPr fontId="14" type="noConversion"/>
  </si>
  <si>
    <t>儲存格中縮排文字</t>
    <phoneticPr fontId="14" type="noConversion"/>
  </si>
  <si>
    <t>2. 核取文字控制項中的[縮小字型以適合欄寬]</t>
    <phoneticPr fontId="14" type="noConversion"/>
  </si>
  <si>
    <t>管理費用</t>
    <phoneticPr fontId="14" type="noConversion"/>
  </si>
  <si>
    <t>薪資</t>
    <phoneticPr fontId="14" type="noConversion"/>
  </si>
  <si>
    <t>折舊</t>
    <phoneticPr fontId="14" type="noConversion"/>
  </si>
  <si>
    <r>
      <t>調整後</t>
    </r>
    <r>
      <rPr>
        <sz val="12"/>
        <color indexed="9"/>
        <rFont val="Wingdings 3"/>
        <family val="1"/>
        <charset val="2"/>
      </rPr>
      <t>[</t>
    </r>
    <phoneticPr fontId="14" type="noConversion"/>
  </si>
  <si>
    <t>合併儲存格</t>
    <phoneticPr fontId="14" type="noConversion"/>
  </si>
  <si>
    <t>差旅費</t>
    <phoneticPr fontId="14" type="noConversion"/>
  </si>
  <si>
    <t>1. 選取欲設定的儲存格，如G13:H16</t>
    <phoneticPr fontId="14" type="noConversion"/>
  </si>
  <si>
    <r>
      <t>合併後</t>
    </r>
    <r>
      <rPr>
        <sz val="12"/>
        <color indexed="9"/>
        <rFont val="Wingdings 3"/>
        <family val="1"/>
        <charset val="2"/>
      </rPr>
      <t>[</t>
    </r>
    <phoneticPr fontId="14" type="noConversion"/>
  </si>
  <si>
    <t>2. 按下合併工具</t>
    <phoneticPr fontId="14" type="noConversion"/>
  </si>
  <si>
    <t>1.選取要縮排的儲存格如A11:A13</t>
    <phoneticPr fontId="14" type="noConversion"/>
  </si>
  <si>
    <t>合併同列儲存格</t>
    <phoneticPr fontId="14" type="noConversion"/>
  </si>
  <si>
    <t>2. 按下縮排工具或由儲存格格式中的文字對齊方式設定</t>
    <phoneticPr fontId="14" type="noConversion"/>
  </si>
  <si>
    <t>1. 選取欲設定的儲存格，如G20:H22</t>
    <phoneticPr fontId="14" type="noConversion"/>
  </si>
  <si>
    <t>勤勞樸實</t>
    <phoneticPr fontId="14" type="noConversion"/>
  </si>
  <si>
    <t>標準格式</t>
    <phoneticPr fontId="14" type="noConversion"/>
  </si>
  <si>
    <t>分散對齊(縮排)</t>
    <phoneticPr fontId="14" type="noConversion"/>
  </si>
  <si>
    <t>分散對齊，前後留白</t>
    <phoneticPr fontId="14" type="noConversion"/>
  </si>
  <si>
    <t>台北</t>
    <phoneticPr fontId="17" type="noConversion"/>
  </si>
  <si>
    <t>高雄</t>
    <phoneticPr fontId="14" type="noConversion"/>
  </si>
  <si>
    <t>小計</t>
    <phoneticPr fontId="14" type="noConversion"/>
  </si>
  <si>
    <t>九十六年十大單筆營業額
一覽表(單位:千)</t>
    <phoneticPr fontId="14" type="noConversion"/>
  </si>
  <si>
    <t>輸入的值</t>
    <phoneticPr fontId="14" type="noConversion"/>
  </si>
  <si>
    <t>希望顯示的值</t>
    <phoneticPr fontId="14" type="noConversion"/>
  </si>
  <si>
    <t>一般文字</t>
    <phoneticPr fontId="14" type="noConversion"/>
  </si>
  <si>
    <r>
      <t>格式化後</t>
    </r>
    <r>
      <rPr>
        <sz val="12"/>
        <rFont val="Wingdings"/>
        <charset val="2"/>
      </rPr>
      <t>è</t>
    </r>
    <phoneticPr fontId="14" type="noConversion"/>
  </si>
  <si>
    <t>900元</t>
    <phoneticPr fontId="14" type="noConversion"/>
  </si>
  <si>
    <t>5百萬</t>
    <phoneticPr fontId="14" type="noConversion"/>
  </si>
  <si>
    <t xml:space="preserve">é  </t>
    <phoneticPr fontId="14" type="noConversion"/>
  </si>
  <si>
    <t>é</t>
    <phoneticPr fontId="14" type="noConversion"/>
  </si>
  <si>
    <t>D6*10 的結果</t>
    <phoneticPr fontId="14" type="noConversion"/>
  </si>
  <si>
    <t>F6*10 的結果</t>
    <phoneticPr fontId="14" type="noConversion"/>
  </si>
  <si>
    <t>數字靠右</t>
    <phoneticPr fontId="14" type="noConversion"/>
  </si>
  <si>
    <t>文字靠左</t>
    <phoneticPr fontId="14" type="noConversion"/>
  </si>
  <si>
    <t>民國96年2月5日</t>
    <phoneticPr fontId="14" type="noConversion"/>
  </si>
  <si>
    <t>國文</t>
  </si>
  <si>
    <t>英文</t>
  </si>
  <si>
    <t>高標準</t>
  </si>
  <si>
    <t>有待加油</t>
  </si>
  <si>
    <t>外銷</t>
    <phoneticPr fontId="14" type="noConversion"/>
  </si>
  <si>
    <t>台北</t>
    <phoneticPr fontId="14" type="noConversion"/>
  </si>
  <si>
    <t>台中</t>
    <phoneticPr fontId="14" type="noConversion"/>
  </si>
  <si>
    <t>高雄</t>
    <phoneticPr fontId="14" type="noConversion"/>
  </si>
  <si>
    <t>東部</t>
    <phoneticPr fontId="14" type="noConversion"/>
  </si>
  <si>
    <t>小計</t>
    <phoneticPr fontId="14" type="noConversion"/>
  </si>
  <si>
    <t>平均單價</t>
    <phoneticPr fontId="14" type="noConversion"/>
  </si>
  <si>
    <t>總計</t>
    <phoneticPr fontId="14" type="noConversion"/>
  </si>
  <si>
    <t>博碩產品銷售清單</t>
    <phoneticPr fontId="14" type="noConversion"/>
  </si>
  <si>
    <t>月份</t>
    <phoneticPr fontId="14" type="noConversion"/>
  </si>
  <si>
    <t>一月</t>
    <phoneticPr fontId="14" type="noConversion"/>
  </si>
  <si>
    <t>總平均</t>
    <phoneticPr fontId="14" type="noConversion"/>
  </si>
  <si>
    <t>自我練習</t>
    <phoneticPr fontId="17" type="noConversion"/>
  </si>
  <si>
    <t>請依左邊的格式，設定下面各欄的儲存格，並輸入數值以觀察其結果</t>
    <phoneticPr fontId="17" type="noConversion"/>
  </si>
  <si>
    <t>文字格式</t>
    <phoneticPr fontId="17" type="noConversion"/>
  </si>
  <si>
    <t>銷售員</t>
  </si>
  <si>
    <t>產品</t>
  </si>
  <si>
    <t>地區</t>
  </si>
  <si>
    <t>銷售量</t>
  </si>
  <si>
    <t>成本</t>
    <phoneticPr fontId="17" type="noConversion"/>
  </si>
  <si>
    <t>毛利</t>
    <phoneticPr fontId="17" type="noConversion"/>
  </si>
  <si>
    <t>林智盛</t>
  </si>
  <si>
    <t>台語歌曲</t>
  </si>
  <si>
    <t>台中</t>
  </si>
  <si>
    <t>桃竹苗</t>
  </si>
  <si>
    <t>郭泓志</t>
  </si>
  <si>
    <t>古典音樂</t>
  </si>
  <si>
    <t>花東</t>
  </si>
  <si>
    <t>陳金鋒</t>
  </si>
  <si>
    <t>國語歌曲</t>
  </si>
  <si>
    <t>台南</t>
  </si>
  <si>
    <t>高雄</t>
  </si>
  <si>
    <t>王建民</t>
  </si>
  <si>
    <t>英文歌曲</t>
    <phoneticPr fontId="17" type="noConversion"/>
  </si>
  <si>
    <t>客家歌曲</t>
    <phoneticPr fontId="17" type="noConversion"/>
  </si>
  <si>
    <t>粵語歌曲</t>
    <phoneticPr fontId="17" type="noConversion"/>
  </si>
  <si>
    <t>地方戲曲</t>
    <phoneticPr fontId="17" type="noConversion"/>
  </si>
  <si>
    <t>郭泰源</t>
  </si>
  <si>
    <t>郭泰源</t>
    <phoneticPr fontId="17" type="noConversion"/>
  </si>
  <si>
    <t>業績下滑</t>
    <phoneticPr fontId="17" type="noConversion"/>
  </si>
  <si>
    <t>成本</t>
  </si>
  <si>
    <t>毛利</t>
  </si>
  <si>
    <t>客家歌曲</t>
  </si>
  <si>
    <t>地方戲曲</t>
  </si>
  <si>
    <t>英文歌曲</t>
  </si>
  <si>
    <t>粵語歌曲</t>
  </si>
  <si>
    <t>姓名</t>
    <phoneticPr fontId="14" type="noConversion"/>
  </si>
  <si>
    <t>[&gt;=60][藍色]"及格";[&lt;50][紅色]"不及格";[色彩30]"補考"</t>
    <phoneticPr fontId="17" type="noConversion"/>
  </si>
  <si>
    <t>範例：</t>
    <phoneticPr fontId="17" type="noConversion"/>
  </si>
  <si>
    <t>與常數比較</t>
    <phoneticPr fontId="17" type="noConversion"/>
  </si>
  <si>
    <t>設定格式化條件</t>
    <phoneticPr fontId="17" type="noConversion"/>
  </si>
  <si>
    <t>日期</t>
    <phoneticPr fontId="14" type="noConversion"/>
  </si>
  <si>
    <t>上班時間</t>
    <phoneticPr fontId="14" type="noConversion"/>
  </si>
  <si>
    <t>結束時間</t>
    <phoneticPr fontId="14" type="noConversion"/>
  </si>
  <si>
    <t>上班時數</t>
    <phoneticPr fontId="17" type="noConversion"/>
  </si>
  <si>
    <t>天真國中二年A班模擬考成績</t>
    <phoneticPr fontId="91" type="noConversion"/>
  </si>
  <si>
    <t>數學</t>
  </si>
  <si>
    <t>物理</t>
  </si>
  <si>
    <t>化學</t>
  </si>
  <si>
    <t>王荃荃</t>
  </si>
  <si>
    <t>王莉婷</t>
  </si>
  <si>
    <t>朱玉綺</t>
  </si>
  <si>
    <t>朱珮萱</t>
  </si>
  <si>
    <t>李明真</t>
  </si>
  <si>
    <t>李虹湄</t>
  </si>
  <si>
    <t>李小姿</t>
  </si>
  <si>
    <t>林芝婕</t>
  </si>
  <si>
    <t>邱郁凡</t>
  </si>
  <si>
    <t>黃郁庭</t>
  </si>
  <si>
    <r>
      <t xml:space="preserve">1. </t>
    </r>
    <r>
      <rPr>
        <sz val="12"/>
        <rFont val="細明體"/>
        <family val="3"/>
        <charset val="136"/>
      </rPr>
      <t>刪除第2列整列</t>
    </r>
    <phoneticPr fontId="17" type="noConversion"/>
  </si>
  <si>
    <r>
      <t xml:space="preserve">2. </t>
    </r>
    <r>
      <rPr>
        <sz val="12"/>
        <rFont val="細明體"/>
        <family val="3"/>
        <charset val="136"/>
      </rPr>
      <t>刪除D欄</t>
    </r>
    <phoneticPr fontId="17" type="noConversion"/>
  </si>
  <si>
    <r>
      <t xml:space="preserve">3. </t>
    </r>
    <r>
      <rPr>
        <sz val="12"/>
        <rFont val="細明體"/>
        <family val="3"/>
        <charset val="136"/>
      </rPr>
      <t>刪除淺藍區塊</t>
    </r>
    <phoneticPr fontId="17" type="noConversion"/>
  </si>
  <si>
    <t xml:space="preserve">* 每個區段以分號(；)分開 </t>
    <phoneticPr fontId="17" type="noConversion"/>
  </si>
  <si>
    <t>*</t>
    <phoneticPr fontId="17" type="noConversion"/>
  </si>
  <si>
    <t>隱藏/取消隱藏 E、F欄</t>
  </si>
  <si>
    <t>隱藏/取消隱藏 "刪除練習" 工作表</t>
  </si>
  <si>
    <t>選取、複製、貼上 可見儲存格</t>
    <phoneticPr fontId="17" type="noConversion"/>
  </si>
  <si>
    <t>*</t>
    <phoneticPr fontId="17" type="noConversion"/>
  </si>
  <si>
    <t>新增選取可見儲存格指令按鈕</t>
    <phoneticPr fontId="17" type="noConversion"/>
  </si>
  <si>
    <r>
      <t>常用/儲存格</t>
    </r>
    <r>
      <rPr>
        <sz val="12"/>
        <color theme="9" tint="-0.249977111117893"/>
        <rFont val="新細明體"/>
        <family val="1"/>
        <charset val="136"/>
        <scheme val="minor"/>
      </rPr>
      <t>/格式/可見度/取消隱藏列、欄</t>
    </r>
    <phoneticPr fontId="17" type="noConversion"/>
  </si>
  <si>
    <t>字型太大會跑到外面</t>
    <phoneticPr fontId="14" type="noConversion"/>
  </si>
  <si>
    <t>0.0</t>
    <phoneticPr fontId="17" type="noConversion"/>
  </si>
  <si>
    <t>0.00</t>
    <phoneticPr fontId="17" type="noConversion"/>
  </si>
  <si>
    <t>00.00</t>
    <phoneticPr fontId="17" type="noConversion"/>
  </si>
  <si>
    <t>#</t>
    <phoneticPr fontId="17" type="noConversion"/>
  </si>
  <si>
    <t>#.#</t>
    <phoneticPr fontId="17" type="noConversion"/>
  </si>
  <si>
    <t>#.0</t>
    <phoneticPr fontId="17" type="noConversion"/>
  </si>
  <si>
    <t>0.0#</t>
    <phoneticPr fontId="17" type="noConversion"/>
  </si>
  <si>
    <t>格式</t>
    <phoneticPr fontId="17" type="noConversion"/>
  </si>
  <si>
    <t>輸入</t>
    <phoneticPr fontId="17" type="noConversion"/>
  </si>
  <si>
    <t>顯示為</t>
    <phoneticPr fontId="17" type="noConversion"/>
  </si>
  <si>
    <t>0#.#0</t>
    <phoneticPr fontId="17" type="noConversion"/>
  </si>
  <si>
    <t>##.##</t>
    <phoneticPr fontId="17" type="noConversion"/>
  </si>
  <si>
    <t>0,000.00</t>
    <phoneticPr fontId="17" type="noConversion"/>
  </si>
  <si>
    <t>#,##0.0#</t>
    <phoneticPr fontId="17" type="noConversion"/>
  </si>
  <si>
    <t>只要格式中有的，不管輸入</t>
  </si>
  <si>
    <t>值中有沒有，都要顯示</t>
  </si>
  <si>
    <t>#</t>
    <phoneticPr fontId="17" type="noConversion"/>
  </si>
  <si>
    <t>僅顯示有效的零</t>
    <phoneticPr fontId="17" type="noConversion"/>
  </si>
  <si>
    <t>0.#0</t>
    <phoneticPr fontId="17" type="noConversion"/>
  </si>
  <si>
    <t>上班</t>
    <phoneticPr fontId="91" type="noConversion"/>
  </si>
  <si>
    <t>下班</t>
    <phoneticPr fontId="91" type="noConversion"/>
  </si>
  <si>
    <t>工時</t>
    <phoneticPr fontId="91" type="noConversion"/>
  </si>
  <si>
    <t>方法1</t>
    <phoneticPr fontId="91" type="noConversion"/>
  </si>
  <si>
    <t>錯誤工時</t>
    <phoneticPr fontId="91" type="noConversion"/>
  </si>
  <si>
    <t>工作時數</t>
    <phoneticPr fontId="91" type="noConversion"/>
  </si>
  <si>
    <t>日</t>
  </si>
  <si>
    <t>時</t>
  </si>
  <si>
    <t>分</t>
  </si>
  <si>
    <t>秒</t>
  </si>
  <si>
    <t>日班</t>
    <phoneticPr fontId="91" type="noConversion"/>
  </si>
  <si>
    <t>夜班</t>
    <phoneticPr fontId="91" type="noConversion"/>
  </si>
  <si>
    <t>方法2</t>
    <phoneticPr fontId="91" type="noConversion"/>
  </si>
  <si>
    <t>以格式設定</t>
    <phoneticPr fontId="91" type="noConversion"/>
  </si>
  <si>
    <r>
      <t>工作</t>
    </r>
    <r>
      <rPr>
        <sz val="12"/>
        <color rgb="FFFF0000"/>
        <rFont val="新細明體"/>
        <family val="1"/>
        <charset val="136"/>
        <scheme val="minor"/>
      </rPr>
      <t>時數</t>
    </r>
    <phoneticPr fontId="91" type="noConversion"/>
  </si>
  <si>
    <t>d hh:mm</t>
    <phoneticPr fontId="91" type="noConversion"/>
  </si>
  <si>
    <r>
      <t>工作</t>
    </r>
    <r>
      <rPr>
        <sz val="12"/>
        <color rgb="FFFF0000"/>
        <rFont val="新細明體"/>
        <family val="1"/>
        <charset val="136"/>
        <scheme val="minor"/>
      </rPr>
      <t>天數</t>
    </r>
    <phoneticPr fontId="91" type="noConversion"/>
  </si>
  <si>
    <t>複製可見儲存格</t>
    <phoneticPr fontId="17" type="noConversion"/>
  </si>
  <si>
    <t>選取可見儲存格後按        (或快速鍵Alt + ;)</t>
    <phoneticPr fontId="17" type="noConversion"/>
  </si>
  <si>
    <r>
      <t>按下 C</t>
    </r>
    <r>
      <rPr>
        <sz val="12"/>
        <color theme="1"/>
        <rFont val="新細明體"/>
        <family val="2"/>
        <charset val="136"/>
        <scheme val="minor"/>
      </rPr>
      <t>trl + C</t>
    </r>
    <phoneticPr fontId="17" type="noConversion"/>
  </si>
  <si>
    <t>*</t>
    <phoneticPr fontId="17" type="noConversion"/>
  </si>
  <si>
    <r>
      <rPr>
        <sz val="12"/>
        <rFont val="細明體"/>
        <family val="3"/>
        <charset val="136"/>
      </rPr>
      <t xml:space="preserve">分辨 </t>
    </r>
    <r>
      <rPr>
        <sz val="12"/>
        <rFont val="Arial Rounded MT Bold"/>
        <family val="2"/>
      </rPr>
      <t xml:space="preserve">NOW </t>
    </r>
    <r>
      <rPr>
        <sz val="12"/>
        <rFont val="細明體"/>
        <family val="3"/>
        <charset val="136"/>
      </rPr>
      <t>與 TODAY的差別</t>
    </r>
    <phoneticPr fontId="17" type="noConversion"/>
  </si>
  <si>
    <r>
      <t>排班表(</t>
    </r>
    <r>
      <rPr>
        <sz val="14"/>
        <color rgb="FFFF0000"/>
        <rFont val="細明體"/>
        <family val="3"/>
        <charset val="136"/>
      </rPr>
      <t>沒有跨天數時</t>
    </r>
    <r>
      <rPr>
        <sz val="14"/>
        <rFont val="細明體"/>
        <family val="3"/>
        <charset val="136"/>
      </rPr>
      <t>)</t>
    </r>
    <phoneticPr fontId="14" type="noConversion"/>
  </si>
  <si>
    <t>通用格式</t>
    <phoneticPr fontId="17" type="noConversion"/>
  </si>
  <si>
    <r>
      <t xml:space="preserve">換算方法 </t>
    </r>
    <r>
      <rPr>
        <sz val="12"/>
        <color theme="1"/>
        <rFont val="新細明體"/>
        <family val="2"/>
        <charset val="136"/>
        <scheme val="minor"/>
      </rPr>
      <t xml:space="preserve">  換算後須以 "通用格式" 或 "數值格式" 顯示</t>
    </r>
    <phoneticPr fontId="91" type="noConversion"/>
  </si>
  <si>
    <t>[h]:mm</t>
    <phoneticPr fontId="17" type="noConversion"/>
  </si>
  <si>
    <r>
      <rPr>
        <sz val="12"/>
        <color theme="1"/>
        <rFont val="Wingdings"/>
        <charset val="2"/>
      </rPr>
      <t>ç ü</t>
    </r>
    <r>
      <rPr>
        <sz val="14.4"/>
        <color theme="1"/>
        <rFont val="新細明體"/>
        <family val="1"/>
        <charset val="136"/>
      </rPr>
      <t xml:space="preserve"> </t>
    </r>
    <r>
      <rPr>
        <sz val="12"/>
        <color theme="1"/>
        <rFont val="新細明體"/>
        <family val="1"/>
        <charset val="136"/>
        <scheme val="minor"/>
      </rPr>
      <t>d hh:mm</t>
    </r>
    <phoneticPr fontId="17" type="noConversion"/>
  </si>
  <si>
    <r>
      <rPr>
        <sz val="12"/>
        <color theme="1"/>
        <rFont val="Wingdings"/>
        <charset val="2"/>
      </rPr>
      <t>ç ü</t>
    </r>
    <r>
      <rPr>
        <sz val="14.4"/>
        <color theme="1"/>
        <rFont val="新細明體"/>
        <family val="1"/>
        <charset val="136"/>
      </rPr>
      <t xml:space="preserve"> </t>
    </r>
    <r>
      <rPr>
        <sz val="12"/>
        <color theme="1"/>
        <rFont val="新細明體"/>
        <family val="1"/>
        <charset val="136"/>
        <scheme val="minor"/>
      </rPr>
      <t>[h]"時"mm"分"</t>
    </r>
    <phoneticPr fontId="17" type="noConversion"/>
  </si>
  <si>
    <t>台中</t>
    <phoneticPr fontId="17" type="noConversion"/>
  </si>
  <si>
    <t>[藍色][=1]"男";[紅色][=0]"女"</t>
    <phoneticPr fontId="17" type="noConversion"/>
  </si>
  <si>
    <t>與其他儲存格比較</t>
    <phoneticPr fontId="17" type="noConversion"/>
  </si>
  <si>
    <t>直接與函數或計算公式比較</t>
    <phoneticPr fontId="17" type="noConversion"/>
  </si>
  <si>
    <t>與儲存格的值無關時，可直接使用公式來決定，如下範例</t>
    <phoneticPr fontId="17" type="noConversion"/>
  </si>
  <si>
    <r>
      <t>若前三個月的業績大於後三個月的業績，則D10顯示"</t>
    </r>
    <r>
      <rPr>
        <sz val="11"/>
        <color rgb="FFFF0000"/>
        <rFont val="新細明體"/>
        <family val="1"/>
        <charset val="136"/>
      </rPr>
      <t>業績下滑</t>
    </r>
    <r>
      <rPr>
        <sz val="11"/>
        <color theme="6" tint="-0.499984740745262"/>
        <rFont val="新細明體"/>
        <family val="1"/>
        <charset val="136"/>
      </rPr>
      <t>"</t>
    </r>
    <phoneticPr fontId="17" type="noConversion"/>
  </si>
  <si>
    <t>(計算內容與D10的值無關，但計算結果將影響D10的顯示格式)</t>
    <phoneticPr fontId="17" type="noConversion"/>
  </si>
  <si>
    <r>
      <rPr>
        <sz val="12"/>
        <color rgb="FFFF0000"/>
        <rFont val="Times New Roman"/>
        <family val="1"/>
      </rPr>
      <t xml:space="preserve">* </t>
    </r>
    <r>
      <rPr>
        <sz val="12"/>
        <rFont val="細明體"/>
        <family val="3"/>
        <charset val="136"/>
      </rPr>
      <t>重複</t>
    </r>
    <r>
      <rPr>
        <sz val="12"/>
        <rFont val="Times New Roman"/>
        <family val="1"/>
      </rPr>
      <t>*</t>
    </r>
    <r>
      <rPr>
        <sz val="12"/>
        <rFont val="細明體"/>
        <family val="3"/>
        <charset val="136"/>
      </rPr>
      <t>號後面的字元以填滿欄寬，例如，小計欄</t>
    </r>
    <phoneticPr fontId="17" type="noConversion"/>
  </si>
  <si>
    <r>
      <rPr>
        <sz val="12"/>
        <color rgb="FFFF0000"/>
        <rFont val="Times New Roman"/>
        <family val="1"/>
      </rPr>
      <t xml:space="preserve">_ </t>
    </r>
    <r>
      <rPr>
        <sz val="12"/>
        <rFont val="細明體"/>
        <family val="3"/>
        <charset val="136"/>
      </rPr>
      <t>空底線後面字元的寬度，例如，淨利欄</t>
    </r>
    <phoneticPr fontId="17" type="noConversion"/>
  </si>
  <si>
    <t>;-0.0;</t>
    <phoneticPr fontId="17" type="noConversion"/>
  </si>
  <si>
    <t>0;-0;0;</t>
  </si>
  <si>
    <t>長庚</t>
    <phoneticPr fontId="17" type="noConversion"/>
  </si>
  <si>
    <t>儲存格格式</t>
    <phoneticPr fontId="17" type="noConversion"/>
  </si>
  <si>
    <t>0;;</t>
    <phoneticPr fontId="17" type="noConversion"/>
  </si>
  <si>
    <t>;;0</t>
    <phoneticPr fontId="17" type="noConversion"/>
  </si>
  <si>
    <t>;;</t>
    <phoneticPr fontId="17" type="noConversion"/>
  </si>
  <si>
    <t>;;;</t>
    <phoneticPr fontId="17" type="noConversion"/>
  </si>
  <si>
    <r>
      <t xml:space="preserve">* </t>
    </r>
    <r>
      <rPr>
        <sz val="12"/>
        <color rgb="FFFF0000"/>
        <rFont val="細明體"/>
        <family val="3"/>
        <charset val="136"/>
      </rPr>
      <t>與 _ 的作用</t>
    </r>
    <phoneticPr fontId="17" type="noConversion"/>
  </si>
  <si>
    <t>學習重點</t>
    <phoneticPr fontId="14" type="noConversion"/>
  </si>
  <si>
    <t>學習重點</t>
    <phoneticPr fontId="14" type="noConversion"/>
  </si>
  <si>
    <t>學習重點</t>
    <phoneticPr fontId="14" type="noConversion"/>
  </si>
  <si>
    <t>學習重點</t>
    <phoneticPr fontId="14" type="noConversion"/>
  </si>
  <si>
    <t>當你使用篩選器進行篩選後，使用複製、貼上時</t>
    <phoneticPr fontId="17" type="noConversion"/>
  </si>
  <si>
    <t>不需要使用選取可見儲存格</t>
    <phoneticPr fontId="17" type="noConversion"/>
  </si>
  <si>
    <r>
      <rPr>
        <sz val="12"/>
        <color theme="1"/>
        <rFont val="Wingdings"/>
        <charset val="2"/>
      </rPr>
      <t>ç ü</t>
    </r>
    <r>
      <rPr>
        <sz val="14.4"/>
        <color theme="1"/>
        <rFont val="新細明體"/>
        <family val="1"/>
        <charset val="136"/>
      </rPr>
      <t xml:space="preserve"> </t>
    </r>
    <r>
      <rPr>
        <sz val="12"/>
        <color theme="1"/>
        <rFont val="新細明體"/>
        <family val="2"/>
        <charset val="136"/>
        <scheme val="minor"/>
      </rPr>
      <t>已轉換為</t>
    </r>
    <r>
      <rPr>
        <sz val="12"/>
        <color theme="1"/>
        <rFont val="新細明體"/>
        <family val="1"/>
        <charset val="136"/>
        <scheme val="minor"/>
      </rPr>
      <t>"時"</t>
    </r>
    <phoneticPr fontId="17" type="noConversion"/>
  </si>
  <si>
    <r>
      <t xml:space="preserve">* 每個區段(第四區段除外)可顯示的內容：數值格式、[顏色]、[條件]、"文字" </t>
    </r>
    <r>
      <rPr>
        <sz val="12"/>
        <color theme="8" tint="-0.499984740745262"/>
        <rFont val="標楷體"/>
        <family val="4"/>
        <charset val="136"/>
      </rPr>
      <t>(例 7)</t>
    </r>
    <phoneticPr fontId="17" type="noConversion"/>
  </si>
  <si>
    <r>
      <t>何時使用</t>
    </r>
    <r>
      <rPr>
        <sz val="12"/>
        <rFont val="Arial Rounded MT Bold"/>
        <family val="2"/>
      </rPr>
      <t xml:space="preserve"> "</t>
    </r>
    <r>
      <rPr>
        <sz val="12"/>
        <rFont val="細明體"/>
        <family val="3"/>
        <charset val="136"/>
      </rPr>
      <t>使用公式來決定要格式化那些儲存格</t>
    </r>
    <r>
      <rPr>
        <sz val="12"/>
        <rFont val="Arial Rounded MT Bold"/>
        <family val="2"/>
      </rPr>
      <t>"</t>
    </r>
    <phoneticPr fontId="17" type="noConversion"/>
  </si>
  <si>
    <r>
      <t xml:space="preserve">2. </t>
    </r>
    <r>
      <rPr>
        <sz val="12"/>
        <rFont val="細明體"/>
        <family val="3"/>
        <charset val="136"/>
      </rPr>
      <t>若條件內容與儲存格的值無關，例如：若</t>
    </r>
    <r>
      <rPr>
        <sz val="12"/>
        <rFont val="Arial Rounded MT Bold"/>
        <family val="2"/>
      </rPr>
      <t>"</t>
    </r>
    <r>
      <rPr>
        <sz val="12"/>
        <rFont val="細明體"/>
        <family val="3"/>
        <charset val="136"/>
      </rPr>
      <t>銷售量</t>
    </r>
    <r>
      <rPr>
        <sz val="12"/>
        <rFont val="Arial Rounded MT Bold"/>
        <family val="2"/>
      </rPr>
      <t xml:space="preserve">" </t>
    </r>
    <r>
      <rPr>
        <sz val="12"/>
        <rFont val="細明體"/>
        <family val="3"/>
        <charset val="136"/>
      </rPr>
      <t>加總</t>
    </r>
    <r>
      <rPr>
        <sz val="12"/>
        <rFont val="Arial Rounded MT Bold"/>
        <family val="2"/>
      </rPr>
      <t xml:space="preserve"> </t>
    </r>
    <r>
      <rPr>
        <sz val="12"/>
        <rFont val="細明體"/>
        <family val="3"/>
        <charset val="136"/>
      </rPr>
      <t>大於</t>
    </r>
    <r>
      <rPr>
        <sz val="12"/>
        <rFont val="Arial Rounded MT Bold"/>
        <family val="2"/>
      </rPr>
      <t xml:space="preserve">200 </t>
    </r>
    <r>
      <rPr>
        <sz val="12"/>
        <rFont val="細明體"/>
        <family val="3"/>
        <charset val="136"/>
      </rPr>
      <t>則</t>
    </r>
    <r>
      <rPr>
        <sz val="12"/>
        <rFont val="Arial Rounded MT Bold"/>
        <family val="2"/>
      </rPr>
      <t xml:space="preserve"> A13</t>
    </r>
    <r>
      <rPr>
        <sz val="12"/>
        <rFont val="細明體"/>
        <family val="3"/>
        <charset val="136"/>
      </rPr>
      <t>的文字變成</t>
    </r>
    <r>
      <rPr>
        <sz val="12"/>
        <rFont val="Arial Rounded MT Bold"/>
        <family val="2"/>
      </rPr>
      <t xml:space="preserve"> </t>
    </r>
    <r>
      <rPr>
        <sz val="12"/>
        <rFont val="細明體"/>
        <family val="3"/>
        <charset val="136"/>
      </rPr>
      <t>藍色</t>
    </r>
    <phoneticPr fontId="17" type="noConversion"/>
  </si>
  <si>
    <t>方法一</t>
    <phoneticPr fontId="17" type="noConversion"/>
  </si>
  <si>
    <t>方法二</t>
    <phoneticPr fontId="17" type="noConversion"/>
  </si>
  <si>
    <t>練習：將今天的日期分別以方法一、二轉換成不同單位</t>
    <phoneticPr fontId="17" type="noConversion"/>
  </si>
  <si>
    <t>儲存格格式設定</t>
    <phoneticPr fontId="17" type="noConversion"/>
  </si>
  <si>
    <t>上面三題</t>
    <phoneticPr fontId="17" type="noConversion"/>
  </si>
  <si>
    <r>
      <t>日期或時間不可為負數，</t>
    </r>
    <r>
      <rPr>
        <b/>
        <sz val="12"/>
        <color rgb="FFFF0000"/>
        <rFont val="新細明體"/>
        <family val="1"/>
        <charset val="136"/>
        <scheme val="minor"/>
      </rPr>
      <t>跨日</t>
    </r>
    <r>
      <rPr>
        <b/>
        <sz val="12"/>
        <rFont val="Arial Rounded MT Bold"/>
        <family val="2"/>
      </rPr>
      <t>時記得加上日期</t>
    </r>
    <phoneticPr fontId="91" type="noConversion"/>
  </si>
  <si>
    <r>
      <t>若中間</t>
    </r>
    <r>
      <rPr>
        <b/>
        <sz val="12"/>
        <color rgb="FFFF0000"/>
        <rFont val="新細明體"/>
        <family val="1"/>
        <charset val="136"/>
        <scheme val="minor"/>
      </rPr>
      <t>請假 1 小時</t>
    </r>
    <phoneticPr fontId="91" type="noConversion"/>
  </si>
  <si>
    <t>合併後只剩最左上角儲存格的內容</t>
    <phoneticPr fontId="17" type="noConversion"/>
  </si>
  <si>
    <t>併後只剩各列最左欄儲存格的內容</t>
    <phoneticPr fontId="17" type="noConversion"/>
  </si>
  <si>
    <r>
      <t xml:space="preserve">ç û </t>
    </r>
    <r>
      <rPr>
        <sz val="12"/>
        <color rgb="FFFF0000"/>
        <rFont val="Microsoft JhengHei UI Light"/>
        <family val="2"/>
        <charset val="136"/>
      </rPr>
      <t>hh"時"mm"分"</t>
    </r>
    <phoneticPr fontId="91" type="noConversion"/>
  </si>
  <si>
    <t>以格式顯示</t>
    <phoneticPr fontId="17" type="noConversion"/>
  </si>
  <si>
    <t>補充函數</t>
    <phoneticPr fontId="17" type="noConversion"/>
  </si>
  <si>
    <t>TIME</t>
    <phoneticPr fontId="17" type="noConversion"/>
  </si>
  <si>
    <t>現在時間</t>
    <phoneticPr fontId="17" type="noConversion"/>
  </si>
  <si>
    <t>YEAR</t>
    <phoneticPr fontId="17" type="noConversion"/>
  </si>
  <si>
    <t>MONTH</t>
    <phoneticPr fontId="17" type="noConversion"/>
  </si>
  <si>
    <t>DAY</t>
    <phoneticPr fontId="17" type="noConversion"/>
  </si>
  <si>
    <t>拆解日期</t>
    <phoneticPr fontId="17" type="noConversion"/>
  </si>
  <si>
    <t>拆解時間</t>
    <phoneticPr fontId="17" type="noConversion"/>
  </si>
  <si>
    <t>組合日期</t>
    <phoneticPr fontId="17" type="noConversion"/>
  </si>
  <si>
    <t>組合時間</t>
    <phoneticPr fontId="17" type="noConversion"/>
  </si>
  <si>
    <t>DATE</t>
    <phoneticPr fontId="17" type="noConversion"/>
  </si>
  <si>
    <t>HOUR</t>
    <phoneticPr fontId="17" type="noConversion"/>
  </si>
  <si>
    <t>MINUTE</t>
    <phoneticPr fontId="17" type="noConversion"/>
  </si>
  <si>
    <t>SECOND</t>
    <phoneticPr fontId="17" type="noConversion"/>
  </si>
  <si>
    <t>自行輸入時、分、秒</t>
    <phoneticPr fontId="17" type="noConversion"/>
  </si>
  <si>
    <t>自行輸入年、月、日</t>
    <phoneticPr fontId="17" type="noConversion"/>
  </si>
  <si>
    <t>時間的轉換方式</t>
    <phoneticPr fontId="17" type="noConversion"/>
  </si>
  <si>
    <t>*</t>
    <phoneticPr fontId="17" type="noConversion"/>
  </si>
  <si>
    <t>F7的單位是"小時"，要將小數部分轉為"分"，則取小數部分 x 60</t>
    <phoneticPr fontId="17" type="noConversion"/>
  </si>
  <si>
    <r>
      <t>當時間被直接以"儲存格格式"轉換為通用格式或數值格式時都是以</t>
    </r>
    <r>
      <rPr>
        <sz val="12"/>
        <color rgb="FFFF0000"/>
        <rFont val="新細明體"/>
        <family val="1"/>
        <charset val="136"/>
        <scheme val="minor"/>
      </rPr>
      <t>天</t>
    </r>
    <r>
      <rPr>
        <sz val="12"/>
        <color theme="1"/>
        <rFont val="新細明體"/>
        <family val="2"/>
        <charset val="136"/>
        <scheme val="minor"/>
      </rPr>
      <t>為單位，如F2:F6</t>
    </r>
    <phoneticPr fontId="17" type="noConversion"/>
  </si>
  <si>
    <t>年</t>
    <phoneticPr fontId="17" type="noConversion"/>
  </si>
  <si>
    <t>月</t>
    <phoneticPr fontId="17" type="noConversion"/>
  </si>
  <si>
    <t>日</t>
    <phoneticPr fontId="17" type="noConversion"/>
  </si>
  <si>
    <t>日期</t>
    <phoneticPr fontId="17" type="noConversion"/>
  </si>
  <si>
    <t>應用範例</t>
    <phoneticPr fontId="17" type="noConversion"/>
  </si>
  <si>
    <t>?</t>
    <phoneticPr fontId="17" type="noConversion"/>
  </si>
  <si>
    <t>不補0，用於小數點的對齊</t>
    <phoneticPr fontId="17" type="noConversion"/>
  </si>
  <si>
    <t>套用格式 0.??</t>
    <phoneticPr fontId="17" type="noConversion"/>
  </si>
  <si>
    <t>未套用</t>
    <phoneticPr fontId="17" type="noConversion"/>
  </si>
  <si>
    <t>混合位址練習</t>
    <phoneticPr fontId="14" type="noConversion"/>
  </si>
  <si>
    <t>使用 &amp; 連結兩個儲存格</t>
    <phoneticPr fontId="14" type="noConversion"/>
  </si>
  <si>
    <t>A</t>
    <phoneticPr fontId="14" type="noConversion"/>
  </si>
  <si>
    <t>B</t>
    <phoneticPr fontId="14" type="noConversion"/>
  </si>
  <si>
    <t>C</t>
    <phoneticPr fontId="14" type="noConversion"/>
  </si>
  <si>
    <t>完成上面的練習</t>
    <phoneticPr fontId="17" type="noConversion"/>
  </si>
  <si>
    <t>將日期組合</t>
    <phoneticPr fontId="17" type="noConversion"/>
  </si>
  <si>
    <r>
      <t xml:space="preserve">0 </t>
    </r>
    <r>
      <rPr>
        <b/>
        <sz val="12"/>
        <color rgb="FFFF0000"/>
        <rFont val="細明體"/>
        <family val="3"/>
        <charset val="136"/>
      </rPr>
      <t>與 # 的差別</t>
    </r>
    <phoneticPr fontId="17" type="noConversion"/>
  </si>
  <si>
    <r>
      <t xml:space="preserve">1. </t>
    </r>
    <r>
      <rPr>
        <sz val="12"/>
        <rFont val="細明體"/>
        <family val="3"/>
        <charset val="136"/>
      </rPr>
      <t>無法以儲存格的值直接判斷，須利用函數或公式計算後才能知道是否符合，例如：</t>
    </r>
    <r>
      <rPr>
        <sz val="12"/>
        <rFont val="Arial Rounded MT Bold"/>
        <family val="2"/>
      </rPr>
      <t xml:space="preserve"> </t>
    </r>
    <r>
      <rPr>
        <sz val="12"/>
        <rFont val="細明體"/>
        <family val="3"/>
        <charset val="136"/>
      </rPr>
      <t>儲存格內容是否為</t>
    </r>
    <r>
      <rPr>
        <sz val="12"/>
        <rFont val="Arial Rounded MT Bold"/>
        <family val="2"/>
      </rPr>
      <t xml:space="preserve"> 3 </t>
    </r>
    <r>
      <rPr>
        <sz val="12"/>
        <rFont val="細明體"/>
        <family val="3"/>
        <charset val="136"/>
      </rPr>
      <t>月，</t>
    </r>
    <r>
      <rPr>
        <sz val="12"/>
        <rFont val="Arial Rounded MT Bold"/>
        <family val="2"/>
      </rPr>
      <t>MONTH(A3)=3</t>
    </r>
    <phoneticPr fontId="17" type="noConversion"/>
  </si>
  <si>
    <r>
      <rPr>
        <b/>
        <sz val="12"/>
        <rFont val="細明體"/>
        <family val="1"/>
        <charset val="136"/>
      </rPr>
      <t xml:space="preserve">3. </t>
    </r>
    <r>
      <rPr>
        <sz val="12"/>
        <rFont val="細明體"/>
        <family val="3"/>
        <charset val="136"/>
      </rPr>
      <t>注意! 公式或函數前面一定要有等號(=)</t>
    </r>
    <phoneticPr fontId="17" type="noConversion"/>
  </si>
  <si>
    <t>日期函數 YEAR()、MONTH()、DAY()、DATE()</t>
    <phoneticPr fontId="17" type="noConversion"/>
  </si>
  <si>
    <t>時間函數 HOUR()、MINUTE()、SECOND()、TIME()</t>
    <phoneticPr fontId="17" type="noConversion"/>
  </si>
  <si>
    <t>取得電腦日期函數 TODAY()、取得電腦日期與時間函數NOW()</t>
    <phoneticPr fontId="17" type="noConversion"/>
  </si>
  <si>
    <r>
      <t>* 區段中，若沒給</t>
    </r>
    <r>
      <rPr>
        <sz val="12"/>
        <color theme="8" tint="-0.499984740745262"/>
        <rFont val="標楷體"/>
        <family val="4"/>
        <charset val="136"/>
      </rPr>
      <t>數值格式</t>
    </r>
    <r>
      <rPr>
        <sz val="12"/>
        <color rgb="FFFF0000"/>
        <rFont val="標楷體"/>
        <family val="4"/>
        <charset val="136"/>
      </rPr>
      <t>，也沒有單位或其他自訂文字時，則excel會自動填入"</t>
    </r>
    <r>
      <rPr>
        <sz val="12"/>
        <color theme="8" tint="-0.499984740745262"/>
        <rFont val="標楷體"/>
        <family val="4"/>
        <charset val="136"/>
      </rPr>
      <t>G/通用格式</t>
    </r>
    <r>
      <rPr>
        <sz val="12"/>
        <color rgb="FFFF0000"/>
        <rFont val="標楷體"/>
        <family val="4"/>
        <charset val="136"/>
      </rPr>
      <t>"</t>
    </r>
    <phoneticPr fontId="17" type="noConversion"/>
  </si>
  <si>
    <t>改變儲存格格式的方法</t>
    <phoneticPr fontId="17" type="noConversion"/>
  </si>
  <si>
    <t>作為條件判斷的依據，也不能設定任何計算公式</t>
    <phoneticPr fontId="17" type="noConversion"/>
  </si>
  <si>
    <t>以計算公式作為條件的比較依據</t>
    <phoneticPr fontId="17" type="noConversion"/>
  </si>
  <si>
    <t>格式的部分也可搭配"方法一"的設定</t>
    <phoneticPr fontId="17" type="noConversion"/>
  </si>
  <si>
    <t>可設定的條件功能較多且提供各種橫條、色階、圖示等</t>
    <phoneticPr fontId="17" type="noConversion"/>
  </si>
  <si>
    <t>設定，除了與常數比較外，也可與其儲存格或</t>
    <phoneticPr fontId="17" type="noConversion"/>
  </si>
  <si>
    <t>只能依儲存格自己的內容來設定格式，無法用其他儲存格的內容</t>
    <phoneticPr fontId="17" type="noConversion"/>
  </si>
  <si>
    <t>較簡單，直接參考下列格式設定</t>
    <phoneticPr fontId="91" type="noConversion"/>
  </si>
  <si>
    <r>
      <rPr>
        <sz val="12"/>
        <rFont val="新細明體"/>
        <family val="1"/>
        <charset val="136"/>
      </rPr>
      <t>施大偉</t>
    </r>
    <phoneticPr fontId="14" type="noConversion"/>
  </si>
  <si>
    <r>
      <rPr>
        <sz val="12"/>
        <rFont val="新細明體"/>
        <family val="1"/>
        <charset val="136"/>
      </rPr>
      <t>李榮宗</t>
    </r>
    <phoneticPr fontId="14" type="noConversion"/>
  </si>
  <si>
    <r>
      <rPr>
        <sz val="12"/>
        <rFont val="新細明體"/>
        <family val="1"/>
        <charset val="136"/>
      </rPr>
      <t>吳宜真</t>
    </r>
    <phoneticPr fontId="14" type="noConversion"/>
  </si>
  <si>
    <r>
      <rPr>
        <sz val="12"/>
        <rFont val="新細明體"/>
        <family val="1"/>
        <charset val="136"/>
      </rPr>
      <t>張淑滿</t>
    </r>
    <phoneticPr fontId="14" type="noConversion"/>
  </si>
  <si>
    <r>
      <rPr>
        <sz val="12"/>
        <rFont val="新細明體"/>
        <family val="1"/>
        <charset val="136"/>
      </rPr>
      <t>陳友敬</t>
    </r>
    <phoneticPr fontId="14" type="noConversion"/>
  </si>
  <si>
    <r>
      <rPr>
        <sz val="12"/>
        <rFont val="新細明體"/>
        <family val="1"/>
        <charset val="136"/>
      </rPr>
      <t>陳儀庭</t>
    </r>
    <phoneticPr fontId="14" type="noConversion"/>
  </si>
  <si>
    <r>
      <rPr>
        <sz val="12"/>
        <rFont val="新細明體"/>
        <family val="1"/>
        <charset val="136"/>
      </rPr>
      <t>莊慧玲</t>
    </r>
    <phoneticPr fontId="14" type="noConversion"/>
  </si>
  <si>
    <r>
      <rPr>
        <sz val="12"/>
        <rFont val="新細明體"/>
        <family val="1"/>
        <charset val="136"/>
      </rPr>
      <t>莊宏仁</t>
    </r>
    <phoneticPr fontId="14" type="noConversion"/>
  </si>
  <si>
    <r>
      <rPr>
        <sz val="12"/>
        <rFont val="新細明體"/>
        <family val="1"/>
        <charset val="136"/>
      </rPr>
      <t>莊宏鳴</t>
    </r>
    <phoneticPr fontId="14" type="noConversion"/>
  </si>
  <si>
    <r>
      <rPr>
        <sz val="12"/>
        <rFont val="新細明體"/>
        <family val="1"/>
        <charset val="136"/>
      </rPr>
      <t>陳季敏</t>
    </r>
    <phoneticPr fontId="14" type="noConversion"/>
  </si>
  <si>
    <r>
      <rPr>
        <sz val="12"/>
        <rFont val="新細明體"/>
        <family val="1"/>
        <charset val="136"/>
      </rPr>
      <t>陳偉忠</t>
    </r>
    <phoneticPr fontId="14" type="noConversion"/>
  </si>
  <si>
    <r>
      <rPr>
        <sz val="12"/>
        <rFont val="新細明體"/>
        <family val="1"/>
        <charset val="136"/>
      </rPr>
      <t>國文</t>
    </r>
    <phoneticPr fontId="14" type="noConversion"/>
  </si>
  <si>
    <t>正數</t>
    <phoneticPr fontId="17" type="noConversion"/>
  </si>
  <si>
    <t>負數</t>
    <phoneticPr fontId="17" type="noConversion"/>
  </si>
  <si>
    <t>文字</t>
    <phoneticPr fontId="17" type="noConversion"/>
  </si>
  <si>
    <r>
      <rPr>
        <sz val="12"/>
        <rFont val="新細明體"/>
        <family val="1"/>
        <charset val="136"/>
      </rPr>
      <t>英文</t>
    </r>
    <phoneticPr fontId="14" type="noConversion"/>
  </si>
  <si>
    <r>
      <rPr>
        <sz val="12"/>
        <rFont val="新細明體"/>
        <family val="1"/>
        <charset val="136"/>
      </rPr>
      <t>電腦</t>
    </r>
    <phoneticPr fontId="14" type="noConversion"/>
  </si>
  <si>
    <r>
      <rPr>
        <sz val="12"/>
        <rFont val="新細明體"/>
        <family val="1"/>
        <charset val="136"/>
      </rPr>
      <t>統計</t>
    </r>
    <phoneticPr fontId="14" type="noConversion"/>
  </si>
  <si>
    <r>
      <rPr>
        <sz val="12"/>
        <rFont val="新細明體"/>
        <family val="1"/>
        <charset val="136"/>
      </rPr>
      <t>總分</t>
    </r>
    <phoneticPr fontId="14" type="noConversion"/>
  </si>
  <si>
    <r>
      <rPr>
        <sz val="12"/>
        <rFont val="新細明體"/>
        <family val="1"/>
        <charset val="136"/>
      </rPr>
      <t>平均</t>
    </r>
    <phoneticPr fontId="14" type="noConversion"/>
  </si>
  <si>
    <t>Windows將 1900/1/1設為第一天</t>
    <phoneticPr fontId="17" type="noConversion"/>
  </si>
  <si>
    <t>及格</t>
    <phoneticPr fontId="17" type="noConversion"/>
  </si>
  <si>
    <t>補考</t>
    <phoneticPr fontId="17" type="noConversion"/>
  </si>
  <si>
    <t>不及格</t>
    <phoneticPr fontId="17" type="noConversion"/>
  </si>
  <si>
    <t>[藍色]$#,##0.00_);[紅色]($#,##0.00);[綠色]0_);"資料有誤 "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</si>
</sst>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3">
    <numFmt numFmtId="44" formatCode="_-&quot;$&quot;* #,##0.00_-;\-&quot;$&quot;* #,##0.00_-;_-&quot;$&quot;* &quot;-&quot;??_-;_-@_-"/>
    <numFmt numFmtId="43" formatCode="_-* #,##0.00_-;\-* #,##0.00_-;_-* &quot;-&quot;??_-;_-@_-"/>
    <numFmt numFmtId="176" formatCode="&quot;$&quot;#,##0_);[Red]\(&quot;$&quot;#,##0\)"/>
    <numFmt numFmtId="177" formatCode="&quot;$&quot;#,##0.00_);[Red]\(&quot;$&quot;#,##0.00\)"/>
    <numFmt numFmtId="178" formatCode="0.00_ "/>
    <numFmt numFmtId="179" formatCode="0_ "/>
    <numFmt numFmtId="180" formatCode="[$-F800]dddd\,\ mmmm\ dd\,\ yyyy"/>
    <numFmt numFmtId="181" formatCode="@\ &quot;業&quot;&quot;務&quot;"/>
    <numFmt numFmtId="182" formatCode="#,##0_ &quot;套&quot;"/>
    <numFmt numFmtId="183" formatCode="0.0_ "/>
    <numFmt numFmtId="184" formatCode="&quot;NT$&quot;**#,##0;[Red]\-&quot;NT$&quot;**#,##0"/>
    <numFmt numFmtId="185" formatCode="[&gt;99999999]0000\-000\-000;000\-000\-000"/>
    <numFmt numFmtId="186" formatCode="&quot;共計:新台幣&quot;#.00,&quot;千&quot;"/>
    <numFmt numFmtId="187" formatCode="[Color5][&gt;120]General&quot;套&quot;;[Red][&lt;80]General&quot;套&quot;;[Green]General&quot;套&quot;"/>
    <numFmt numFmtId="188" formatCode="_-&quot;$&quot;* #,##0_-;\-&quot;$&quot;* #,##0_-;_-&quot;$&quot;* &quot;-&quot;??_-;_-@_-"/>
    <numFmt numFmtId="189" formatCode="[$-404]gge&quot;年&quot;m&quot;月&quot;d&quot;日&quot;;@"/>
    <numFmt numFmtId="190" formatCode="0\ &quot;元&quot;"/>
    <numFmt numFmtId="191" formatCode="[Blue]&quot;$&quot;#,##0.00_);[Red]\(&quot;$&quot;#,##0.00\);[Green]0_);&quot;資料有誤 &quot;"/>
    <numFmt numFmtId="192" formatCode="yyyy/mm/dd"/>
    <numFmt numFmtId="193" formatCode="0.00_);[Red]\(0.00\)"/>
    <numFmt numFmtId="194" formatCode="[&lt;999]000;00\-00"/>
    <numFmt numFmtId="195" formatCode="0,,&quot;百萬&quot;"/>
    <numFmt numFmtId="196" formatCode="[Blue][&gt;=60]&quot;及格&quot;;[Red][&lt;50]&quot;不及格&quot;;[Color30]&quot;補考&quot;"/>
    <numFmt numFmtId="197" formatCode="&quot;台幣&quot;#,##0&quot;元&quot;"/>
    <numFmt numFmtId="198" formatCode="[$-404]e&quot;年&quot;mm&quot;月&quot;dd&quot;日&quot;;@"/>
    <numFmt numFmtId="199" formatCode="h:mm;@"/>
    <numFmt numFmtId="200" formatCode="0.0"/>
    <numFmt numFmtId="201" formatCode="00.00"/>
    <numFmt numFmtId="202" formatCode="#.#"/>
    <numFmt numFmtId="203" formatCode="#.0"/>
    <numFmt numFmtId="204" formatCode="0.0#"/>
    <numFmt numFmtId="205" formatCode="##.##"/>
    <numFmt numFmtId="206" formatCode="0#.#0"/>
    <numFmt numFmtId="207" formatCode="#,##0.0#"/>
    <numFmt numFmtId="208" formatCode="0,000.00"/>
    <numFmt numFmtId="209" formatCode="0.#0"/>
    <numFmt numFmtId="210" formatCode="[Blue][&gt;1200]0;[Red][&lt;600]&quot;元&quot;;[Green]General;[Yellow]General"/>
    <numFmt numFmtId="211" formatCode="[h]&quot;時&quot;mm&quot;分&quot;"/>
    <numFmt numFmtId="212" formatCode="d&quot;天&quot;hh&quot;時&quot;mm&quot;分&quot;"/>
    <numFmt numFmtId="213" formatCode="[$-409]yyyy/m/d\ h:mm\ AM/PM;@"/>
    <numFmt numFmtId="214" formatCode="dd\ h:mm;@"/>
    <numFmt numFmtId="215" formatCode="[h]:mm;@"/>
    <numFmt numFmtId="216" formatCode="#,##0.00_ &quot;天&quot;"/>
    <numFmt numFmtId="217" formatCode="[$-F400]h:mm:ss\ AM/PM"/>
    <numFmt numFmtId="218" formatCode="yyyy/m/d;@"/>
    <numFmt numFmtId="219" formatCode="[Blue][=1]&quot;男&quot;;[Red][=0]&quot;女&quot;"/>
    <numFmt numFmtId="220" formatCode=";;"/>
    <numFmt numFmtId="221" formatCode=";;;"/>
    <numFmt numFmtId="222" formatCode="0;\-0;0;"/>
    <numFmt numFmtId="223" formatCode="0;;"/>
    <numFmt numFmtId="224" formatCode=";;0"/>
    <numFmt numFmtId="225" formatCode=";\-0.0;"/>
    <numFmt numFmtId="226" formatCode="[hh]"/>
    <numFmt numFmtId="227" formatCode="[mm]"/>
    <numFmt numFmtId="228" formatCode="[ss]"/>
    <numFmt numFmtId="229" formatCode="dd\ &quot; 天 &quot;h&quot; 時 &quot;mm&quot;分&quot;;@"/>
    <numFmt numFmtId="230" formatCode="[hh]&quot; 時 &quot;mm&quot; 分&quot;;@"/>
    <numFmt numFmtId="231" formatCode="[h]:mm"/>
    <numFmt numFmtId="232" formatCode="yyyy/m/d\ hh:mm:ss"/>
    <numFmt numFmtId="233" formatCode="h:mm:ss;@"/>
    <numFmt numFmtId="234" formatCode="0.??"/>
    <numFmt numFmtId="235" formatCode="#,##0.00_);[Red]\(#,##0.00\)"/>
    <numFmt numFmtId="236" formatCode="[h];@"/>
    <numFmt numFmtId="237" formatCode="[m];@"/>
    <numFmt numFmtId="238" formatCode="[s]"/>
    <numFmt numFmtId="239" formatCode="0.0000_);[Red]\(0.0000\)"/>
    <numFmt numFmtId="240" formatCode="[h]"/>
    <numFmt numFmtId="241" formatCode="[m]"/>
    <numFmt numFmtId="242" formatCode="0;\(0\);[Blue]0.00;[Yellow]General"/>
    <numFmt numFmtId="243" formatCode="[Blue][&gt;=60]&quot;及格&quot;;[Red][&lt;50]&quot;不及格&quot;;[Yellow]General"/>
    <numFmt numFmtId="244" formatCode="&quot;業務 &quot;@"/>
    <numFmt numFmtId="245" formatCode="#,##0&quot; 套&quot;"/>
    <numFmt numFmtId="247" formatCode="[Red][&gt;3500]\ &quot;高水準:&quot;&quot;$&quot;#;[&lt;3500]\ "/>
  </numFmts>
  <fonts count="136" x14ac:knownFonts="1">
    <font>
      <sz val="12"/>
      <name val="Arial Rounded MT Bold"/>
      <family val="2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name val="新細明體"/>
      <family val="1"/>
      <charset val="136"/>
    </font>
    <font>
      <sz val="12"/>
      <name val="Arial Rounded MT Bold"/>
      <family val="2"/>
    </font>
    <font>
      <sz val="9"/>
      <name val="新細明體"/>
      <family val="1"/>
      <charset val="136"/>
    </font>
    <font>
      <sz val="12"/>
      <name val="標楷體"/>
      <family val="4"/>
      <charset val="136"/>
    </font>
    <font>
      <sz val="12"/>
      <name val="Times New Roman"/>
      <family val="1"/>
    </font>
    <font>
      <sz val="9"/>
      <name val="細明體"/>
      <family val="3"/>
      <charset val="136"/>
    </font>
    <font>
      <sz val="12"/>
      <color indexed="8"/>
      <name val="新細明體"/>
      <family val="1"/>
      <charset val="136"/>
    </font>
    <font>
      <sz val="12"/>
      <color indexed="8"/>
      <name val="Times New Roman"/>
      <family val="1"/>
    </font>
    <font>
      <b/>
      <sz val="12"/>
      <color indexed="58"/>
      <name val="新細明體"/>
      <family val="1"/>
      <charset val="136"/>
    </font>
    <font>
      <sz val="12"/>
      <name val="Wingdings"/>
      <charset val="2"/>
    </font>
    <font>
      <sz val="12"/>
      <color indexed="9"/>
      <name val="新細明體"/>
      <family val="1"/>
      <charset val="136"/>
    </font>
    <font>
      <b/>
      <sz val="12"/>
      <color indexed="9"/>
      <name val="新細明體"/>
      <family val="1"/>
      <charset val="136"/>
    </font>
    <font>
      <b/>
      <sz val="12"/>
      <color indexed="8"/>
      <name val="新細明體"/>
      <family val="1"/>
      <charset val="136"/>
    </font>
    <font>
      <b/>
      <sz val="12"/>
      <color indexed="16"/>
      <name val="新細明體"/>
      <family val="1"/>
      <charset val="136"/>
    </font>
    <font>
      <b/>
      <sz val="12"/>
      <name val="新細明體"/>
      <family val="1"/>
      <charset val="136"/>
    </font>
    <font>
      <sz val="12"/>
      <color indexed="9"/>
      <name val="Times New Roman"/>
      <family val="1"/>
    </font>
    <font>
      <b/>
      <sz val="12"/>
      <color indexed="9"/>
      <name val="Times New Roman"/>
      <family val="1"/>
    </font>
    <font>
      <b/>
      <sz val="12"/>
      <color indexed="8"/>
      <name val="Times New Roman"/>
      <family val="1"/>
    </font>
    <font>
      <b/>
      <sz val="12"/>
      <color indexed="16"/>
      <name val="Times New Roman"/>
      <family val="1"/>
    </font>
    <font>
      <sz val="12"/>
      <color indexed="10"/>
      <name val="標楷體"/>
      <family val="4"/>
      <charset val="136"/>
    </font>
    <font>
      <sz val="12"/>
      <color indexed="62"/>
      <name val="新細明體"/>
      <family val="1"/>
      <charset val="136"/>
    </font>
    <font>
      <b/>
      <sz val="12"/>
      <color indexed="12"/>
      <name val="標楷體"/>
      <family val="4"/>
      <charset val="136"/>
    </font>
    <font>
      <sz val="12"/>
      <color indexed="62"/>
      <name val="Times New Roman"/>
      <family val="1"/>
    </font>
    <font>
      <sz val="12"/>
      <color indexed="10"/>
      <name val="Times New Roman"/>
      <family val="1"/>
    </font>
    <font>
      <b/>
      <sz val="12"/>
      <color indexed="12"/>
      <name val="Times New Roman"/>
      <family val="1"/>
    </font>
    <font>
      <sz val="12"/>
      <color theme="1"/>
      <name val="Arial Rounded MT Bold"/>
      <family val="2"/>
    </font>
    <font>
      <sz val="12"/>
      <color theme="3"/>
      <name val="細明體"/>
      <family val="3"/>
      <charset val="136"/>
    </font>
    <font>
      <b/>
      <sz val="12"/>
      <color theme="0"/>
      <name val="Times New Roman"/>
      <family val="1"/>
    </font>
    <font>
      <b/>
      <sz val="12"/>
      <color theme="0"/>
      <name val="新細明體"/>
      <family val="1"/>
      <charset val="136"/>
    </font>
    <font>
      <sz val="12"/>
      <color theme="0"/>
      <name val="新細明體"/>
      <family val="1"/>
      <charset val="136"/>
    </font>
    <font>
      <sz val="12"/>
      <color theme="0"/>
      <name val="Times New Roman"/>
      <family val="1"/>
    </font>
    <font>
      <sz val="12"/>
      <name val="細明體"/>
      <family val="3"/>
      <charset val="136"/>
    </font>
    <font>
      <b/>
      <sz val="12"/>
      <name val="細明體"/>
      <family val="3"/>
      <charset val="136"/>
    </font>
    <font>
      <i/>
      <sz val="12"/>
      <name val="細明體"/>
      <family val="3"/>
      <charset val="136"/>
    </font>
    <font>
      <u/>
      <sz val="12"/>
      <name val="細明體"/>
      <family val="3"/>
      <charset val="136"/>
    </font>
    <font>
      <sz val="12"/>
      <color rgb="FFFF0000"/>
      <name val="細明體"/>
      <family val="3"/>
      <charset val="136"/>
    </font>
    <font>
      <i/>
      <sz val="12"/>
      <color indexed="26"/>
      <name val="Times New Roman"/>
      <family val="1"/>
    </font>
    <font>
      <sz val="20"/>
      <name val="標楷體"/>
      <family val="4"/>
      <charset val="136"/>
    </font>
    <font>
      <sz val="18"/>
      <color rgb="FFFF0000"/>
      <name val="標楷體"/>
      <family val="4"/>
      <charset val="136"/>
    </font>
    <font>
      <sz val="12"/>
      <color rgb="FF0070C0"/>
      <name val="標楷體"/>
      <family val="4"/>
      <charset val="136"/>
    </font>
    <font>
      <vertAlign val="superscript"/>
      <sz val="12"/>
      <name val="新細明體"/>
      <family val="1"/>
      <charset val="136"/>
    </font>
    <font>
      <b/>
      <i/>
      <sz val="18"/>
      <color indexed="17"/>
      <name val="Arial Black"/>
      <family val="2"/>
    </font>
    <font>
      <b/>
      <i/>
      <vertAlign val="subscript"/>
      <sz val="18"/>
      <color indexed="17"/>
      <name val="Arial Black"/>
      <family val="2"/>
    </font>
    <font>
      <b/>
      <i/>
      <sz val="18"/>
      <name val="Arial Black"/>
      <family val="2"/>
    </font>
    <font>
      <b/>
      <i/>
      <sz val="18"/>
      <color indexed="10"/>
      <name val="Arial Black"/>
      <family val="2"/>
    </font>
    <font>
      <b/>
      <i/>
      <vertAlign val="subscript"/>
      <sz val="18"/>
      <color indexed="10"/>
      <name val="Arial Black"/>
      <family val="2"/>
    </font>
    <font>
      <b/>
      <i/>
      <sz val="18"/>
      <color indexed="20"/>
      <name val="Arial Black"/>
      <family val="2"/>
    </font>
    <font>
      <b/>
      <i/>
      <vertAlign val="superscript"/>
      <sz val="18"/>
      <color indexed="20"/>
      <name val="Arial Black"/>
      <family val="2"/>
    </font>
    <font>
      <b/>
      <i/>
      <sz val="18"/>
      <color indexed="12"/>
      <name val="Arial Black"/>
      <family val="2"/>
    </font>
    <font>
      <b/>
      <i/>
      <vertAlign val="superscript"/>
      <sz val="18"/>
      <color indexed="12"/>
      <name val="Arial Black"/>
      <family val="2"/>
    </font>
    <font>
      <b/>
      <i/>
      <vertAlign val="superscript"/>
      <sz val="18"/>
      <color indexed="17"/>
      <name val="Arial Black"/>
      <family val="2"/>
    </font>
    <font>
      <sz val="12"/>
      <color indexed="9"/>
      <name val="標楷體"/>
      <family val="4"/>
      <charset val="136"/>
    </font>
    <font>
      <sz val="12"/>
      <color indexed="18"/>
      <name val="標楷體"/>
      <family val="4"/>
      <charset val="136"/>
    </font>
    <font>
      <sz val="12"/>
      <name val="Wingdings 3"/>
      <family val="1"/>
      <charset val="2"/>
    </font>
    <font>
      <sz val="12"/>
      <color indexed="12"/>
      <name val="新細明體"/>
      <family val="1"/>
      <charset val="136"/>
    </font>
    <font>
      <sz val="12"/>
      <color indexed="10"/>
      <name val="新細明體"/>
      <family val="1"/>
      <charset val="136"/>
    </font>
    <font>
      <sz val="12"/>
      <color indexed="9"/>
      <name val="Wingdings 3"/>
      <family val="1"/>
      <charset val="2"/>
    </font>
    <font>
      <b/>
      <sz val="12"/>
      <color theme="6" tint="-0.499984740745262"/>
      <name val="標楷體"/>
      <family val="4"/>
      <charset val="136"/>
    </font>
    <font>
      <b/>
      <sz val="12"/>
      <color theme="8" tint="-0.499984740745262"/>
      <name val="新細明體"/>
      <family val="1"/>
      <charset val="136"/>
    </font>
    <font>
      <sz val="12"/>
      <color rgb="FF006100"/>
      <name val="新細明體"/>
      <family val="2"/>
      <charset val="136"/>
      <scheme val="minor"/>
    </font>
    <font>
      <b/>
      <sz val="12"/>
      <color theme="0"/>
      <name val="Arial Rounded MT Bold"/>
      <family val="2"/>
    </font>
    <font>
      <sz val="9"/>
      <color indexed="81"/>
      <name val="新細明體"/>
      <family val="1"/>
      <charset val="136"/>
    </font>
    <font>
      <sz val="12"/>
      <color rgb="FFC00000"/>
      <name val="Arial Rounded MT Bold"/>
      <family val="2"/>
    </font>
    <font>
      <sz val="16"/>
      <color theme="6" tint="-0.499984740745262"/>
      <name val="新細明體"/>
      <family val="1"/>
      <charset val="136"/>
    </font>
    <font>
      <sz val="14"/>
      <color theme="6" tint="-0.499984740745262"/>
      <name val="新細明體"/>
      <family val="1"/>
      <charset val="136"/>
    </font>
    <font>
      <sz val="12"/>
      <color theme="6" tint="-0.499984740745262"/>
      <name val="新細明體"/>
      <family val="1"/>
      <charset val="136"/>
    </font>
    <font>
      <sz val="11"/>
      <name val="標楷體"/>
      <family val="4"/>
      <charset val="136"/>
    </font>
    <font>
      <b/>
      <sz val="15"/>
      <color theme="3"/>
      <name val="新細明體"/>
      <family val="2"/>
      <charset val="136"/>
      <scheme val="minor"/>
    </font>
    <font>
      <b/>
      <sz val="12"/>
      <color theme="1"/>
      <name val="Arial Rounded MT Bold"/>
      <family val="2"/>
    </font>
    <font>
      <b/>
      <sz val="13"/>
      <name val="新細明體"/>
      <family val="2"/>
      <charset val="136"/>
      <scheme val="minor"/>
    </font>
    <font>
      <sz val="12"/>
      <color rgb="FFFF0000"/>
      <name val="標楷體"/>
      <family val="4"/>
      <charset val="136"/>
    </font>
    <font>
      <sz val="12"/>
      <color theme="8" tint="-0.499984740745262"/>
      <name val="標楷體"/>
      <family val="4"/>
      <charset val="136"/>
    </font>
    <font>
      <sz val="12"/>
      <color rgb="FFFF0000"/>
      <name val="新細明體"/>
      <family val="1"/>
      <charset val="136"/>
    </font>
    <font>
      <sz val="12"/>
      <color rgb="FF9C0006"/>
      <name val="新細明體"/>
      <family val="2"/>
      <charset val="136"/>
      <scheme val="minor"/>
    </font>
    <font>
      <b/>
      <sz val="10"/>
      <name val="MS Sans Serif"/>
      <family val="2"/>
    </font>
    <font>
      <sz val="10"/>
      <name val="MS Sans Serif"/>
      <family val="2"/>
    </font>
    <font>
      <b/>
      <sz val="12"/>
      <name val="Arial"/>
      <family val="2"/>
    </font>
    <font>
      <sz val="12"/>
      <color indexed="56"/>
      <name val="Times New Roman"/>
      <family val="1"/>
    </font>
    <font>
      <sz val="12"/>
      <color theme="1"/>
      <name val="微軟正黑體"/>
      <family val="2"/>
      <charset val="136"/>
    </font>
    <font>
      <sz val="9"/>
      <name val="新細明體"/>
      <family val="2"/>
      <charset val="136"/>
      <scheme val="minor"/>
    </font>
    <font>
      <sz val="12"/>
      <color theme="1"/>
      <name val="Arial"/>
      <family val="2"/>
    </font>
    <font>
      <sz val="12"/>
      <color rgb="FFFF0000"/>
      <name val="新細明體"/>
      <family val="2"/>
      <charset val="136"/>
      <scheme val="minor"/>
    </font>
    <font>
      <sz val="12"/>
      <color theme="9" tint="-0.249977111117893"/>
      <name val="新細明體"/>
      <family val="2"/>
      <charset val="136"/>
      <scheme val="minor"/>
    </font>
    <font>
      <sz val="12"/>
      <color theme="9" tint="-0.249977111117893"/>
      <name val="新細明體"/>
      <family val="1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b/>
      <sz val="11"/>
      <color theme="6" tint="-0.499984740745262"/>
      <name val="細明體"/>
      <family val="3"/>
      <charset val="136"/>
    </font>
    <font>
      <b/>
      <sz val="11"/>
      <color theme="6" tint="-0.499984740745262"/>
      <name val="Times New Roman"/>
      <family val="1"/>
    </font>
    <font>
      <b/>
      <sz val="12"/>
      <name val="標楷體"/>
      <family val="4"/>
      <charset val="136"/>
    </font>
    <font>
      <sz val="12"/>
      <color theme="1"/>
      <name val="Wingdings"/>
      <charset val="2"/>
    </font>
    <font>
      <sz val="12"/>
      <color rgb="FFFF0000"/>
      <name val="新細明體"/>
      <family val="1"/>
      <charset val="136"/>
      <scheme val="minor"/>
    </font>
    <font>
      <sz val="11"/>
      <color theme="1"/>
      <name val="新細明體"/>
      <family val="2"/>
      <charset val="136"/>
      <scheme val="minor"/>
    </font>
    <font>
      <sz val="8"/>
      <color theme="1"/>
      <name val="新細明體"/>
      <family val="2"/>
      <charset val="136"/>
      <scheme val="minor"/>
    </font>
    <font>
      <sz val="10"/>
      <color theme="1"/>
      <name val="新細明體"/>
      <family val="2"/>
      <charset val="136"/>
      <scheme val="minor"/>
    </font>
    <font>
      <sz val="12"/>
      <color rgb="FFFF0000"/>
      <name val="Arial Rounded MT Bold"/>
      <family val="2"/>
    </font>
    <font>
      <sz val="14"/>
      <name val="細明體"/>
      <family val="3"/>
      <charset val="136"/>
    </font>
    <font>
      <sz val="14"/>
      <color rgb="FFFF0000"/>
      <name val="細明體"/>
      <family val="3"/>
      <charset val="136"/>
    </font>
    <font>
      <b/>
      <sz val="12"/>
      <color theme="0"/>
      <name val="新細明體"/>
      <family val="1"/>
      <charset val="136"/>
      <scheme val="minor"/>
    </font>
    <font>
      <sz val="12"/>
      <color rgb="FFFF0000"/>
      <name val="Wingdings"/>
      <charset val="2"/>
    </font>
    <font>
      <sz val="14.4"/>
      <color theme="1"/>
      <name val="新細明體"/>
      <family val="1"/>
      <charset val="136"/>
    </font>
    <font>
      <sz val="12"/>
      <color theme="1"/>
      <name val="新細明體"/>
      <family val="1"/>
      <charset val="136"/>
      <scheme val="minor"/>
    </font>
    <font>
      <sz val="12"/>
      <color theme="1"/>
      <name val="細明體"/>
      <family val="3"/>
      <charset val="136"/>
    </font>
    <font>
      <sz val="11"/>
      <color rgb="FFFF0000"/>
      <name val="新細明體"/>
      <family val="1"/>
      <charset val="136"/>
    </font>
    <font>
      <sz val="11"/>
      <color theme="6" tint="-0.499984740745262"/>
      <name val="新細明體"/>
      <family val="1"/>
      <charset val="136"/>
    </font>
    <font>
      <sz val="12"/>
      <color rgb="FFFF0000"/>
      <name val="Times New Roman"/>
      <family val="1"/>
    </font>
    <font>
      <b/>
      <sz val="14"/>
      <color rgb="FFC00000"/>
      <name val="標楷體"/>
      <family val="4"/>
      <charset val="136"/>
    </font>
    <font>
      <b/>
      <sz val="12"/>
      <color rgb="FFC00000"/>
      <name val="新細明體"/>
      <family val="1"/>
      <charset val="136"/>
      <scheme val="minor"/>
    </font>
    <font>
      <b/>
      <sz val="12"/>
      <color rgb="FFFF0000"/>
      <name val="新細明體"/>
      <family val="1"/>
      <charset val="136"/>
      <scheme val="minor"/>
    </font>
    <font>
      <b/>
      <sz val="12"/>
      <name val="Arial Rounded MT Bold"/>
      <family val="2"/>
    </font>
    <font>
      <b/>
      <sz val="12"/>
      <color theme="1"/>
      <name val="新細明體"/>
      <family val="1"/>
      <charset val="136"/>
      <scheme val="minor"/>
    </font>
    <font>
      <sz val="12"/>
      <color rgb="FFFF0000"/>
      <name val="Microsoft JhengHei UI Light"/>
      <family val="2"/>
      <charset val="136"/>
    </font>
    <font>
      <b/>
      <sz val="12"/>
      <color rgb="FFC00000"/>
      <name val="細明體"/>
      <family val="3"/>
      <charset val="136"/>
    </font>
    <font>
      <sz val="12"/>
      <color theme="0"/>
      <name val="細明體"/>
      <family val="3"/>
      <charset val="136"/>
    </font>
    <font>
      <b/>
      <sz val="10"/>
      <color theme="0"/>
      <name val="新細明體"/>
      <family val="1"/>
      <charset val="136"/>
    </font>
    <font>
      <sz val="12"/>
      <color rgb="FFFF0000"/>
      <name val="細明體"/>
      <family val="1"/>
      <charset val="136"/>
    </font>
    <font>
      <b/>
      <sz val="12"/>
      <color rgb="FFFF0000"/>
      <name val="Times New Roman"/>
      <family val="1"/>
    </font>
    <font>
      <b/>
      <sz val="12"/>
      <color rgb="FFFF0000"/>
      <name val="細明體"/>
      <family val="3"/>
      <charset val="136"/>
    </font>
    <font>
      <b/>
      <sz val="12"/>
      <name val="細明體"/>
      <family val="1"/>
      <charset val="136"/>
    </font>
    <font>
      <sz val="9"/>
      <color rgb="FF000000"/>
      <name val="細明體"/>
      <family val="1"/>
      <charset val="136"/>
    </font>
    <font>
      <sz val="12"/>
      <name val="細明體"/>
      <family val="2"/>
      <charset val="136"/>
    </font>
    <font>
      <b/>
      <sz val="16"/>
      <name val="細明體"/>
      <family val="3"/>
      <charset val="136"/>
    </font>
    <font>
      <sz val="12"/>
      <color rgb="FFFF0000"/>
      <name val="細明體"/>
      <family val="2"/>
      <charset val="136"/>
    </font>
    <font>
      <sz val="12"/>
      <name val="細明體"/>
      <family val="1"/>
      <charset val="136"/>
    </font>
    <font>
      <sz val="12"/>
      <color theme="9" tint="-0.499984740745262"/>
      <name val="細明體"/>
      <family val="2"/>
      <charset val="136"/>
    </font>
    <font>
      <sz val="12"/>
      <color theme="9" tint="-0.499984740745262"/>
      <name val="Arial Rounded MT Bold"/>
      <family val="2"/>
    </font>
  </fonts>
  <fills count="49">
    <fill>
      <patternFill patternType="none"/>
    </fill>
    <fill>
      <patternFill patternType="gray125"/>
    </fill>
    <fill>
      <patternFill patternType="darkGray">
        <fgColor indexed="9"/>
        <bgColor indexed="13"/>
      </patternFill>
    </fill>
    <fill>
      <patternFill patternType="solid">
        <fgColor indexed="48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1"/>
        <bgColor indexed="24"/>
      </patternFill>
    </fill>
    <fill>
      <patternFill patternType="solid">
        <fgColor indexed="12"/>
        <bgColor indexed="64"/>
      </patternFill>
    </fill>
    <fill>
      <patternFill patternType="solid">
        <fgColor indexed="41"/>
        <bgColor indexed="64"/>
      </patternFill>
    </fill>
    <fill>
      <patternFill patternType="darkGray">
        <fgColor indexed="21"/>
        <bgColor indexed="17"/>
      </patternFill>
    </fill>
    <fill>
      <patternFill patternType="solid">
        <fgColor indexed="42"/>
        <bgColor indexed="24"/>
      </patternFill>
    </fill>
    <fill>
      <patternFill patternType="solid">
        <fgColor indexed="41"/>
        <bgColor indexed="2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1"/>
        <bgColor theme="1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theme="4" tint="-0.249977111117893"/>
        <bgColor theme="4" tint="-0.249977111117893"/>
      </patternFill>
    </fill>
    <fill>
      <patternFill patternType="solid">
        <fgColor theme="4" tint="-0.499984740745262"/>
        <bgColor theme="4" tint="-0.499984740745262"/>
      </patternFill>
    </fill>
    <fill>
      <patternFill patternType="solid">
        <fgColor indexed="57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theme="6" tint="0.59999389629810485"/>
        <bgColor indexed="24"/>
      </patternFill>
    </fill>
    <fill>
      <patternFill patternType="solid">
        <fgColor rgb="FFFFC7CE"/>
      </patternFill>
    </fill>
    <fill>
      <patternFill patternType="solid">
        <fgColor indexed="26"/>
        <bgColor indexed="64"/>
      </patternFill>
    </fill>
    <fill>
      <patternFill patternType="darkGray">
        <fgColor indexed="9"/>
        <bgColor rgb="FF00B0F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</fills>
  <borders count="5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23"/>
      </top>
      <bottom style="thick">
        <color indexed="23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48"/>
      </left>
      <right style="medium">
        <color indexed="48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indexed="23"/>
      </top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/>
      <right/>
      <top/>
      <bottom style="thick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/>
      <diagonal/>
    </border>
    <border>
      <left/>
      <right style="thin">
        <color theme="0"/>
      </right>
      <top style="thin">
        <color indexed="23"/>
      </top>
      <bottom/>
      <diagonal/>
    </border>
    <border>
      <left/>
      <right style="medium">
        <color theme="0"/>
      </right>
      <top style="medium">
        <color theme="0"/>
      </top>
      <bottom style="thick">
        <color indexed="23"/>
      </bottom>
      <diagonal/>
    </border>
    <border>
      <left/>
      <right/>
      <top style="medium">
        <color theme="0"/>
      </top>
      <bottom style="thick">
        <color indexed="23"/>
      </bottom>
      <diagonal/>
    </border>
    <border>
      <left style="medium">
        <color theme="0"/>
      </left>
      <right/>
      <top style="medium">
        <color theme="0"/>
      </top>
      <bottom style="thick">
        <color indexed="23"/>
      </bottom>
      <diagonal/>
    </border>
    <border>
      <left style="thin">
        <color theme="3" tint="0.39991454817346722"/>
      </left>
      <right style="thin">
        <color theme="3" tint="0.39991454817346722"/>
      </right>
      <top style="thin">
        <color theme="3" tint="0.39991454817346722"/>
      </top>
      <bottom style="thin">
        <color theme="3" tint="0.39991454817346722"/>
      </bottom>
      <diagonal/>
    </border>
    <border>
      <left style="thin">
        <color theme="3" tint="0.39994506668294322"/>
      </left>
      <right style="thin">
        <color theme="3" tint="0.39994506668294322"/>
      </right>
      <top style="thin">
        <color theme="3" tint="0.39994506668294322"/>
      </top>
      <bottom style="thin">
        <color theme="3" tint="0.39994506668294322"/>
      </bottom>
      <diagonal/>
    </border>
    <border>
      <left/>
      <right/>
      <top/>
      <bottom style="thick">
        <color theme="4"/>
      </bottom>
      <diagonal/>
    </border>
    <border>
      <left/>
      <right style="dotted">
        <color auto="1"/>
      </right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47"/>
      </left>
      <right style="thin">
        <color indexed="47"/>
      </right>
      <top style="thin">
        <color indexed="47"/>
      </top>
      <bottom style="thin">
        <color indexed="47"/>
      </bottom>
      <diagonal/>
    </border>
    <border>
      <left/>
      <right/>
      <top style="thin">
        <color theme="4"/>
      </top>
      <bottom style="thick">
        <color rgb="FFC00000"/>
      </bottom>
      <diagonal/>
    </border>
    <border>
      <left style="double">
        <color rgb="FF0070C0"/>
      </left>
      <right style="thin">
        <color rgb="FF00B0F0"/>
      </right>
      <top style="double">
        <color rgb="FF0070C0"/>
      </top>
      <bottom style="thin">
        <color rgb="FF00B0F0"/>
      </bottom>
      <diagonal/>
    </border>
    <border>
      <left style="thin">
        <color rgb="FF00B0F0"/>
      </left>
      <right style="thin">
        <color rgb="FF00B0F0"/>
      </right>
      <top style="double">
        <color rgb="FF0070C0"/>
      </top>
      <bottom style="thin">
        <color rgb="FF00B0F0"/>
      </bottom>
      <diagonal/>
    </border>
    <border>
      <left style="thin">
        <color rgb="FF00B0F0"/>
      </left>
      <right style="double">
        <color rgb="FF0070C0"/>
      </right>
      <top style="double">
        <color rgb="FF0070C0"/>
      </top>
      <bottom style="thin">
        <color rgb="FF00B0F0"/>
      </bottom>
      <diagonal/>
    </border>
    <border>
      <left style="double">
        <color rgb="FF0070C0"/>
      </left>
      <right style="thin">
        <color rgb="FF00B0F0"/>
      </right>
      <top style="thin">
        <color rgb="FF00B0F0"/>
      </top>
      <bottom style="thin">
        <color rgb="FF00B0F0"/>
      </bottom>
      <diagonal/>
    </border>
    <border>
      <left style="thin">
        <color rgb="FF00B0F0"/>
      </left>
      <right style="thin">
        <color rgb="FF00B0F0"/>
      </right>
      <top style="thin">
        <color rgb="FF00B0F0"/>
      </top>
      <bottom style="thin">
        <color rgb="FF00B0F0"/>
      </bottom>
      <diagonal/>
    </border>
    <border>
      <left style="thin">
        <color rgb="FF00B0F0"/>
      </left>
      <right style="double">
        <color rgb="FF0070C0"/>
      </right>
      <top style="thin">
        <color rgb="FF00B0F0"/>
      </top>
      <bottom style="thin">
        <color rgb="FF00B0F0"/>
      </bottom>
      <diagonal/>
    </border>
    <border>
      <left style="double">
        <color rgb="FF0070C0"/>
      </left>
      <right style="thin">
        <color rgb="FF00B0F0"/>
      </right>
      <top style="thin">
        <color rgb="FF00B0F0"/>
      </top>
      <bottom style="double">
        <color rgb="FF0070C0"/>
      </bottom>
      <diagonal/>
    </border>
    <border>
      <left style="thin">
        <color rgb="FF00B0F0"/>
      </left>
      <right style="thin">
        <color rgb="FF00B0F0"/>
      </right>
      <top style="thin">
        <color rgb="FF00B0F0"/>
      </top>
      <bottom style="double">
        <color rgb="FF0070C0"/>
      </bottom>
      <diagonal/>
    </border>
    <border>
      <left style="thin">
        <color rgb="FF00B0F0"/>
      </left>
      <right style="double">
        <color rgb="FF0070C0"/>
      </right>
      <top style="thin">
        <color rgb="FF00B0F0"/>
      </top>
      <bottom style="double">
        <color rgb="FF0070C0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/>
      <right/>
      <top/>
      <bottom style="hair">
        <color auto="1"/>
      </bottom>
      <diagonal/>
    </border>
    <border>
      <left style="thin">
        <color rgb="FF002060"/>
      </left>
      <right style="thin">
        <color rgb="FF002060"/>
      </right>
      <top style="thin">
        <color rgb="FF002060"/>
      </top>
      <bottom style="thin">
        <color rgb="FF002060"/>
      </bottom>
      <diagonal/>
    </border>
  </borders>
  <cellStyleXfs count="33">
    <xf numFmtId="0" fontId="0" fillId="0" borderId="0"/>
    <xf numFmtId="0" fontId="12" fillId="0" borderId="0">
      <alignment vertical="center"/>
    </xf>
    <xf numFmtId="0" fontId="13" fillId="0" borderId="0"/>
    <xf numFmtId="0" fontId="16" fillId="0" borderId="0"/>
    <xf numFmtId="43" fontId="13" fillId="0" borderId="0" applyFont="0" applyFill="0" applyBorder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13" fillId="0" borderId="0"/>
    <xf numFmtId="0" fontId="13" fillId="0" borderId="0"/>
    <xf numFmtId="176" fontId="48" fillId="37" borderId="11">
      <alignment vertical="center"/>
    </xf>
    <xf numFmtId="0" fontId="12" fillId="0" borderId="0">
      <alignment vertical="center"/>
    </xf>
    <xf numFmtId="44" fontId="12" fillId="0" borderId="0" applyFont="0" applyFill="0" applyBorder="0" applyAlignment="0" applyProtection="0">
      <alignment vertical="center"/>
    </xf>
    <xf numFmtId="0" fontId="81" fillId="0" borderId="18" applyNumberFormat="0" applyFill="0" applyAlignment="0" applyProtection="0">
      <alignment vertical="center"/>
    </xf>
    <xf numFmtId="0" fontId="71" fillId="24" borderId="0" applyNumberFormat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179" fontId="74" fillId="19" borderId="0"/>
    <xf numFmtId="0" fontId="71" fillId="24" borderId="0" applyBorder="0" applyAlignment="0" applyProtection="0">
      <alignment vertical="center"/>
    </xf>
    <xf numFmtId="0" fontId="12" fillId="0" borderId="0">
      <alignment vertical="center"/>
    </xf>
    <xf numFmtId="43" fontId="12" fillId="0" borderId="0" applyFont="0" applyFill="0" applyBorder="0" applyAlignment="0" applyProtection="0"/>
    <xf numFmtId="0" fontId="79" fillId="0" borderId="31" applyNumberFormat="0" applyFill="0" applyAlignment="0" applyProtection="0">
      <alignment vertical="center"/>
    </xf>
    <xf numFmtId="0" fontId="85" fillId="30" borderId="0" applyNumberFormat="0" applyBorder="0" applyAlignment="0" applyProtection="0">
      <alignment vertical="center"/>
    </xf>
    <xf numFmtId="0" fontId="16" fillId="0" borderId="0"/>
    <xf numFmtId="0" fontId="86" fillId="0" borderId="0" applyNumberFormat="0" applyFill="0" applyBorder="0" applyAlignment="0" applyProtection="0"/>
    <xf numFmtId="0" fontId="43" fillId="31" borderId="58" applyNumberFormat="0" applyAlignment="0">
      <alignment horizontal="right"/>
    </xf>
    <xf numFmtId="176" fontId="87" fillId="0" borderId="0" applyFont="0" applyFill="0" applyBorder="0" applyAlignment="0" applyProtection="0"/>
    <xf numFmtId="0" fontId="88" fillId="33" borderId="33" applyNumberFormat="0" applyFont="0" applyAlignment="0"/>
    <xf numFmtId="197" fontId="89" fillId="4" borderId="34"/>
    <xf numFmtId="0" fontId="11" fillId="0" borderId="0">
      <alignment vertical="center"/>
    </xf>
    <xf numFmtId="0" fontId="96" fillId="33" borderId="35" applyNumberFormat="0" applyFont="0" applyAlignment="0" applyProtection="0">
      <alignment vertical="center"/>
    </xf>
    <xf numFmtId="0" fontId="9" fillId="0" borderId="0">
      <alignment vertical="center"/>
    </xf>
    <xf numFmtId="43" fontId="9" fillId="0" borderId="0" applyFont="0" applyFill="0" applyBorder="0" applyAlignment="0" applyProtection="0">
      <alignment vertical="center"/>
    </xf>
    <xf numFmtId="0" fontId="116" fillId="0" borderId="0"/>
    <xf numFmtId="0" fontId="12" fillId="0" borderId="0"/>
  </cellStyleXfs>
  <cellXfs count="409">
    <xf numFmtId="0" fontId="0" fillId="0" borderId="0" xfId="0"/>
    <xf numFmtId="0" fontId="16" fillId="0" borderId="0" xfId="0" applyFont="1"/>
    <xf numFmtId="0" fontId="18" fillId="2" borderId="0" xfId="2" applyFont="1" applyFill="1" applyAlignment="1">
      <alignment horizontal="left"/>
    </xf>
    <xf numFmtId="3" fontId="19" fillId="2" borderId="0" xfId="2" applyNumberFormat="1" applyFont="1" applyFill="1"/>
    <xf numFmtId="0" fontId="16" fillId="0" borderId="0" xfId="2" applyFont="1"/>
    <xf numFmtId="0" fontId="18" fillId="2" borderId="1" xfId="2" applyFont="1" applyFill="1" applyBorder="1" applyAlignment="1">
      <alignment horizontal="left"/>
    </xf>
    <xf numFmtId="3" fontId="19" fillId="2" borderId="1" xfId="2" applyNumberFormat="1" applyFont="1" applyFill="1" applyBorder="1"/>
    <xf numFmtId="3" fontId="19" fillId="2" borderId="2" xfId="2" applyNumberFormat="1" applyFont="1" applyFill="1" applyBorder="1"/>
    <xf numFmtId="0" fontId="16" fillId="0" borderId="0" xfId="3"/>
    <xf numFmtId="0" fontId="20" fillId="2" borderId="2" xfId="2" applyFont="1" applyFill="1" applyBorder="1" applyAlignment="1">
      <alignment horizontal="left"/>
    </xf>
    <xf numFmtId="0" fontId="16" fillId="0" borderId="0" xfId="3" applyAlignment="1">
      <alignment horizontal="center"/>
    </xf>
    <xf numFmtId="0" fontId="12" fillId="0" borderId="0" xfId="0" applyFont="1"/>
    <xf numFmtId="0" fontId="12" fillId="4" borderId="3" xfId="0" applyFont="1" applyFill="1" applyBorder="1" applyAlignment="1">
      <alignment horizontal="center"/>
    </xf>
    <xf numFmtId="0" fontId="22" fillId="5" borderId="4" xfId="2" applyFont="1" applyFill="1" applyBorder="1" applyAlignment="1">
      <alignment horizontal="right" vertical="center"/>
    </xf>
    <xf numFmtId="0" fontId="12" fillId="4" borderId="3" xfId="0" applyFont="1" applyFill="1" applyBorder="1"/>
    <xf numFmtId="0" fontId="22" fillId="6" borderId="3" xfId="0" applyFont="1" applyFill="1" applyBorder="1" applyAlignment="1">
      <alignment horizontal="center"/>
    </xf>
    <xf numFmtId="0" fontId="22" fillId="6" borderId="3" xfId="0" applyFont="1" applyFill="1" applyBorder="1"/>
    <xf numFmtId="0" fontId="12" fillId="0" borderId="0" xfId="0" applyFont="1" applyAlignment="1">
      <alignment horizontal="right"/>
    </xf>
    <xf numFmtId="0" fontId="12" fillId="7" borderId="3" xfId="0" applyFont="1" applyFill="1" applyBorder="1" applyAlignment="1">
      <alignment wrapText="1"/>
    </xf>
    <xf numFmtId="0" fontId="22" fillId="6" borderId="3" xfId="0" applyFont="1" applyFill="1" applyBorder="1" applyAlignment="1">
      <alignment wrapText="1"/>
    </xf>
    <xf numFmtId="0" fontId="23" fillId="8" borderId="0" xfId="2" applyFont="1" applyFill="1" applyAlignment="1">
      <alignment horizontal="center" vertical="center"/>
    </xf>
    <xf numFmtId="0" fontId="18" fillId="9" borderId="0" xfId="2" applyFont="1" applyFill="1" applyAlignment="1">
      <alignment horizontal="center"/>
    </xf>
    <xf numFmtId="0" fontId="24" fillId="10" borderId="5" xfId="2" applyFont="1" applyFill="1" applyBorder="1" applyAlignment="1">
      <alignment horizontal="center"/>
    </xf>
    <xf numFmtId="0" fontId="25" fillId="0" borderId="0" xfId="0" applyFont="1"/>
    <xf numFmtId="0" fontId="26" fillId="0" borderId="0" xfId="0" applyFont="1"/>
    <xf numFmtId="0" fontId="27" fillId="5" borderId="4" xfId="2" applyFont="1" applyFill="1" applyBorder="1" applyAlignment="1">
      <alignment vertical="center"/>
    </xf>
    <xf numFmtId="0" fontId="16" fillId="0" borderId="0" xfId="0" applyFont="1" applyAlignment="1">
      <alignment horizontal="center"/>
    </xf>
    <xf numFmtId="0" fontId="19" fillId="8" borderId="0" xfId="2" applyFont="1" applyFill="1" applyAlignment="1">
      <alignment horizontal="center" vertical="center"/>
    </xf>
    <xf numFmtId="3" fontId="19" fillId="9" borderId="0" xfId="2" applyNumberFormat="1" applyFont="1" applyFill="1" applyAlignment="1">
      <alignment horizontal="center"/>
    </xf>
    <xf numFmtId="3" fontId="19" fillId="10" borderId="5" xfId="2" applyNumberFormat="1" applyFont="1" applyFill="1" applyBorder="1" applyAlignment="1">
      <alignment horizontal="center"/>
    </xf>
    <xf numFmtId="0" fontId="28" fillId="8" borderId="0" xfId="2" applyFont="1" applyFill="1" applyAlignment="1">
      <alignment horizontal="center" vertical="center"/>
    </xf>
    <xf numFmtId="0" fontId="19" fillId="9" borderId="0" xfId="2" applyFont="1" applyFill="1" applyAlignment="1">
      <alignment horizontal="center"/>
    </xf>
    <xf numFmtId="0" fontId="29" fillId="10" borderId="5" xfId="2" applyFont="1" applyFill="1" applyBorder="1" applyAlignment="1">
      <alignment horizontal="center"/>
    </xf>
    <xf numFmtId="0" fontId="16" fillId="0" borderId="0" xfId="3" applyAlignment="1">
      <alignment horizontal="center" vertical="center" wrapText="1"/>
    </xf>
    <xf numFmtId="0" fontId="16" fillId="0" borderId="0" xfId="3" applyAlignment="1">
      <alignment vertical="center" wrapText="1"/>
    </xf>
    <xf numFmtId="3" fontId="16" fillId="0" borderId="0" xfId="3" applyNumberFormat="1" applyAlignment="1">
      <alignment vertical="center"/>
    </xf>
    <xf numFmtId="0" fontId="12" fillId="0" borderId="0" xfId="1">
      <alignment vertical="center"/>
    </xf>
    <xf numFmtId="0" fontId="38" fillId="0" borderId="0" xfId="0" applyFont="1"/>
    <xf numFmtId="0" fontId="31" fillId="14" borderId="1" xfId="3" applyFont="1" applyFill="1" applyBorder="1" applyAlignment="1">
      <alignment horizontal="center"/>
    </xf>
    <xf numFmtId="0" fontId="35" fillId="14" borderId="1" xfId="3" applyFont="1" applyFill="1" applyBorder="1" applyAlignment="1">
      <alignment horizontal="center"/>
    </xf>
    <xf numFmtId="176" fontId="16" fillId="18" borderId="0" xfId="3" applyNumberFormat="1" applyFill="1"/>
    <xf numFmtId="0" fontId="36" fillId="16" borderId="0" xfId="3" applyFont="1" applyFill="1"/>
    <xf numFmtId="0" fontId="31" fillId="11" borderId="0" xfId="2" applyFont="1" applyFill="1"/>
    <xf numFmtId="0" fontId="43" fillId="0" borderId="3" xfId="0" applyFont="1" applyBorder="1"/>
    <xf numFmtId="0" fontId="43" fillId="11" borderId="0" xfId="0" applyFont="1" applyFill="1"/>
    <xf numFmtId="0" fontId="47" fillId="0" borderId="0" xfId="0" applyFont="1"/>
    <xf numFmtId="43" fontId="0" fillId="0" borderId="0" xfId="4" applyFont="1" applyAlignment="1"/>
    <xf numFmtId="0" fontId="0" fillId="16" borderId="0" xfId="0" applyFill="1"/>
    <xf numFmtId="14" fontId="0" fillId="16" borderId="0" xfId="0" applyNumberFormat="1" applyFill="1"/>
    <xf numFmtId="0" fontId="0" fillId="11" borderId="0" xfId="0" applyFill="1"/>
    <xf numFmtId="14" fontId="0" fillId="11" borderId="0" xfId="0" applyNumberFormat="1" applyFill="1"/>
    <xf numFmtId="177" fontId="0" fillId="16" borderId="0" xfId="0" applyNumberFormat="1" applyFill="1"/>
    <xf numFmtId="44" fontId="0" fillId="16" borderId="0" xfId="0" applyNumberFormat="1" applyFill="1"/>
    <xf numFmtId="180" fontId="0" fillId="16" borderId="0" xfId="0" applyNumberFormat="1" applyFill="1"/>
    <xf numFmtId="18" fontId="0" fillId="16" borderId="0" xfId="0" applyNumberFormat="1" applyFill="1"/>
    <xf numFmtId="9" fontId="0" fillId="16" borderId="0" xfId="6" applyFont="1" applyFill="1" applyAlignment="1"/>
    <xf numFmtId="12" fontId="0" fillId="16" borderId="0" xfId="0" applyNumberFormat="1" applyFill="1"/>
    <xf numFmtId="11" fontId="0" fillId="16" borderId="0" xfId="0" applyNumberFormat="1" applyFill="1"/>
    <xf numFmtId="0" fontId="16" fillId="0" borderId="0" xfId="8" applyFont="1"/>
    <xf numFmtId="0" fontId="53" fillId="0" borderId="0" xfId="10" applyFont="1" applyAlignment="1">
      <alignment horizontal="left" vertical="center"/>
    </xf>
    <xf numFmtId="0" fontId="12" fillId="0" borderId="0" xfId="10" applyAlignment="1">
      <alignment horizontal="centerContinuous" vertical="center"/>
    </xf>
    <xf numFmtId="0" fontId="12" fillId="0" borderId="0" xfId="10">
      <alignment vertical="center"/>
    </xf>
    <xf numFmtId="0" fontId="63" fillId="20" borderId="0" xfId="10" applyFont="1" applyFill="1">
      <alignment vertical="center"/>
    </xf>
    <xf numFmtId="0" fontId="64" fillId="0" borderId="3" xfId="10" applyFont="1" applyBorder="1">
      <alignment vertical="center"/>
    </xf>
    <xf numFmtId="0" fontId="12" fillId="0" borderId="3" xfId="10" applyBorder="1">
      <alignment vertical="center"/>
    </xf>
    <xf numFmtId="0" fontId="65" fillId="0" borderId="3" xfId="10" applyFont="1" applyBorder="1" applyAlignment="1">
      <alignment horizontal="center" vertical="center"/>
    </xf>
    <xf numFmtId="0" fontId="66" fillId="0" borderId="3" xfId="10" applyFont="1" applyBorder="1">
      <alignment vertical="center"/>
    </xf>
    <xf numFmtId="0" fontId="67" fillId="0" borderId="3" xfId="10" applyFont="1" applyBorder="1" applyAlignment="1">
      <alignment horizontal="center" vertical="center"/>
    </xf>
    <xf numFmtId="0" fontId="64" fillId="0" borderId="3" xfId="10" applyFont="1" applyBorder="1" applyAlignment="1">
      <alignment vertical="center" wrapText="1"/>
    </xf>
    <xf numFmtId="0" fontId="49" fillId="0" borderId="3" xfId="10" applyFont="1" applyBorder="1" applyAlignment="1">
      <alignment vertical="center" shrinkToFit="1"/>
    </xf>
    <xf numFmtId="0" fontId="65" fillId="0" borderId="0" xfId="10" applyFont="1" applyAlignment="1">
      <alignment horizontal="center" vertical="center"/>
    </xf>
    <xf numFmtId="0" fontId="12" fillId="4" borderId="17" xfId="10" applyFill="1" applyBorder="1">
      <alignment vertical="center"/>
    </xf>
    <xf numFmtId="0" fontId="12" fillId="21" borderId="0" xfId="10" applyFill="1" applyAlignment="1">
      <alignment horizontal="left" vertical="center" indent="1"/>
    </xf>
    <xf numFmtId="0" fontId="12" fillId="21" borderId="0" xfId="10" applyFill="1">
      <alignment vertical="center"/>
    </xf>
    <xf numFmtId="0" fontId="22" fillId="22" borderId="1" xfId="10" applyFont="1" applyFill="1" applyBorder="1">
      <alignment vertical="center"/>
    </xf>
    <xf numFmtId="187" fontId="12" fillId="0" borderId="0" xfId="10" applyNumberFormat="1">
      <alignment vertical="center"/>
    </xf>
    <xf numFmtId="0" fontId="12" fillId="4" borderId="0" xfId="10" applyFill="1" applyAlignment="1">
      <alignment horizontal="left" vertical="center"/>
    </xf>
    <xf numFmtId="188" fontId="12" fillId="7" borderId="0" xfId="11" applyNumberFormat="1" applyFill="1">
      <alignment vertical="center"/>
    </xf>
    <xf numFmtId="0" fontId="12" fillId="4" borderId="0" xfId="10" applyFill="1" applyAlignment="1">
      <alignment horizontal="left" vertical="center" indent="1"/>
    </xf>
    <xf numFmtId="0" fontId="12" fillId="21" borderId="1" xfId="10" applyFill="1" applyBorder="1">
      <alignment vertical="center"/>
    </xf>
    <xf numFmtId="188" fontId="12" fillId="21" borderId="1" xfId="11" applyNumberFormat="1" applyFill="1" applyBorder="1">
      <alignment vertical="center"/>
    </xf>
    <xf numFmtId="0" fontId="12" fillId="21" borderId="0" xfId="10" applyFill="1" applyAlignment="1">
      <alignment horizontal="left" vertical="center"/>
    </xf>
    <xf numFmtId="0" fontId="12" fillId="0" borderId="0" xfId="10" applyAlignment="1">
      <alignment horizontal="left" vertical="center" indent="2"/>
    </xf>
    <xf numFmtId="0" fontId="69" fillId="19" borderId="3" xfId="10" applyFont="1" applyFill="1" applyBorder="1" applyAlignment="1">
      <alignment horizontal="distributed" vertical="center"/>
    </xf>
    <xf numFmtId="0" fontId="69" fillId="19" borderId="3" xfId="10" applyFont="1" applyFill="1" applyBorder="1" applyAlignment="1">
      <alignment horizontal="distributed" vertical="center" justifyLastLine="1"/>
    </xf>
    <xf numFmtId="0" fontId="70" fillId="11" borderId="3" xfId="10" applyFont="1" applyFill="1" applyBorder="1">
      <alignment vertical="center"/>
    </xf>
    <xf numFmtId="0" fontId="22" fillId="17" borderId="1" xfId="10" applyFont="1" applyFill="1" applyBorder="1">
      <alignment vertical="center"/>
    </xf>
    <xf numFmtId="0" fontId="22" fillId="17" borderId="1" xfId="10" applyFont="1" applyFill="1" applyBorder="1" applyAlignment="1">
      <alignment horizontal="center" vertical="center"/>
    </xf>
    <xf numFmtId="0" fontId="22" fillId="23" borderId="0" xfId="10" applyFont="1" applyFill="1" applyAlignment="1">
      <alignment horizontal="center" vertical="center"/>
    </xf>
    <xf numFmtId="0" fontId="39" fillId="13" borderId="20" xfId="0" applyFont="1" applyFill="1" applyBorder="1" applyAlignment="1">
      <alignment horizontal="center" vertical="center"/>
    </xf>
    <xf numFmtId="0" fontId="40" fillId="25" borderId="22" xfId="2" applyFont="1" applyFill="1" applyBorder="1" applyAlignment="1">
      <alignment horizontal="center"/>
    </xf>
    <xf numFmtId="3" fontId="42" fillId="25" borderId="22" xfId="2" applyNumberFormat="1" applyFont="1" applyFill="1" applyBorder="1" applyAlignment="1">
      <alignment horizontal="center"/>
    </xf>
    <xf numFmtId="3" fontId="39" fillId="25" borderId="23" xfId="2" applyNumberFormat="1" applyFont="1" applyFill="1" applyBorder="1" applyAlignment="1">
      <alignment horizontal="center"/>
    </xf>
    <xf numFmtId="0" fontId="40" fillId="25" borderId="24" xfId="2" applyFont="1" applyFill="1" applyBorder="1" applyAlignment="1">
      <alignment horizontal="center"/>
    </xf>
    <xf numFmtId="3" fontId="42" fillId="12" borderId="24" xfId="2" applyNumberFormat="1" applyFont="1" applyFill="1" applyBorder="1" applyAlignment="1">
      <alignment horizontal="center"/>
    </xf>
    <xf numFmtId="3" fontId="42" fillId="25" borderId="24" xfId="2" applyNumberFormat="1" applyFont="1" applyFill="1" applyBorder="1" applyAlignment="1">
      <alignment horizontal="center"/>
    </xf>
    <xf numFmtId="3" fontId="39" fillId="25" borderId="0" xfId="2" applyNumberFormat="1" applyFont="1" applyFill="1" applyAlignment="1">
      <alignment horizontal="center"/>
    </xf>
    <xf numFmtId="0" fontId="40" fillId="25" borderId="25" xfId="2" applyFont="1" applyFill="1" applyBorder="1" applyAlignment="1">
      <alignment horizontal="center"/>
    </xf>
    <xf numFmtId="3" fontId="42" fillId="25" borderId="25" xfId="2" applyNumberFormat="1" applyFont="1" applyFill="1" applyBorder="1" applyAlignment="1">
      <alignment horizontal="center"/>
    </xf>
    <xf numFmtId="3" fontId="39" fillId="25" borderId="19" xfId="2" applyNumberFormat="1" applyFont="1" applyFill="1" applyBorder="1" applyAlignment="1">
      <alignment horizontal="center"/>
    </xf>
    <xf numFmtId="0" fontId="72" fillId="26" borderId="26" xfId="0" applyFont="1" applyFill="1" applyBorder="1"/>
    <xf numFmtId="0" fontId="72" fillId="26" borderId="27" xfId="0" applyFont="1" applyFill="1" applyBorder="1"/>
    <xf numFmtId="3" fontId="72" fillId="26" borderId="28" xfId="0" applyNumberFormat="1" applyFont="1" applyFill="1" applyBorder="1"/>
    <xf numFmtId="0" fontId="40" fillId="13" borderId="20" xfId="0" applyFont="1" applyFill="1" applyBorder="1" applyAlignment="1">
      <alignment horizontal="center" vertical="center" textRotation="135"/>
    </xf>
    <xf numFmtId="0" fontId="40" fillId="13" borderId="21" xfId="0" applyFont="1" applyFill="1" applyBorder="1" applyAlignment="1">
      <alignment horizontal="center" vertical="center" textRotation="135"/>
    </xf>
    <xf numFmtId="0" fontId="23" fillId="3" borderId="3" xfId="10" applyFont="1" applyFill="1" applyBorder="1" applyAlignment="1">
      <alignment horizontal="center" vertical="center"/>
    </xf>
    <xf numFmtId="0" fontId="23" fillId="27" borderId="3" xfId="10" applyFont="1" applyFill="1" applyBorder="1" applyAlignment="1">
      <alignment horizontal="center" vertical="center"/>
    </xf>
    <xf numFmtId="0" fontId="22" fillId="28" borderId="0" xfId="10" applyFont="1" applyFill="1">
      <alignment vertical="center"/>
    </xf>
    <xf numFmtId="0" fontId="12" fillId="7" borderId="3" xfId="10" applyFill="1" applyBorder="1">
      <alignment vertical="center"/>
    </xf>
    <xf numFmtId="0" fontId="12" fillId="0" borderId="6" xfId="10" applyBorder="1">
      <alignment vertical="center"/>
    </xf>
    <xf numFmtId="10" fontId="0" fillId="4" borderId="3" xfId="14" applyNumberFormat="1" applyFont="1" applyFill="1" applyBorder="1">
      <alignment vertical="center"/>
    </xf>
    <xf numFmtId="0" fontId="12" fillId="21" borderId="3" xfId="10" applyFill="1" applyBorder="1">
      <alignment vertical="center"/>
    </xf>
    <xf numFmtId="14" fontId="12" fillId="7" borderId="3" xfId="10" applyNumberFormat="1" applyFill="1" applyBorder="1">
      <alignment vertical="center"/>
    </xf>
    <xf numFmtId="0" fontId="43" fillId="0" borderId="6" xfId="10" applyFont="1" applyBorder="1">
      <alignment vertical="center"/>
    </xf>
    <xf numFmtId="189" fontId="12" fillId="4" borderId="3" xfId="10" applyNumberFormat="1" applyFill="1" applyBorder="1">
      <alignment vertical="center"/>
    </xf>
    <xf numFmtId="190" fontId="12" fillId="4" borderId="3" xfId="10" applyNumberFormat="1" applyFill="1" applyBorder="1">
      <alignment vertical="center"/>
    </xf>
    <xf numFmtId="0" fontId="21" fillId="0" borderId="0" xfId="10" applyFont="1" applyAlignment="1">
      <alignment horizontal="right" vertical="center"/>
    </xf>
    <xf numFmtId="0" fontId="21" fillId="0" borderId="0" xfId="10" applyFont="1" applyAlignment="1">
      <alignment horizontal="center" vertical="center"/>
    </xf>
    <xf numFmtId="0" fontId="12" fillId="4" borderId="3" xfId="10" applyFill="1" applyBorder="1" applyAlignment="1">
      <alignment horizontal="right" vertical="center"/>
    </xf>
    <xf numFmtId="0" fontId="12" fillId="0" borderId="0" xfId="10" applyAlignment="1">
      <alignment horizontal="center" vertical="center"/>
    </xf>
    <xf numFmtId="0" fontId="12" fillId="21" borderId="3" xfId="10" applyFill="1" applyBorder="1" applyAlignment="1">
      <alignment horizontal="center" vertical="center"/>
    </xf>
    <xf numFmtId="0" fontId="18" fillId="0" borderId="0" xfId="0" applyFont="1" applyAlignment="1">
      <alignment horizontal="right"/>
    </xf>
    <xf numFmtId="0" fontId="75" fillId="29" borderId="0" xfId="0" applyFont="1" applyFill="1" applyAlignment="1">
      <alignment horizontal="centerContinuous"/>
    </xf>
    <xf numFmtId="0" fontId="76" fillId="29" borderId="0" xfId="0" applyFont="1" applyFill="1" applyAlignment="1">
      <alignment horizontal="centerContinuous"/>
    </xf>
    <xf numFmtId="0" fontId="77" fillId="29" borderId="0" xfId="0" applyFont="1" applyFill="1" applyAlignment="1">
      <alignment horizontal="centerContinuous"/>
    </xf>
    <xf numFmtId="0" fontId="77" fillId="29" borderId="0" xfId="0" applyFont="1" applyFill="1" applyAlignment="1">
      <alignment horizontal="left"/>
    </xf>
    <xf numFmtId="0" fontId="77" fillId="29" borderId="4" xfId="0" applyFont="1" applyFill="1" applyBorder="1" applyAlignment="1">
      <alignment horizontal="left"/>
    </xf>
    <xf numFmtId="0" fontId="77" fillId="29" borderId="4" xfId="0" applyFont="1" applyFill="1" applyBorder="1" applyAlignment="1">
      <alignment horizontal="right"/>
    </xf>
    <xf numFmtId="0" fontId="15" fillId="0" borderId="0" xfId="0" applyFont="1" applyAlignment="1">
      <alignment vertical="center"/>
    </xf>
    <xf numFmtId="0" fontId="15" fillId="0" borderId="0" xfId="0" applyFont="1"/>
    <xf numFmtId="0" fontId="78" fillId="0" borderId="29" xfId="0" applyFont="1" applyBorder="1" applyAlignment="1">
      <alignment horizontal="right" vertical="top"/>
    </xf>
    <xf numFmtId="191" fontId="78" fillId="0" borderId="29" xfId="0" applyNumberFormat="1" applyFont="1" applyBorder="1" applyAlignment="1">
      <alignment horizontal="right" vertical="top"/>
    </xf>
    <xf numFmtId="0" fontId="15" fillId="0" borderId="29" xfId="0" applyFont="1" applyBorder="1" applyAlignment="1">
      <alignment horizontal="right"/>
    </xf>
    <xf numFmtId="0" fontId="63" fillId="15" borderId="30" xfId="0" applyFont="1" applyFill="1" applyBorder="1" applyAlignment="1">
      <alignment horizontal="center"/>
    </xf>
    <xf numFmtId="0" fontId="80" fillId="0" borderId="0" xfId="0" applyFont="1"/>
    <xf numFmtId="0" fontId="37" fillId="0" borderId="0" xfId="0" applyFont="1"/>
    <xf numFmtId="193" fontId="15" fillId="0" borderId="0" xfId="0" applyNumberFormat="1" applyFont="1"/>
    <xf numFmtId="194" fontId="16" fillId="0" borderId="0" xfId="8" applyNumberFormat="1" applyFont="1"/>
    <xf numFmtId="195" fontId="12" fillId="4" borderId="3" xfId="10" applyNumberFormat="1" applyFill="1" applyBorder="1">
      <alignment vertical="center"/>
    </xf>
    <xf numFmtId="196" fontId="78" fillId="0" borderId="29" xfId="0" applyNumberFormat="1" applyFont="1" applyBorder="1" applyAlignment="1">
      <alignment horizontal="right" vertical="top"/>
    </xf>
    <xf numFmtId="0" fontId="0" fillId="0" borderId="32" xfId="0" applyBorder="1"/>
    <xf numFmtId="0" fontId="43" fillId="0" borderId="0" xfId="0" applyFont="1" applyAlignment="1">
      <alignment horizontal="left" indent="1"/>
    </xf>
    <xf numFmtId="0" fontId="44" fillId="0" borderId="0" xfId="0" applyFont="1" applyAlignment="1">
      <alignment horizontal="left" indent="1"/>
    </xf>
    <xf numFmtId="0" fontId="45" fillId="0" borderId="0" xfId="0" applyFont="1" applyAlignment="1">
      <alignment horizontal="left" indent="1"/>
    </xf>
    <xf numFmtId="0" fontId="46" fillId="0" borderId="0" xfId="0" applyFont="1" applyAlignment="1">
      <alignment horizontal="left" indent="1"/>
    </xf>
    <xf numFmtId="0" fontId="0" fillId="0" borderId="0" xfId="0" applyAlignment="1">
      <alignment horizontal="left" indent="1"/>
    </xf>
    <xf numFmtId="9" fontId="0" fillId="0" borderId="0" xfId="6" applyFont="1" applyAlignment="1">
      <alignment horizontal="center" vertical="center"/>
    </xf>
    <xf numFmtId="44" fontId="0" fillId="0" borderId="0" xfId="5" applyFont="1" applyAlignment="1">
      <alignment horizontal="right" vertical="center"/>
    </xf>
    <xf numFmtId="0" fontId="82" fillId="0" borderId="0" xfId="0" applyFont="1"/>
    <xf numFmtId="0" fontId="84" fillId="0" borderId="0" xfId="0" applyFont="1" applyAlignment="1">
      <alignment horizontal="right"/>
    </xf>
    <xf numFmtId="14" fontId="37" fillId="0" borderId="0" xfId="0" applyNumberFormat="1" applyFont="1"/>
    <xf numFmtId="0" fontId="43" fillId="0" borderId="0" xfId="21" applyFont="1"/>
    <xf numFmtId="0" fontId="16" fillId="0" borderId="0" xfId="21"/>
    <xf numFmtId="0" fontId="43" fillId="0" borderId="0" xfId="21" applyFont="1" applyAlignment="1">
      <alignment horizontal="center"/>
    </xf>
    <xf numFmtId="0" fontId="43" fillId="0" borderId="0" xfId="21" applyFont="1" applyAlignment="1">
      <alignment horizontal="right"/>
    </xf>
    <xf numFmtId="0" fontId="90" fillId="0" borderId="0" xfId="27" applyFont="1">
      <alignment vertical="center"/>
    </xf>
    <xf numFmtId="0" fontId="11" fillId="0" borderId="0" xfId="27">
      <alignment vertical="center"/>
    </xf>
    <xf numFmtId="0" fontId="90" fillId="0" borderId="0" xfId="27" applyFont="1" applyAlignment="1">
      <alignment horizontal="right" vertical="center"/>
    </xf>
    <xf numFmtId="0" fontId="92" fillId="0" borderId="0" xfId="27" applyFont="1">
      <alignment vertical="center"/>
    </xf>
    <xf numFmtId="0" fontId="18" fillId="32" borderId="0" xfId="2" applyFont="1" applyFill="1" applyAlignment="1">
      <alignment horizontal="left"/>
    </xf>
    <xf numFmtId="3" fontId="19" fillId="32" borderId="0" xfId="2" applyNumberFormat="1" applyFont="1" applyFill="1"/>
    <xf numFmtId="0" fontId="10" fillId="0" borderId="0" xfId="27" applyFont="1">
      <alignment vertical="center"/>
    </xf>
    <xf numFmtId="0" fontId="93" fillId="0" borderId="0" xfId="27" applyFont="1" applyAlignment="1">
      <alignment horizontal="right" vertical="center"/>
    </xf>
    <xf numFmtId="0" fontId="94" fillId="0" borderId="0" xfId="27" applyFont="1">
      <alignment vertical="center"/>
    </xf>
    <xf numFmtId="0" fontId="11" fillId="0" borderId="0" xfId="27" applyAlignment="1">
      <alignment horizontal="center" vertical="center"/>
    </xf>
    <xf numFmtId="0" fontId="90" fillId="0" borderId="3" xfId="27" applyFont="1" applyBorder="1" applyAlignment="1">
      <alignment horizontal="center" vertical="center"/>
    </xf>
    <xf numFmtId="0" fontId="92" fillId="0" borderId="3" xfId="27" applyFont="1" applyBorder="1" applyAlignment="1">
      <alignment horizontal="center" vertical="center"/>
    </xf>
    <xf numFmtId="0" fontId="49" fillId="0" borderId="3" xfId="10" applyFont="1" applyBorder="1">
      <alignment vertical="center"/>
    </xf>
    <xf numFmtId="199" fontId="16" fillId="0" borderId="0" xfId="21" applyNumberFormat="1"/>
    <xf numFmtId="0" fontId="70" fillId="11" borderId="3" xfId="10" applyFont="1" applyFill="1" applyBorder="1" applyAlignment="1">
      <alignment horizontal="left" vertical="center" justifyLastLine="1"/>
    </xf>
    <xf numFmtId="0" fontId="15" fillId="0" borderId="36" xfId="7" applyFont="1" applyBorder="1" applyAlignment="1">
      <alignment horizontal="center" vertical="center" textRotation="135" wrapText="1"/>
    </xf>
    <xf numFmtId="0" fontId="15" fillId="0" borderId="37" xfId="7" applyFont="1" applyBorder="1" applyAlignment="1">
      <alignment horizontal="center" vertical="center" textRotation="135" wrapText="1"/>
    </xf>
    <xf numFmtId="0" fontId="15" fillId="0" borderId="38" xfId="7" applyFont="1" applyBorder="1" applyAlignment="1">
      <alignment horizontal="center" vertical="center" textRotation="135" wrapText="1"/>
    </xf>
    <xf numFmtId="198" fontId="16" fillId="0" borderId="39" xfId="7" applyNumberFormat="1" applyFont="1" applyBorder="1"/>
    <xf numFmtId="181" fontId="15" fillId="0" borderId="40" xfId="7" applyNumberFormat="1" applyFont="1" applyBorder="1"/>
    <xf numFmtId="182" fontId="16" fillId="0" borderId="40" xfId="7" applyNumberFormat="1" applyFont="1" applyBorder="1"/>
    <xf numFmtId="183" fontId="16" fillId="0" borderId="40" xfId="7" applyNumberFormat="1" applyFont="1" applyBorder="1"/>
    <xf numFmtId="184" fontId="16" fillId="0" borderId="40" xfId="7" applyNumberFormat="1" applyFont="1" applyBorder="1"/>
    <xf numFmtId="185" fontId="16" fillId="0" borderId="41" xfId="7" applyNumberFormat="1" applyFont="1" applyBorder="1"/>
    <xf numFmtId="0" fontId="15" fillId="0" borderId="42" xfId="7" applyFont="1" applyBorder="1"/>
    <xf numFmtId="0" fontId="16" fillId="0" borderId="43" xfId="7" applyFont="1" applyBorder="1"/>
    <xf numFmtId="182" fontId="16" fillId="0" borderId="43" xfId="7" applyNumberFormat="1" applyFont="1" applyBorder="1"/>
    <xf numFmtId="186" fontId="16" fillId="0" borderId="43" xfId="7" applyNumberFormat="1" applyFont="1" applyBorder="1" applyAlignment="1">
      <alignment shrinkToFit="1"/>
    </xf>
    <xf numFmtId="40" fontId="16" fillId="0" borderId="43" xfId="7" applyNumberFormat="1" applyFont="1" applyBorder="1"/>
    <xf numFmtId="0" fontId="16" fillId="0" borderId="44" xfId="7" applyFont="1" applyBorder="1"/>
    <xf numFmtId="49" fontId="16" fillId="0" borderId="48" xfId="8" applyNumberFormat="1" applyFont="1" applyBorder="1" applyAlignment="1">
      <alignment horizontal="center"/>
    </xf>
    <xf numFmtId="1" fontId="16" fillId="0" borderId="49" xfId="8" applyNumberFormat="1" applyFont="1" applyBorder="1"/>
    <xf numFmtId="200" fontId="16" fillId="0" borderId="49" xfId="8" applyNumberFormat="1" applyFont="1" applyBorder="1"/>
    <xf numFmtId="2" fontId="16" fillId="0" borderId="49" xfId="8" applyNumberFormat="1" applyFont="1" applyBorder="1"/>
    <xf numFmtId="201" fontId="16" fillId="0" borderId="49" xfId="8" applyNumberFormat="1" applyFont="1" applyBorder="1"/>
    <xf numFmtId="49" fontId="16" fillId="0" borderId="50" xfId="8" applyNumberFormat="1" applyFont="1" applyBorder="1" applyAlignment="1">
      <alignment horizontal="center"/>
    </xf>
    <xf numFmtId="202" fontId="16" fillId="0" borderId="49" xfId="8" applyNumberFormat="1" applyFont="1" applyBorder="1"/>
    <xf numFmtId="203" fontId="16" fillId="0" borderId="49" xfId="8" applyNumberFormat="1" applyFont="1" applyBorder="1"/>
    <xf numFmtId="204" fontId="16" fillId="0" borderId="49" xfId="8" applyNumberFormat="1" applyFont="1" applyBorder="1"/>
    <xf numFmtId="0" fontId="43" fillId="0" borderId="45" xfId="8" applyFont="1" applyBorder="1" applyAlignment="1">
      <alignment horizontal="center"/>
    </xf>
    <xf numFmtId="0" fontId="43" fillId="0" borderId="46" xfId="8" applyFont="1" applyBorder="1" applyAlignment="1">
      <alignment horizontal="center"/>
    </xf>
    <xf numFmtId="0" fontId="43" fillId="0" borderId="47" xfId="8" applyFont="1" applyBorder="1" applyAlignment="1">
      <alignment horizontal="center"/>
    </xf>
    <xf numFmtId="49" fontId="16" fillId="0" borderId="55" xfId="8" applyNumberFormat="1" applyFont="1" applyBorder="1" applyAlignment="1">
      <alignment horizontal="center"/>
    </xf>
    <xf numFmtId="206" fontId="16" fillId="0" borderId="51" xfId="8" applyNumberFormat="1" applyFont="1" applyBorder="1"/>
    <xf numFmtId="205" fontId="16" fillId="0" borderId="56" xfId="8" applyNumberFormat="1" applyFont="1" applyBorder="1"/>
    <xf numFmtId="179" fontId="16" fillId="0" borderId="49" xfId="8" applyNumberFormat="1" applyFont="1" applyBorder="1"/>
    <xf numFmtId="0" fontId="16" fillId="0" borderId="45" xfId="8" applyFont="1" applyBorder="1"/>
    <xf numFmtId="207" fontId="16" fillId="0" borderId="47" xfId="8" applyNumberFormat="1" applyFont="1" applyBorder="1"/>
    <xf numFmtId="0" fontId="16" fillId="0" borderId="50" xfId="8" applyFont="1" applyBorder="1"/>
    <xf numFmtId="207" fontId="16" fillId="0" borderId="51" xfId="8" applyNumberFormat="1" applyFont="1" applyBorder="1"/>
    <xf numFmtId="208" fontId="16" fillId="0" borderId="47" xfId="8" applyNumberFormat="1" applyFont="1" applyBorder="1"/>
    <xf numFmtId="208" fontId="16" fillId="0" borderId="51" xfId="8" applyNumberFormat="1" applyFont="1" applyBorder="1"/>
    <xf numFmtId="0" fontId="97" fillId="0" borderId="0" xfId="8" applyFont="1"/>
    <xf numFmtId="0" fontId="98" fillId="0" borderId="0" xfId="8" applyFont="1"/>
    <xf numFmtId="209" fontId="16" fillId="0" borderId="49" xfId="8" applyNumberFormat="1" applyFont="1" applyBorder="1"/>
    <xf numFmtId="210" fontId="99" fillId="0" borderId="0" xfId="0" applyNumberFormat="1" applyFont="1"/>
    <xf numFmtId="0" fontId="9" fillId="0" borderId="0" xfId="29">
      <alignment vertical="center"/>
    </xf>
    <xf numFmtId="22" fontId="9" fillId="0" borderId="0" xfId="29" applyNumberFormat="1">
      <alignment vertical="center"/>
    </xf>
    <xf numFmtId="0" fontId="9" fillId="0" borderId="3" xfId="29" applyBorder="1" applyAlignment="1">
      <alignment horizontal="center" vertical="center"/>
    </xf>
    <xf numFmtId="18" fontId="9" fillId="0" borderId="0" xfId="29" applyNumberFormat="1" applyAlignment="1">
      <alignment horizontal="center" vertical="center"/>
    </xf>
    <xf numFmtId="32" fontId="9" fillId="0" borderId="0" xfId="29" applyNumberFormat="1">
      <alignment vertical="center"/>
    </xf>
    <xf numFmtId="22" fontId="9" fillId="0" borderId="0" xfId="29" applyNumberFormat="1" applyAlignment="1">
      <alignment horizontal="center" vertical="center"/>
    </xf>
    <xf numFmtId="32" fontId="93" fillId="0" borderId="0" xfId="29" applyNumberFormat="1" applyFont="1">
      <alignment vertical="center"/>
    </xf>
    <xf numFmtId="211" fontId="9" fillId="0" borderId="0" xfId="29" applyNumberFormat="1">
      <alignment vertical="center"/>
    </xf>
    <xf numFmtId="212" fontId="9" fillId="0" borderId="0" xfId="29" applyNumberFormat="1">
      <alignment vertical="center"/>
    </xf>
    <xf numFmtId="0" fontId="93" fillId="0" borderId="0" xfId="29" applyFont="1">
      <alignment vertical="center"/>
    </xf>
    <xf numFmtId="213" fontId="9" fillId="0" borderId="3" xfId="29" applyNumberFormat="1" applyBorder="1" applyAlignment="1">
      <alignment horizontal="center" vertical="center"/>
    </xf>
    <xf numFmtId="21" fontId="93" fillId="0" borderId="3" xfId="29" applyNumberFormat="1" applyFont="1" applyBorder="1">
      <alignment vertical="center"/>
    </xf>
    <xf numFmtId="43" fontId="0" fillId="0" borderId="3" xfId="30" applyFont="1" applyBorder="1">
      <alignment vertical="center"/>
    </xf>
    <xf numFmtId="199" fontId="9" fillId="0" borderId="3" xfId="29" applyNumberFormat="1" applyBorder="1" applyAlignment="1">
      <alignment horizontal="center" vertical="center"/>
    </xf>
    <xf numFmtId="20" fontId="9" fillId="0" borderId="0" xfId="29" applyNumberFormat="1">
      <alignment vertical="center"/>
    </xf>
    <xf numFmtId="0" fontId="101" fillId="0" borderId="0" xfId="29" applyFont="1">
      <alignment vertical="center"/>
    </xf>
    <xf numFmtId="0" fontId="102" fillId="0" borderId="0" xfId="29" applyFont="1">
      <alignment vertical="center"/>
    </xf>
    <xf numFmtId="199" fontId="93" fillId="0" borderId="3" xfId="30" applyNumberFormat="1" applyFont="1" applyBorder="1">
      <alignment vertical="center"/>
    </xf>
    <xf numFmtId="214" fontId="9" fillId="33" borderId="3" xfId="29" applyNumberFormat="1" applyFill="1" applyBorder="1">
      <alignment vertical="center"/>
    </xf>
    <xf numFmtId="215" fontId="9" fillId="33" borderId="3" xfId="29" applyNumberFormat="1" applyFill="1" applyBorder="1">
      <alignment vertical="center"/>
    </xf>
    <xf numFmtId="216" fontId="0" fillId="0" borderId="3" xfId="30" applyNumberFormat="1" applyFont="1" applyBorder="1">
      <alignment vertical="center"/>
    </xf>
    <xf numFmtId="43" fontId="9" fillId="0" borderId="0" xfId="29" applyNumberFormat="1">
      <alignment vertical="center"/>
    </xf>
    <xf numFmtId="0" fontId="104" fillId="0" borderId="0" xfId="29" applyFont="1">
      <alignment vertical="center"/>
    </xf>
    <xf numFmtId="0" fontId="9" fillId="0" borderId="0" xfId="29" applyAlignment="1">
      <alignment horizontal="center" vertical="center"/>
    </xf>
    <xf numFmtId="215" fontId="9" fillId="0" borderId="0" xfId="29" applyNumberFormat="1">
      <alignment vertical="center"/>
    </xf>
    <xf numFmtId="0" fontId="103" fillId="0" borderId="0" xfId="29" applyFont="1" applyAlignment="1">
      <alignment horizontal="center" vertical="center" wrapText="1"/>
    </xf>
    <xf numFmtId="0" fontId="8" fillId="0" borderId="0" xfId="27" applyFont="1">
      <alignment vertical="center"/>
    </xf>
    <xf numFmtId="0" fontId="8" fillId="0" borderId="0" xfId="27" applyFont="1" applyAlignment="1">
      <alignment horizontal="left" vertical="center" indent="1"/>
    </xf>
    <xf numFmtId="176" fontId="16" fillId="18" borderId="57" xfId="3" applyNumberFormat="1" applyFill="1" applyBorder="1"/>
    <xf numFmtId="0" fontId="33" fillId="16" borderId="8" xfId="3" applyFont="1" applyFill="1" applyBorder="1" applyAlignment="1">
      <alignment horizontal="distributed" vertical="center"/>
    </xf>
    <xf numFmtId="217" fontId="0" fillId="0" borderId="0" xfId="0" applyNumberFormat="1"/>
    <xf numFmtId="218" fontId="0" fillId="11" borderId="0" xfId="0" applyNumberFormat="1" applyFill="1"/>
    <xf numFmtId="0" fontId="105" fillId="0" borderId="0" xfId="0" applyFont="1" applyAlignment="1">
      <alignment horizontal="right"/>
    </xf>
    <xf numFmtId="0" fontId="12" fillId="4" borderId="0" xfId="10" applyFill="1">
      <alignment vertical="center"/>
    </xf>
    <xf numFmtId="176" fontId="12" fillId="21" borderId="1" xfId="11" applyNumberFormat="1" applyFill="1" applyBorder="1">
      <alignment vertical="center"/>
    </xf>
    <xf numFmtId="0" fontId="106" fillId="0" borderId="0" xfId="21" applyFont="1"/>
    <xf numFmtId="0" fontId="7" fillId="0" borderId="0" xfId="29" applyFont="1">
      <alignment vertical="center"/>
    </xf>
    <xf numFmtId="0" fontId="9" fillId="35" borderId="0" xfId="29" applyFill="1">
      <alignment vertical="center"/>
    </xf>
    <xf numFmtId="0" fontId="108" fillId="36" borderId="0" xfId="29" applyFont="1" applyFill="1" applyAlignment="1">
      <alignment horizontal="center" vertical="center"/>
    </xf>
    <xf numFmtId="18" fontId="9" fillId="0" borderId="0" xfId="29" applyNumberFormat="1">
      <alignment vertical="center"/>
    </xf>
    <xf numFmtId="0" fontId="109" fillId="0" borderId="0" xfId="29" applyFont="1" applyAlignment="1">
      <alignment horizontal="left" vertical="center"/>
    </xf>
    <xf numFmtId="0" fontId="7" fillId="0" borderId="0" xfId="29" applyFont="1" applyAlignment="1">
      <alignment horizontal="left" vertical="center"/>
    </xf>
    <xf numFmtId="0" fontId="7" fillId="34" borderId="3" xfId="29" applyFont="1" applyFill="1" applyBorder="1" applyAlignment="1">
      <alignment horizontal="center" vertical="center"/>
    </xf>
    <xf numFmtId="214" fontId="9" fillId="0" borderId="0" xfId="29" applyNumberFormat="1">
      <alignment vertical="center"/>
    </xf>
    <xf numFmtId="219" fontId="78" fillId="0" borderId="29" xfId="0" applyNumberFormat="1" applyFont="1" applyBorder="1" applyAlignment="1">
      <alignment horizontal="right" vertical="top"/>
    </xf>
    <xf numFmtId="192" fontId="37" fillId="0" borderId="0" xfId="0" applyNumberFormat="1" applyFont="1"/>
    <xf numFmtId="0" fontId="112" fillId="0" borderId="0" xfId="0" applyFont="1"/>
    <xf numFmtId="192" fontId="0" fillId="0" borderId="0" xfId="0" applyNumberFormat="1"/>
    <xf numFmtId="0" fontId="114" fillId="0" borderId="0" xfId="0" applyFont="1" applyAlignment="1">
      <alignment horizontal="left" indent="1"/>
    </xf>
    <xf numFmtId="0" fontId="115" fillId="0" borderId="0" xfId="8" applyFont="1"/>
    <xf numFmtId="0" fontId="0" fillId="0" borderId="3" xfId="0" applyBorder="1" applyAlignment="1">
      <alignment horizontal="center"/>
    </xf>
    <xf numFmtId="220" fontId="0" fillId="0" borderId="3" xfId="0" applyNumberFormat="1" applyBorder="1" applyAlignment="1">
      <alignment horizontal="center"/>
    </xf>
    <xf numFmtId="221" fontId="0" fillId="0" borderId="3" xfId="0" applyNumberFormat="1" applyBorder="1" applyAlignment="1">
      <alignment horizontal="center"/>
    </xf>
    <xf numFmtId="222" fontId="0" fillId="0" borderId="3" xfId="0" applyNumberFormat="1" applyBorder="1" applyAlignment="1">
      <alignment horizontal="center"/>
    </xf>
    <xf numFmtId="0" fontId="43" fillId="0" borderId="3" xfId="0" applyFont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43" fillId="0" borderId="3" xfId="0" applyFont="1" applyBorder="1" applyAlignment="1">
      <alignment horizontal="center" vertical="center"/>
    </xf>
    <xf numFmtId="223" fontId="0" fillId="0" borderId="3" xfId="0" applyNumberFormat="1" applyBorder="1" applyAlignment="1">
      <alignment horizontal="center"/>
    </xf>
    <xf numFmtId="224" fontId="0" fillId="0" borderId="3" xfId="0" applyNumberFormat="1" applyBorder="1" applyAlignment="1">
      <alignment horizontal="center"/>
    </xf>
    <xf numFmtId="0" fontId="116" fillId="0" borderId="0" xfId="31" applyAlignment="1">
      <alignment horizontal="left"/>
    </xf>
    <xf numFmtId="0" fontId="6" fillId="0" borderId="0" xfId="27" applyFont="1">
      <alignment vertical="center"/>
    </xf>
    <xf numFmtId="0" fontId="43" fillId="0" borderId="0" xfId="0" applyFont="1"/>
    <xf numFmtId="225" fontId="0" fillId="0" borderId="3" xfId="0" applyNumberFormat="1" applyBorder="1" applyAlignment="1">
      <alignment horizontal="center"/>
    </xf>
    <xf numFmtId="21" fontId="6" fillId="0" borderId="0" xfId="29" applyNumberFormat="1" applyFont="1">
      <alignment vertical="center"/>
    </xf>
    <xf numFmtId="14" fontId="9" fillId="0" borderId="0" xfId="29" applyNumberFormat="1">
      <alignment vertical="center"/>
    </xf>
    <xf numFmtId="0" fontId="4" fillId="0" borderId="0" xfId="29" applyFont="1" applyAlignment="1">
      <alignment horizontal="right" vertical="center"/>
    </xf>
    <xf numFmtId="0" fontId="117" fillId="0" borderId="0" xfId="29" applyFont="1" applyAlignment="1">
      <alignment vertical="top"/>
    </xf>
    <xf numFmtId="226" fontId="9" fillId="0" borderId="0" xfId="29" applyNumberFormat="1" applyAlignment="1">
      <alignment horizontal="center" vertical="center"/>
    </xf>
    <xf numFmtId="227" fontId="9" fillId="0" borderId="0" xfId="29" applyNumberFormat="1" applyAlignment="1">
      <alignment horizontal="center" vertical="center"/>
    </xf>
    <xf numFmtId="228" fontId="9" fillId="0" borderId="0" xfId="29" applyNumberFormat="1" applyAlignment="1">
      <alignment horizontal="center" vertical="center"/>
    </xf>
    <xf numFmtId="229" fontId="9" fillId="0" borderId="0" xfId="29" applyNumberFormat="1">
      <alignment vertical="center"/>
    </xf>
    <xf numFmtId="230" fontId="9" fillId="0" borderId="0" xfId="29" applyNumberFormat="1">
      <alignment vertical="center"/>
    </xf>
    <xf numFmtId="0" fontId="96" fillId="0" borderId="0" xfId="29" applyFont="1">
      <alignment vertical="center"/>
    </xf>
    <xf numFmtId="200" fontId="9" fillId="0" borderId="0" xfId="29" applyNumberFormat="1">
      <alignment vertical="center"/>
    </xf>
    <xf numFmtId="230" fontId="9" fillId="33" borderId="3" xfId="29" applyNumberFormat="1" applyFill="1" applyBorder="1">
      <alignment vertical="center"/>
    </xf>
    <xf numFmtId="0" fontId="120" fillId="0" borderId="0" xfId="29" applyFont="1">
      <alignment vertical="center"/>
    </xf>
    <xf numFmtId="0" fontId="26" fillId="0" borderId="0" xfId="10" applyFont="1">
      <alignment vertical="center"/>
    </xf>
    <xf numFmtId="0" fontId="12" fillId="0" borderId="0" xfId="10" applyAlignment="1">
      <alignment horizontal="left" vertical="center"/>
    </xf>
    <xf numFmtId="176" fontId="12" fillId="0" borderId="0" xfId="11" applyNumberFormat="1">
      <alignment vertical="center"/>
    </xf>
    <xf numFmtId="0" fontId="15" fillId="0" borderId="0" xfId="10" applyFont="1">
      <alignment vertical="center"/>
    </xf>
    <xf numFmtId="0" fontId="3" fillId="0" borderId="3" xfId="29" applyFont="1" applyBorder="1" applyAlignment="1">
      <alignment horizontal="center" vertical="center"/>
    </xf>
    <xf numFmtId="43" fontId="0" fillId="0" borderId="0" xfId="30" applyFont="1">
      <alignment vertical="center"/>
    </xf>
    <xf numFmtId="231" fontId="9" fillId="0" borderId="3" xfId="29" applyNumberFormat="1" applyBorder="1">
      <alignment vertical="center"/>
    </xf>
    <xf numFmtId="0" fontId="16" fillId="0" borderId="0" xfId="21" applyAlignment="1">
      <alignment horizontal="right"/>
    </xf>
    <xf numFmtId="14" fontId="16" fillId="0" borderId="0" xfId="21" applyNumberFormat="1"/>
    <xf numFmtId="232" fontId="16" fillId="0" borderId="0" xfId="21" applyNumberFormat="1"/>
    <xf numFmtId="19" fontId="16" fillId="0" borderId="0" xfId="21" applyNumberFormat="1"/>
    <xf numFmtId="0" fontId="44" fillId="0" borderId="0" xfId="21" applyFont="1"/>
    <xf numFmtId="0" fontId="122" fillId="0" borderId="0" xfId="21" applyFont="1"/>
    <xf numFmtId="232" fontId="43" fillId="0" borderId="0" xfId="21" applyNumberFormat="1" applyFont="1" applyAlignment="1">
      <alignment horizontal="center"/>
    </xf>
    <xf numFmtId="0" fontId="16" fillId="39" borderId="0" xfId="21" quotePrefix="1" applyFill="1" applyAlignment="1">
      <alignment horizontal="right"/>
    </xf>
    <xf numFmtId="0" fontId="16" fillId="39" borderId="0" xfId="21" applyFill="1" applyAlignment="1">
      <alignment horizontal="right"/>
    </xf>
    <xf numFmtId="0" fontId="16" fillId="38" borderId="0" xfId="21" applyFill="1"/>
    <xf numFmtId="14" fontId="16" fillId="38" borderId="0" xfId="21" applyNumberFormat="1" applyFill="1"/>
    <xf numFmtId="233" fontId="16" fillId="38" borderId="0" xfId="21" applyNumberFormat="1" applyFill="1"/>
    <xf numFmtId="0" fontId="43" fillId="0" borderId="3" xfId="21" applyFont="1" applyBorder="1" applyAlignment="1">
      <alignment horizontal="center"/>
    </xf>
    <xf numFmtId="0" fontId="43" fillId="0" borderId="3" xfId="21" applyFont="1" applyBorder="1" applyAlignment="1">
      <alignment horizontal="right"/>
    </xf>
    <xf numFmtId="0" fontId="43" fillId="0" borderId="3" xfId="21" applyFont="1" applyBorder="1"/>
    <xf numFmtId="58" fontId="16" fillId="0" borderId="3" xfId="21" applyNumberFormat="1" applyBorder="1"/>
    <xf numFmtId="55" fontId="16" fillId="0" borderId="3" xfId="21" applyNumberFormat="1" applyBorder="1"/>
    <xf numFmtId="199" fontId="16" fillId="0" borderId="3" xfId="21" applyNumberFormat="1" applyBorder="1"/>
    <xf numFmtId="0" fontId="123" fillId="41" borderId="0" xfId="21" applyFont="1" applyFill="1"/>
    <xf numFmtId="232" fontId="123" fillId="41" borderId="0" xfId="21" applyNumberFormat="1" applyFont="1" applyFill="1" applyAlignment="1">
      <alignment horizontal="center"/>
    </xf>
    <xf numFmtId="0" fontId="42" fillId="41" borderId="0" xfId="21" applyFont="1" applyFill="1"/>
    <xf numFmtId="0" fontId="43" fillId="40" borderId="0" xfId="21" applyFont="1" applyFill="1" applyAlignment="1">
      <alignment horizontal="center"/>
    </xf>
    <xf numFmtId="0" fontId="43" fillId="11" borderId="0" xfId="21" applyFont="1" applyFill="1" applyAlignment="1">
      <alignment horizontal="center"/>
    </xf>
    <xf numFmtId="0" fontId="2" fillId="0" borderId="0" xfId="29" applyFont="1">
      <alignment vertical="center"/>
    </xf>
    <xf numFmtId="0" fontId="93" fillId="0" borderId="0" xfId="29" applyFont="1" applyAlignment="1">
      <alignment horizontal="right" vertical="center"/>
    </xf>
    <xf numFmtId="0" fontId="101" fillId="0" borderId="0" xfId="29" applyFont="1" applyAlignment="1">
      <alignment horizontal="right" vertical="center"/>
    </xf>
    <xf numFmtId="0" fontId="5" fillId="42" borderId="0" xfId="29" applyFont="1" applyFill="1" applyAlignment="1">
      <alignment horizontal="left" vertical="center"/>
    </xf>
    <xf numFmtId="0" fontId="9" fillId="42" borderId="0" xfId="29" applyFill="1">
      <alignment vertical="center"/>
    </xf>
    <xf numFmtId="0" fontId="16" fillId="38" borderId="0" xfId="21" applyFill="1" applyAlignment="1">
      <alignment horizontal="center"/>
    </xf>
    <xf numFmtId="0" fontId="16" fillId="43" borderId="0" xfId="21" applyFill="1" applyAlignment="1">
      <alignment horizontal="center"/>
    </xf>
    <xf numFmtId="0" fontId="43" fillId="44" borderId="0" xfId="21" applyFont="1" applyFill="1" applyAlignment="1">
      <alignment horizontal="center"/>
    </xf>
    <xf numFmtId="0" fontId="16" fillId="19" borderId="0" xfId="21" applyFill="1" applyAlignment="1">
      <alignment horizontal="center"/>
    </xf>
    <xf numFmtId="14" fontId="16" fillId="45" borderId="0" xfId="21" applyNumberFormat="1" applyFill="1"/>
    <xf numFmtId="0" fontId="43" fillId="34" borderId="0" xfId="21" applyFont="1" applyFill="1" applyAlignment="1">
      <alignment horizontal="center"/>
    </xf>
    <xf numFmtId="0" fontId="43" fillId="0" borderId="0" xfId="8" applyFont="1"/>
    <xf numFmtId="0" fontId="16" fillId="0" borderId="0" xfId="8" applyFont="1" applyAlignment="1">
      <alignment horizontal="right"/>
    </xf>
    <xf numFmtId="0" fontId="43" fillId="0" borderId="0" xfId="8" applyFont="1" applyAlignment="1">
      <alignment horizontal="center"/>
    </xf>
    <xf numFmtId="0" fontId="0" fillId="46" borderId="0" xfId="0" applyFill="1"/>
    <xf numFmtId="0" fontId="43" fillId="38" borderId="0" xfId="0" applyFont="1" applyFill="1"/>
    <xf numFmtId="0" fontId="0" fillId="38" borderId="0" xfId="0" applyFill="1"/>
    <xf numFmtId="0" fontId="124" fillId="13" borderId="0" xfId="32" applyFont="1" applyFill="1" applyAlignment="1">
      <alignment horizontal="center" vertical="center" wrapText="1"/>
    </xf>
    <xf numFmtId="0" fontId="84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12" fillId="0" borderId="3" xfId="0" applyFont="1" applyBorder="1" applyAlignment="1">
      <alignment vertical="center"/>
    </xf>
    <xf numFmtId="0" fontId="26" fillId="0" borderId="3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5" fillId="0" borderId="0" xfId="21" applyFont="1"/>
    <xf numFmtId="0" fontId="0" fillId="47" borderId="0" xfId="0" applyFill="1"/>
    <xf numFmtId="0" fontId="126" fillId="46" borderId="0" xfId="8" applyFont="1" applyFill="1" applyAlignment="1">
      <alignment horizontal="left" indent="1"/>
    </xf>
    <xf numFmtId="0" fontId="16" fillId="35" borderId="0" xfId="8" applyFont="1" applyFill="1" applyAlignment="1">
      <alignment horizontal="right"/>
    </xf>
    <xf numFmtId="234" fontId="16" fillId="48" borderId="0" xfId="8" applyNumberFormat="1" applyFont="1" applyFill="1"/>
    <xf numFmtId="0" fontId="43" fillId="40" borderId="0" xfId="8" applyFont="1" applyFill="1"/>
    <xf numFmtId="0" fontId="43" fillId="39" borderId="0" xfId="8" applyFont="1" applyFill="1" applyAlignment="1">
      <alignment horizontal="right"/>
    </xf>
    <xf numFmtId="0" fontId="126" fillId="0" borderId="0" xfId="8" applyFont="1"/>
    <xf numFmtId="0" fontId="115" fillId="0" borderId="0" xfId="21" applyFont="1" applyAlignment="1">
      <alignment horizontal="right"/>
    </xf>
    <xf numFmtId="0" fontId="9" fillId="0" borderId="46" xfId="29" applyNumberFormat="1" applyBorder="1">
      <alignment vertical="center"/>
    </xf>
    <xf numFmtId="18" fontId="90" fillId="0" borderId="3" xfId="27" applyNumberFormat="1" applyFont="1" applyBorder="1" applyAlignment="1">
      <alignment horizontal="center" vertical="center"/>
    </xf>
    <xf numFmtId="235" fontId="16" fillId="0" borderId="40" xfId="7" applyNumberFormat="1" applyFont="1" applyBorder="1"/>
    <xf numFmtId="0" fontId="130" fillId="0" borderId="0" xfId="0" applyFont="1"/>
    <xf numFmtId="0" fontId="130" fillId="0" borderId="0" xfId="0" applyFont="1" applyAlignment="1">
      <alignment horizontal="left" indent="1"/>
    </xf>
    <xf numFmtId="0" fontId="131" fillId="0" borderId="0" xfId="0" applyFont="1"/>
    <xf numFmtId="0" fontId="132" fillId="0" borderId="0" xfId="0" applyFont="1"/>
    <xf numFmtId="0" fontId="0" fillId="0" borderId="0" xfId="0" applyAlignment="1">
      <alignment horizontal="right"/>
    </xf>
    <xf numFmtId="236" fontId="9" fillId="0" borderId="46" xfId="29" applyNumberFormat="1" applyBorder="1">
      <alignment vertical="center"/>
    </xf>
    <xf numFmtId="237" fontId="9" fillId="0" borderId="46" xfId="29" applyNumberFormat="1" applyBorder="1">
      <alignment vertical="center"/>
    </xf>
    <xf numFmtId="238" fontId="9" fillId="0" borderId="46" xfId="29" applyNumberFormat="1" applyBorder="1">
      <alignment vertical="center"/>
    </xf>
    <xf numFmtId="0" fontId="133" fillId="0" borderId="0" xfId="21" applyFont="1"/>
    <xf numFmtId="0" fontId="69" fillId="19" borderId="3" xfId="10" applyFont="1" applyFill="1" applyBorder="1" applyAlignment="1">
      <alignment vertical="center"/>
    </xf>
    <xf numFmtId="239" fontId="9" fillId="0" borderId="0" xfId="29" applyNumberFormat="1">
      <alignment vertical="center"/>
    </xf>
    <xf numFmtId="227" fontId="9" fillId="0" borderId="0" xfId="29" applyNumberFormat="1">
      <alignment vertical="center"/>
    </xf>
    <xf numFmtId="0" fontId="9" fillId="0" borderId="3" xfId="29" applyNumberFormat="1" applyBorder="1" applyAlignment="1">
      <alignment horizontal="right" vertical="center"/>
    </xf>
    <xf numFmtId="240" fontId="9" fillId="0" borderId="3" xfId="29" applyNumberFormat="1" applyBorder="1" applyAlignment="1">
      <alignment horizontal="right" vertical="center"/>
    </xf>
    <xf numFmtId="241" fontId="9" fillId="0" borderId="3" xfId="29" applyNumberFormat="1" applyBorder="1" applyAlignment="1">
      <alignment horizontal="right" vertical="center"/>
    </xf>
    <xf numFmtId="238" fontId="9" fillId="0" borderId="3" xfId="29" applyNumberFormat="1" applyBorder="1" applyAlignment="1">
      <alignment horizontal="right" vertical="center"/>
    </xf>
    <xf numFmtId="0" fontId="134" fillId="0" borderId="0" xfId="0" applyFont="1" applyAlignment="1">
      <alignment horizontal="center"/>
    </xf>
    <xf numFmtId="0" fontId="135" fillId="0" borderId="0" xfId="0" applyFont="1" applyAlignment="1">
      <alignment horizontal="center"/>
    </xf>
    <xf numFmtId="0" fontId="0" fillId="0" borderId="0" xfId="0"/>
    <xf numFmtId="14" fontId="0" fillId="0" borderId="0" xfId="0" applyNumberFormat="1"/>
    <xf numFmtId="0" fontId="1" fillId="0" borderId="0" xfId="29" applyFont="1">
      <alignment vertical="center"/>
    </xf>
    <xf numFmtId="0" fontId="9" fillId="0" borderId="0" xfId="29" applyNumberFormat="1">
      <alignment vertical="center"/>
    </xf>
    <xf numFmtId="0" fontId="32" fillId="19" borderId="9" xfId="3" applyFont="1" applyFill="1" applyBorder="1" applyAlignment="1">
      <alignment horizontal="center" vertical="center" wrapText="1"/>
    </xf>
    <xf numFmtId="0" fontId="34" fillId="19" borderId="6" xfId="3" applyFont="1" applyFill="1" applyBorder="1" applyAlignment="1">
      <alignment horizontal="center" vertical="center" wrapText="1"/>
    </xf>
    <xf numFmtId="0" fontId="34" fillId="19" borderId="7" xfId="3" applyFont="1" applyFill="1" applyBorder="1" applyAlignment="1">
      <alignment horizontal="center" vertical="center" wrapText="1"/>
    </xf>
    <xf numFmtId="3" fontId="16" fillId="0" borderId="10" xfId="3" applyNumberFormat="1" applyBorder="1" applyAlignment="1">
      <alignment horizontal="center" vertical="center"/>
    </xf>
    <xf numFmtId="0" fontId="22" fillId="17" borderId="13" xfId="10" applyFont="1" applyFill="1" applyBorder="1" applyAlignment="1">
      <alignment horizontal="center" vertical="center"/>
    </xf>
    <xf numFmtId="0" fontId="22" fillId="17" borderId="0" xfId="10" applyFont="1" applyFill="1" applyAlignment="1">
      <alignment horizontal="center" vertical="center"/>
    </xf>
    <xf numFmtId="0" fontId="22" fillId="17" borderId="8" xfId="10" applyFont="1" applyFill="1" applyBorder="1" applyAlignment="1">
      <alignment horizontal="center" vertical="center"/>
    </xf>
    <xf numFmtId="0" fontId="22" fillId="17" borderId="1" xfId="10" applyFont="1" applyFill="1" applyBorder="1" applyAlignment="1">
      <alignment horizontal="center" vertical="center"/>
    </xf>
    <xf numFmtId="0" fontId="12" fillId="0" borderId="13" xfId="10" applyBorder="1" applyAlignment="1">
      <alignment horizontal="left" vertical="center"/>
    </xf>
    <xf numFmtId="0" fontId="12" fillId="0" borderId="0" xfId="10" applyAlignment="1">
      <alignment horizontal="left" vertical="center"/>
    </xf>
    <xf numFmtId="0" fontId="12" fillId="0" borderId="8" xfId="10" applyBorder="1" applyAlignment="1">
      <alignment horizontal="left" vertical="center"/>
    </xf>
    <xf numFmtId="0" fontId="79" fillId="0" borderId="0" xfId="19" applyBorder="1" applyAlignment="1">
      <alignment horizontal="center"/>
    </xf>
    <xf numFmtId="0" fontId="63" fillId="15" borderId="29" xfId="0" applyFont="1" applyFill="1" applyBorder="1" applyAlignment="1">
      <alignment vertical="center"/>
    </xf>
    <xf numFmtId="0" fontId="78" fillId="0" borderId="29" xfId="0" applyFont="1" applyBorder="1" applyAlignment="1">
      <alignment horizontal="justify" vertical="center"/>
    </xf>
    <xf numFmtId="0" fontId="15" fillId="0" borderId="0" xfId="0" applyFont="1" applyAlignment="1">
      <alignment horizontal="left" wrapText="1"/>
    </xf>
    <xf numFmtId="178" fontId="78" fillId="0" borderId="29" xfId="0" applyNumberFormat="1" applyFont="1" applyBorder="1" applyAlignment="1">
      <alignment vertical="center" wrapText="1"/>
    </xf>
    <xf numFmtId="0" fontId="16" fillId="0" borderId="9" xfId="8" applyFont="1" applyBorder="1" applyAlignment="1">
      <alignment horizontal="center" vertical="center"/>
    </xf>
    <xf numFmtId="0" fontId="16" fillId="0" borderId="7" xfId="8" applyFont="1" applyBorder="1" applyAlignment="1">
      <alignment horizontal="center" vertical="center"/>
    </xf>
    <xf numFmtId="0" fontId="15" fillId="0" borderId="0" xfId="7" applyFont="1" applyAlignment="1">
      <alignment horizontal="center"/>
    </xf>
    <xf numFmtId="0" fontId="15" fillId="0" borderId="0" xfId="7" applyFont="1" applyAlignment="1">
      <alignment horizontal="center" wrapText="1"/>
    </xf>
    <xf numFmtId="0" fontId="16" fillId="0" borderId="52" xfId="8" applyFont="1" applyBorder="1" applyAlignment="1">
      <alignment horizontal="center" vertical="center"/>
    </xf>
    <xf numFmtId="0" fontId="16" fillId="0" borderId="53" xfId="8" applyFont="1" applyBorder="1" applyAlignment="1">
      <alignment horizontal="center" vertical="center"/>
    </xf>
    <xf numFmtId="0" fontId="16" fillId="0" borderId="54" xfId="8" applyFont="1" applyBorder="1" applyAlignment="1">
      <alignment horizontal="center" vertical="center"/>
    </xf>
    <xf numFmtId="0" fontId="41" fillId="0" borderId="12" xfId="0" applyFont="1" applyBorder="1" applyAlignment="1">
      <alignment horizontal="center" vertical="center"/>
    </xf>
    <xf numFmtId="0" fontId="41" fillId="0" borderId="13" xfId="0" applyFont="1" applyBorder="1" applyAlignment="1">
      <alignment horizontal="center" vertical="center"/>
    </xf>
    <xf numFmtId="0" fontId="41" fillId="0" borderId="14" xfId="0" applyFont="1" applyBorder="1" applyAlignment="1">
      <alignment horizontal="center" vertical="center"/>
    </xf>
    <xf numFmtId="0" fontId="41" fillId="0" borderId="15" xfId="0" applyFont="1" applyBorder="1" applyAlignment="1">
      <alignment horizontal="center" vertical="center"/>
    </xf>
    <xf numFmtId="0" fontId="41" fillId="0" borderId="8" xfId="0" applyFont="1" applyBorder="1" applyAlignment="1">
      <alignment horizontal="center" vertical="center"/>
    </xf>
    <xf numFmtId="0" fontId="41" fillId="0" borderId="16" xfId="0" applyFont="1" applyBorder="1" applyAlignment="1">
      <alignment horizontal="center" vertical="center"/>
    </xf>
    <xf numFmtId="242" fontId="15" fillId="0" borderId="30" xfId="0" applyNumberFormat="1" applyFont="1" applyBorder="1"/>
    <xf numFmtId="243" fontId="15" fillId="0" borderId="0" xfId="0" applyNumberFormat="1" applyFont="1"/>
    <xf numFmtId="191" fontId="15" fillId="0" borderId="30" xfId="0" applyNumberFormat="1" applyFont="1" applyBorder="1"/>
    <xf numFmtId="244" fontId="15" fillId="0" borderId="40" xfId="7" applyNumberFormat="1" applyFont="1" applyBorder="1"/>
    <xf numFmtId="245" fontId="16" fillId="0" borderId="40" xfId="7" applyNumberFormat="1" applyFont="1" applyBorder="1"/>
    <xf numFmtId="247" fontId="12" fillId="0" borderId="0" xfId="0" applyNumberFormat="1" applyFont="1"/>
  </cellXfs>
  <cellStyles count="33">
    <cellStyle name="Heading" xfId="22" xr:uid="{00000000-0005-0000-0000-000000000000}"/>
    <cellStyle name="一般" xfId="0" builtinId="0"/>
    <cellStyle name="一般 2" xfId="10" xr:uid="{00000000-0005-0000-0000-000002000000}"/>
    <cellStyle name="一般 3" xfId="17" xr:uid="{00000000-0005-0000-0000-000003000000}"/>
    <cellStyle name="一般 4" xfId="21" xr:uid="{00000000-0005-0000-0000-000004000000}"/>
    <cellStyle name="一般 5" xfId="27" xr:uid="{00000000-0005-0000-0000-000005000000}"/>
    <cellStyle name="一般 6" xfId="29" xr:uid="{00000000-0005-0000-0000-000006000000}"/>
    <cellStyle name="一般_Book2_1" xfId="1" xr:uid="{00000000-0005-0000-0000-000007000000}"/>
    <cellStyle name="一般_LESSON08" xfId="2" xr:uid="{00000000-0005-0000-0000-000008000000}"/>
    <cellStyle name="一般_工作表格式化" xfId="8" xr:uid="{00000000-0005-0000-0000-000009000000}"/>
    <cellStyle name="一般_數字格式化" xfId="7" xr:uid="{00000000-0005-0000-0000-00000A000000}"/>
    <cellStyle name="一般_複製與搬移" xfId="3" xr:uid="{00000000-0005-0000-0000-00000B000000}"/>
    <cellStyle name="一般_學生成績" xfId="32" xr:uid="{B71B96F8-DB5D-4DF5-8D90-F89A16166B7D}"/>
    <cellStyle name="千分位" xfId="4" builtinId="3"/>
    <cellStyle name="千分位 2" xfId="18" xr:uid="{00000000-0005-0000-0000-00000D000000}"/>
    <cellStyle name="千分位 3" xfId="30" xr:uid="{00000000-0005-0000-0000-00000E000000}"/>
    <cellStyle name="合計" xfId="28" builtinId="25" customBuiltin="1"/>
    <cellStyle name="好" xfId="13" builtinId="26" hidden="1"/>
    <cellStyle name="好2" xfId="16" xr:uid="{00000000-0005-0000-0000-000011000000}"/>
    <cellStyle name="百分比" xfId="6" builtinId="5"/>
    <cellStyle name="百分比 2" xfId="14" xr:uid="{00000000-0005-0000-0000-000013000000}"/>
    <cellStyle name="表頭" xfId="23" xr:uid="{00000000-0005-0000-0000-000014000000}"/>
    <cellStyle name="貨幣" xfId="5" builtinId="4"/>
    <cellStyle name="貨幣 2" xfId="11" xr:uid="{00000000-0005-0000-0000-000016000000}"/>
    <cellStyle name="貨幣[0]_全球業績報表" xfId="24" xr:uid="{00000000-0005-0000-0000-000017000000}"/>
    <cellStyle name="博碩專用" xfId="9" xr:uid="{00000000-0005-0000-0000-000018000000}"/>
    <cellStyle name="資料庫資料紀錄" xfId="25" xr:uid="{00000000-0005-0000-0000-000019000000}"/>
    <cellStyle name="預算表數據" xfId="26" xr:uid="{00000000-0005-0000-0000-00001A000000}"/>
    <cellStyle name="標題 1" xfId="19" builtinId="16"/>
    <cellStyle name="標題 2" xfId="12" builtinId="17" customBuiltin="1"/>
    <cellStyle name="練習專用" xfId="15" xr:uid="{00000000-0005-0000-0000-00001D000000}"/>
    <cellStyle name="學習重點" xfId="31" xr:uid="{00000000-0005-0000-0000-00001E000000}"/>
    <cellStyle name="壞" xfId="20" builtinId="27" customBuiltin="1"/>
  </cellStyles>
  <dxfs count="7"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/>
    <dxf>
      <fill>
        <patternFill>
          <bgColor theme="9" tint="0.7999816888943144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45.png"/><Relationship Id="rId1" Type="http://schemas.openxmlformats.org/officeDocument/2006/relationships/image" Target="../media/image44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46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7.pn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9.emf"/><Relationship Id="rId1" Type="http://schemas.openxmlformats.org/officeDocument/2006/relationships/image" Target="../media/image48.em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emf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16.png"/><Relationship Id="rId3" Type="http://schemas.openxmlformats.org/officeDocument/2006/relationships/image" Target="../media/image11.png"/><Relationship Id="rId7" Type="http://schemas.openxmlformats.org/officeDocument/2006/relationships/image" Target="../media/image15.png"/><Relationship Id="rId2" Type="http://schemas.openxmlformats.org/officeDocument/2006/relationships/image" Target="../media/image10.png"/><Relationship Id="rId1" Type="http://schemas.openxmlformats.org/officeDocument/2006/relationships/image" Target="../media/image9.png"/><Relationship Id="rId6" Type="http://schemas.openxmlformats.org/officeDocument/2006/relationships/image" Target="../media/image14.png"/><Relationship Id="rId5" Type="http://schemas.openxmlformats.org/officeDocument/2006/relationships/image" Target="../media/image13.png"/><Relationship Id="rId4" Type="http://schemas.openxmlformats.org/officeDocument/2006/relationships/image" Target="../media/image12.png"/><Relationship Id="rId9" Type="http://schemas.openxmlformats.org/officeDocument/2006/relationships/image" Target="../media/image17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25.png"/><Relationship Id="rId13" Type="http://schemas.openxmlformats.org/officeDocument/2006/relationships/image" Target="../media/image30.png"/><Relationship Id="rId3" Type="http://schemas.openxmlformats.org/officeDocument/2006/relationships/image" Target="../media/image20.png"/><Relationship Id="rId7" Type="http://schemas.openxmlformats.org/officeDocument/2006/relationships/image" Target="../media/image24.png"/><Relationship Id="rId12" Type="http://schemas.openxmlformats.org/officeDocument/2006/relationships/image" Target="../media/image29.png"/><Relationship Id="rId2" Type="http://schemas.openxmlformats.org/officeDocument/2006/relationships/image" Target="../media/image19.png"/><Relationship Id="rId1" Type="http://schemas.openxmlformats.org/officeDocument/2006/relationships/image" Target="../media/image18.png"/><Relationship Id="rId6" Type="http://schemas.openxmlformats.org/officeDocument/2006/relationships/image" Target="../media/image23.png"/><Relationship Id="rId11" Type="http://schemas.openxmlformats.org/officeDocument/2006/relationships/image" Target="../media/image28.png"/><Relationship Id="rId5" Type="http://schemas.openxmlformats.org/officeDocument/2006/relationships/image" Target="../media/image22.png"/><Relationship Id="rId10" Type="http://schemas.openxmlformats.org/officeDocument/2006/relationships/image" Target="../media/image27.png"/><Relationship Id="rId4" Type="http://schemas.openxmlformats.org/officeDocument/2006/relationships/image" Target="../media/image21.png"/><Relationship Id="rId9" Type="http://schemas.openxmlformats.org/officeDocument/2006/relationships/image" Target="../media/image26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3.png"/><Relationship Id="rId2" Type="http://schemas.openxmlformats.org/officeDocument/2006/relationships/image" Target="../media/image32.png"/><Relationship Id="rId1" Type="http://schemas.openxmlformats.org/officeDocument/2006/relationships/image" Target="../media/image31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5.png"/><Relationship Id="rId2" Type="http://schemas.openxmlformats.org/officeDocument/2006/relationships/image" Target="../media/image33.png"/><Relationship Id="rId1" Type="http://schemas.openxmlformats.org/officeDocument/2006/relationships/image" Target="../media/image34.png"/><Relationship Id="rId4" Type="http://schemas.openxmlformats.org/officeDocument/2006/relationships/image" Target="../media/image36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9.png"/><Relationship Id="rId7" Type="http://schemas.openxmlformats.org/officeDocument/2006/relationships/image" Target="../media/image43.png"/><Relationship Id="rId2" Type="http://schemas.openxmlformats.org/officeDocument/2006/relationships/image" Target="../media/image38.png"/><Relationship Id="rId1" Type="http://schemas.openxmlformats.org/officeDocument/2006/relationships/image" Target="../media/image37.png"/><Relationship Id="rId6" Type="http://schemas.openxmlformats.org/officeDocument/2006/relationships/image" Target="../media/image42.png"/><Relationship Id="rId5" Type="http://schemas.openxmlformats.org/officeDocument/2006/relationships/image" Target="../media/image41.png"/><Relationship Id="rId4" Type="http://schemas.openxmlformats.org/officeDocument/2006/relationships/image" Target="../media/image40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171448</xdr:colOff>
      <xdr:row>17</xdr:row>
      <xdr:rowOff>161925</xdr:rowOff>
    </xdr:from>
    <xdr:to>
      <xdr:col>14</xdr:col>
      <xdr:colOff>101599</xdr:colOff>
      <xdr:row>39</xdr:row>
      <xdr:rowOff>0</xdr:rowOff>
    </xdr:to>
    <xdr:grpSp>
      <xdr:nvGrpSpPr>
        <xdr:cNvPr id="2" name="群組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pSpPr/>
      </xdr:nvGrpSpPr>
      <xdr:grpSpPr>
        <a:xfrm>
          <a:off x="8388348" y="3978275"/>
          <a:ext cx="5257801" cy="4810125"/>
          <a:chOff x="5473700" y="1619250"/>
          <a:chExt cx="3720231" cy="3365194"/>
        </a:xfrm>
      </xdr:grpSpPr>
      <xdr:sp macro="" textlink="">
        <xdr:nvSpPr>
          <xdr:cNvPr id="3" name="文字方塊 2">
            <a:extLst>
              <a:ext uri="{FF2B5EF4-FFF2-40B4-BE49-F238E27FC236}">
                <a16:creationId xmlns:a16="http://schemas.microsoft.com/office/drawing/2014/main" id="{00000000-0008-0000-0100-000003000000}"/>
              </a:ext>
            </a:extLst>
          </xdr:cNvPr>
          <xdr:cNvSpPr txBox="1"/>
        </xdr:nvSpPr>
        <xdr:spPr>
          <a:xfrm>
            <a:off x="5480050" y="1619250"/>
            <a:ext cx="2057400" cy="520700"/>
          </a:xfrm>
          <a:prstGeom prst="rect">
            <a:avLst/>
          </a:prstGeom>
          <a:solidFill>
            <a:schemeClr val="accent5">
              <a:lumMod val="50000"/>
            </a:schemeClr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zh-TW" altLang="en-US" sz="1100">
                <a:solidFill>
                  <a:schemeClr val="bg1"/>
                </a:solidFill>
              </a:rPr>
              <a:t>以格式設定方式，請參考下圖</a:t>
            </a:r>
            <a:endParaRPr lang="en-US" altLang="zh-TW" sz="1100">
              <a:solidFill>
                <a:schemeClr val="bg1"/>
              </a:solidFill>
            </a:endParaRPr>
          </a:p>
          <a:p>
            <a:endParaRPr lang="zh-TW" altLang="en-US" sz="1100"/>
          </a:p>
        </xdr:txBody>
      </xdr:sp>
      <xdr:pic>
        <xdr:nvPicPr>
          <xdr:cNvPr id="4" name="圖片 3">
            <a:extLst>
              <a:ext uri="{FF2B5EF4-FFF2-40B4-BE49-F238E27FC236}">
                <a16:creationId xmlns:a16="http://schemas.microsoft.com/office/drawing/2014/main" id="{00000000-0008-0000-0100-00000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5473700" y="1885950"/>
            <a:ext cx="3720231" cy="3098494"/>
          </a:xfrm>
          <a:prstGeom prst="rect">
            <a:avLst/>
          </a:prstGeom>
        </xdr:spPr>
      </xdr:pic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676274</xdr:colOff>
          <xdr:row>34</xdr:row>
          <xdr:rowOff>133350</xdr:rowOff>
        </xdr:from>
        <xdr:to>
          <xdr:col>5</xdr:col>
          <xdr:colOff>1171574</xdr:colOff>
          <xdr:row>37</xdr:row>
          <xdr:rowOff>142875</xdr:rowOff>
        </xdr:to>
        <xdr:pic>
          <xdr:nvPicPr>
            <xdr:cNvPr id="6" name="圖片 5">
              <a:extLst>
                <a:ext uri="{FF2B5EF4-FFF2-40B4-BE49-F238E27FC236}">
                  <a16:creationId xmlns:a16="http://schemas.microsoft.com/office/drawing/2014/main" id="{809CD3D0-D1A7-418F-AE49-5E14483F0215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工作表1!$G$20:$K$22" spid="_x0000_s12314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1523999" y="7629525"/>
              <a:ext cx="5972175" cy="63817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142875</xdr:colOff>
      <xdr:row>19</xdr:row>
      <xdr:rowOff>28575</xdr:rowOff>
    </xdr:from>
    <xdr:to>
      <xdr:col>10</xdr:col>
      <xdr:colOff>218804</xdr:colOff>
      <xdr:row>20</xdr:row>
      <xdr:rowOff>85693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24575" y="4419600"/>
          <a:ext cx="2171429" cy="257143"/>
        </a:xfrm>
        <a:prstGeom prst="rect">
          <a:avLst/>
        </a:prstGeom>
      </xdr:spPr>
    </xdr:pic>
    <xdr:clientData/>
  </xdr:twoCellAnchor>
  <xdr:twoCellAnchor editAs="oneCell">
    <xdr:from>
      <xdr:col>8</xdr:col>
      <xdr:colOff>161925</xdr:colOff>
      <xdr:row>22</xdr:row>
      <xdr:rowOff>19050</xdr:rowOff>
    </xdr:from>
    <xdr:to>
      <xdr:col>9</xdr:col>
      <xdr:colOff>599875</xdr:colOff>
      <xdr:row>23</xdr:row>
      <xdr:rowOff>85692</xdr:rowOff>
    </xdr:to>
    <xdr:pic>
      <xdr:nvPicPr>
        <xdr:cNvPr id="3" name="圖片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43625" y="5019675"/>
          <a:ext cx="1600000" cy="266667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118111</xdr:colOff>
      <xdr:row>1</xdr:row>
      <xdr:rowOff>28575</xdr:rowOff>
    </xdr:from>
    <xdr:to>
      <xdr:col>17</xdr:col>
      <xdr:colOff>415117</xdr:colOff>
      <xdr:row>7</xdr:row>
      <xdr:rowOff>9653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23786" y="295275"/>
          <a:ext cx="2202006" cy="1247903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828675</xdr:colOff>
      <xdr:row>9</xdr:row>
      <xdr:rowOff>19050</xdr:rowOff>
    </xdr:from>
    <xdr:to>
      <xdr:col>9</xdr:col>
      <xdr:colOff>75456</xdr:colOff>
      <xdr:row>35</xdr:row>
      <xdr:rowOff>142240</xdr:rowOff>
    </xdr:to>
    <xdr:pic>
      <xdr:nvPicPr>
        <xdr:cNvPr id="4" name="圖片 3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66875" y="2371725"/>
          <a:ext cx="5952381" cy="5076190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333375</xdr:colOff>
      <xdr:row>1</xdr:row>
      <xdr:rowOff>0</xdr:rowOff>
    </xdr:from>
    <xdr:ext cx="2542574" cy="1504950"/>
    <xdr:pic>
      <xdr:nvPicPr>
        <xdr:cNvPr id="2" name="圖片 1">
          <a:extLst>
            <a:ext uri="{FF2B5EF4-FFF2-40B4-BE49-F238E27FC236}">
              <a16:creationId xmlns:a16="http://schemas.microsoft.com/office/drawing/2014/main" id="{C02693D5-EF09-4CE3-978E-4EA531E220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0" y="361950"/>
          <a:ext cx="2542574" cy="1504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0</xdr:col>
      <xdr:colOff>0</xdr:colOff>
      <xdr:row>0</xdr:row>
      <xdr:rowOff>241300</xdr:rowOff>
    </xdr:from>
    <xdr:to>
      <xdr:col>9</xdr:col>
      <xdr:colOff>9525</xdr:colOff>
      <xdr:row>15</xdr:row>
      <xdr:rowOff>123825</xdr:rowOff>
    </xdr:to>
    <xdr:pic>
      <xdr:nvPicPr>
        <xdr:cNvPr id="5" name="圖片 4">
          <a:extLst>
            <a:ext uri="{FF2B5EF4-FFF2-40B4-BE49-F238E27FC236}">
              <a16:creationId xmlns:a16="http://schemas.microsoft.com/office/drawing/2014/main" id="{B7E1B70A-4E55-492C-9888-677A8E0E21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1300"/>
          <a:ext cx="5622925" cy="3082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304800</xdr:colOff>
      <xdr:row>26</xdr:row>
      <xdr:rowOff>152400</xdr:rowOff>
    </xdr:from>
    <xdr:to>
      <xdr:col>10</xdr:col>
      <xdr:colOff>266700</xdr:colOff>
      <xdr:row>31</xdr:row>
      <xdr:rowOff>66675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00000000-0008-0000-03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419725" y="5686425"/>
          <a:ext cx="1181100" cy="9715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7</xdr:col>
      <xdr:colOff>739140</xdr:colOff>
      <xdr:row>3</xdr:row>
      <xdr:rowOff>7620</xdr:rowOff>
    </xdr:from>
    <xdr:to>
      <xdr:col>8</xdr:col>
      <xdr:colOff>220980</xdr:colOff>
      <xdr:row>4</xdr:row>
      <xdr:rowOff>76200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853940" y="609600"/>
          <a:ext cx="274320" cy="27432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274344</xdr:colOff>
      <xdr:row>9</xdr:row>
      <xdr:rowOff>68604</xdr:rowOff>
    </xdr:to>
    <xdr:pic>
      <xdr:nvPicPr>
        <xdr:cNvPr id="3" name="圖片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630680"/>
          <a:ext cx="274344" cy="274344"/>
        </a:xfrm>
        <a:prstGeom prst="rect">
          <a:avLst/>
        </a:prstGeom>
      </xdr:spPr>
    </xdr:pic>
    <xdr:clientData/>
  </xdr:twoCellAnchor>
  <xdr:twoCellAnchor editAs="oneCell">
    <xdr:from>
      <xdr:col>0</xdr:col>
      <xdr:colOff>45720</xdr:colOff>
      <xdr:row>19</xdr:row>
      <xdr:rowOff>144780</xdr:rowOff>
    </xdr:from>
    <xdr:to>
      <xdr:col>0</xdr:col>
      <xdr:colOff>320040</xdr:colOff>
      <xdr:row>20</xdr:row>
      <xdr:rowOff>205740</xdr:rowOff>
    </xdr:to>
    <xdr:pic>
      <xdr:nvPicPr>
        <xdr:cNvPr id="6" name="圖片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720" y="4168140"/>
          <a:ext cx="274320" cy="274320"/>
        </a:xfrm>
        <a:prstGeom prst="rect">
          <a:avLst/>
        </a:prstGeom>
      </xdr:spPr>
    </xdr:pic>
    <xdr:clientData/>
  </xdr:twoCellAnchor>
  <xdr:twoCellAnchor editAs="oneCell">
    <xdr:from>
      <xdr:col>7</xdr:col>
      <xdr:colOff>777240</xdr:colOff>
      <xdr:row>17</xdr:row>
      <xdr:rowOff>22860</xdr:rowOff>
    </xdr:from>
    <xdr:to>
      <xdr:col>8</xdr:col>
      <xdr:colOff>259104</xdr:colOff>
      <xdr:row>18</xdr:row>
      <xdr:rowOff>91464</xdr:rowOff>
    </xdr:to>
    <xdr:pic>
      <xdr:nvPicPr>
        <xdr:cNvPr id="7" name="圖片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892040" y="3627120"/>
          <a:ext cx="274344" cy="27434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556260</xdr:colOff>
      <xdr:row>7</xdr:row>
      <xdr:rowOff>53340</xdr:rowOff>
    </xdr:from>
    <xdr:to>
      <xdr:col>11</xdr:col>
      <xdr:colOff>731535</xdr:colOff>
      <xdr:row>7</xdr:row>
      <xdr:rowOff>198133</xdr:rowOff>
    </xdr:to>
    <xdr:pic>
      <xdr:nvPicPr>
        <xdr:cNvPr id="4" name="圖片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62800" y="1287780"/>
          <a:ext cx="175275" cy="144793"/>
        </a:xfrm>
        <a:prstGeom prst="rect">
          <a:avLst/>
        </a:prstGeom>
      </xdr:spPr>
    </xdr:pic>
    <xdr:clientData/>
  </xdr:twoCellAnchor>
  <xdr:twoCellAnchor editAs="oneCell">
    <xdr:from>
      <xdr:col>10</xdr:col>
      <xdr:colOff>746760</xdr:colOff>
      <xdr:row>9</xdr:row>
      <xdr:rowOff>53340</xdr:rowOff>
    </xdr:from>
    <xdr:to>
      <xdr:col>11</xdr:col>
      <xdr:colOff>93360</xdr:colOff>
      <xdr:row>9</xdr:row>
      <xdr:rowOff>198133</xdr:rowOff>
    </xdr:to>
    <xdr:pic>
      <xdr:nvPicPr>
        <xdr:cNvPr id="3" name="圖片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23785" y="1939290"/>
          <a:ext cx="175275" cy="14479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9525</xdr:colOff>
      <xdr:row>10</xdr:row>
      <xdr:rowOff>190500</xdr:rowOff>
    </xdr:from>
    <xdr:to>
      <xdr:col>12</xdr:col>
      <xdr:colOff>22860</xdr:colOff>
      <xdr:row>18</xdr:row>
      <xdr:rowOff>200025</xdr:rowOff>
    </xdr:to>
    <xdr:pic>
      <xdr:nvPicPr>
        <xdr:cNvPr id="4097" name="Picture 1">
          <a:extLst>
            <a:ext uri="{FF2B5EF4-FFF2-40B4-BE49-F238E27FC236}">
              <a16:creationId xmlns:a16="http://schemas.microsoft.com/office/drawing/2014/main" id="{00000000-0008-0000-0500-000001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2205" y="2247900"/>
          <a:ext cx="4250055" cy="1655445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266700</xdr:colOff>
      <xdr:row>1</xdr:row>
      <xdr:rowOff>66675</xdr:rowOff>
    </xdr:from>
    <xdr:to>
      <xdr:col>2</xdr:col>
      <xdr:colOff>790575</xdr:colOff>
      <xdr:row>2</xdr:row>
      <xdr:rowOff>123825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00000000-0008-0000-06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04900" y="447675"/>
          <a:ext cx="2200275" cy="2667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514350</xdr:colOff>
      <xdr:row>2</xdr:row>
      <xdr:rowOff>152400</xdr:rowOff>
    </xdr:from>
    <xdr:to>
      <xdr:col>2</xdr:col>
      <xdr:colOff>781050</xdr:colOff>
      <xdr:row>3</xdr:row>
      <xdr:rowOff>66675</xdr:rowOff>
    </xdr:to>
    <xdr:pic>
      <xdr:nvPicPr>
        <xdr:cNvPr id="1026" name="Picture 2">
          <a:extLst>
            <a:ext uri="{FF2B5EF4-FFF2-40B4-BE49-F238E27FC236}">
              <a16:creationId xmlns:a16="http://schemas.microsoft.com/office/drawing/2014/main" id="{00000000-0008-0000-0600-00000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190750" y="552450"/>
          <a:ext cx="266700" cy="2381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523875</xdr:colOff>
      <xdr:row>3</xdr:row>
      <xdr:rowOff>114300</xdr:rowOff>
    </xdr:from>
    <xdr:to>
      <xdr:col>2</xdr:col>
      <xdr:colOff>752475</xdr:colOff>
      <xdr:row>4</xdr:row>
      <xdr:rowOff>19050</xdr:rowOff>
    </xdr:to>
    <xdr:pic>
      <xdr:nvPicPr>
        <xdr:cNvPr id="1027" name="Picture 3">
          <a:extLst>
            <a:ext uri="{FF2B5EF4-FFF2-40B4-BE49-F238E27FC236}">
              <a16:creationId xmlns:a16="http://schemas.microsoft.com/office/drawing/2014/main" id="{00000000-0008-0000-0600-00000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2200275" y="838200"/>
          <a:ext cx="228600" cy="2190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476250</xdr:colOff>
      <xdr:row>4</xdr:row>
      <xdr:rowOff>104775</xdr:rowOff>
    </xdr:from>
    <xdr:to>
      <xdr:col>2</xdr:col>
      <xdr:colOff>790575</xdr:colOff>
      <xdr:row>6</xdr:row>
      <xdr:rowOff>238125</xdr:rowOff>
    </xdr:to>
    <xdr:pic>
      <xdr:nvPicPr>
        <xdr:cNvPr id="1030" name="Picture 6">
          <a:extLst>
            <a:ext uri="{FF2B5EF4-FFF2-40B4-BE49-F238E27FC236}">
              <a16:creationId xmlns:a16="http://schemas.microsoft.com/office/drawing/2014/main" id="{00000000-0008-0000-0600-00000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2152650" y="1457325"/>
          <a:ext cx="1152525" cy="762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6</xdr:col>
      <xdr:colOff>647700</xdr:colOff>
      <xdr:row>6</xdr:row>
      <xdr:rowOff>142875</xdr:rowOff>
    </xdr:from>
    <xdr:to>
      <xdr:col>7</xdr:col>
      <xdr:colOff>95250</xdr:colOff>
      <xdr:row>7</xdr:row>
      <xdr:rowOff>28575</xdr:rowOff>
    </xdr:to>
    <xdr:pic>
      <xdr:nvPicPr>
        <xdr:cNvPr id="1033" name="Picture 9">
          <a:extLst>
            <a:ext uri="{FF2B5EF4-FFF2-40B4-BE49-F238E27FC236}">
              <a16:creationId xmlns:a16="http://schemas.microsoft.com/office/drawing/2014/main" id="{00000000-0008-0000-0600-00000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8001000" y="523875"/>
          <a:ext cx="285750" cy="2000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9525</xdr:colOff>
      <xdr:row>8</xdr:row>
      <xdr:rowOff>9525</xdr:rowOff>
    </xdr:from>
    <xdr:to>
      <xdr:col>2</xdr:col>
      <xdr:colOff>771525</xdr:colOff>
      <xdr:row>13</xdr:row>
      <xdr:rowOff>104775</xdr:rowOff>
    </xdr:to>
    <xdr:pic>
      <xdr:nvPicPr>
        <xdr:cNvPr id="1034" name="Picture 10">
          <a:extLst>
            <a:ext uri="{FF2B5EF4-FFF2-40B4-BE49-F238E27FC236}">
              <a16:creationId xmlns:a16="http://schemas.microsoft.com/office/drawing/2014/main" id="{00000000-0008-0000-0600-00000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1685925" y="2600325"/>
          <a:ext cx="1600200" cy="16668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504825</xdr:colOff>
      <xdr:row>7</xdr:row>
      <xdr:rowOff>0</xdr:rowOff>
    </xdr:from>
    <xdr:to>
      <xdr:col>2</xdr:col>
      <xdr:colOff>771525</xdr:colOff>
      <xdr:row>7</xdr:row>
      <xdr:rowOff>257175</xdr:rowOff>
    </xdr:to>
    <xdr:pic>
      <xdr:nvPicPr>
        <xdr:cNvPr id="1035" name="Picture 11">
          <a:extLst>
            <a:ext uri="{FF2B5EF4-FFF2-40B4-BE49-F238E27FC236}">
              <a16:creationId xmlns:a16="http://schemas.microsoft.com/office/drawing/2014/main" id="{00000000-0008-0000-0600-00000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2181225" y="2590800"/>
          <a:ext cx="266700" cy="2571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8</xdr:col>
      <xdr:colOff>238125</xdr:colOff>
      <xdr:row>0</xdr:row>
      <xdr:rowOff>152400</xdr:rowOff>
    </xdr:from>
    <xdr:to>
      <xdr:col>9</xdr:col>
      <xdr:colOff>676275</xdr:colOff>
      <xdr:row>2</xdr:row>
      <xdr:rowOff>47625</xdr:rowOff>
    </xdr:to>
    <xdr:pic>
      <xdr:nvPicPr>
        <xdr:cNvPr id="1036" name="Picture 12">
          <a:extLst>
            <a:ext uri="{FF2B5EF4-FFF2-40B4-BE49-F238E27FC236}">
              <a16:creationId xmlns:a16="http://schemas.microsoft.com/office/drawing/2014/main" id="{00000000-0008-0000-0600-00000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7553325" y="152400"/>
          <a:ext cx="1276350" cy="2952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8</xdr:col>
      <xdr:colOff>66675</xdr:colOff>
      <xdr:row>2</xdr:row>
      <xdr:rowOff>76200</xdr:rowOff>
    </xdr:from>
    <xdr:to>
      <xdr:col>9</xdr:col>
      <xdr:colOff>933450</xdr:colOff>
      <xdr:row>16</xdr:row>
      <xdr:rowOff>123825</xdr:rowOff>
    </xdr:to>
    <xdr:pic>
      <xdr:nvPicPr>
        <xdr:cNvPr id="1038" name="Picture 14">
          <a:extLst>
            <a:ext uri="{FF2B5EF4-FFF2-40B4-BE49-F238E27FC236}">
              <a16:creationId xmlns:a16="http://schemas.microsoft.com/office/drawing/2014/main" id="{00000000-0008-0000-0600-00000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7381875" y="476250"/>
          <a:ext cx="1704975" cy="44862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200025</xdr:colOff>
      <xdr:row>0</xdr:row>
      <xdr:rowOff>152400</xdr:rowOff>
    </xdr:from>
    <xdr:to>
      <xdr:col>9</xdr:col>
      <xdr:colOff>657225</xdr:colOff>
      <xdr:row>2</xdr:row>
      <xdr:rowOff>114300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696200" y="152400"/>
          <a:ext cx="1619250" cy="552450"/>
        </a:xfrm>
        <a:prstGeom prst="rect">
          <a:avLst/>
        </a:prstGeom>
        <a:noFill/>
        <a:ln w="1">
          <a:noFill/>
          <a:miter lim="800000"/>
          <a:headEnd/>
          <a:tailEnd/>
        </a:ln>
        <a:effectLst/>
      </xdr:spPr>
    </xdr:pic>
    <xdr:clientData/>
  </xdr:twoCellAnchor>
  <xdr:twoCellAnchor>
    <xdr:from>
      <xdr:col>6</xdr:col>
      <xdr:colOff>1158241</xdr:colOff>
      <xdr:row>2</xdr:row>
      <xdr:rowOff>9524</xdr:rowOff>
    </xdr:from>
    <xdr:to>
      <xdr:col>8</xdr:col>
      <xdr:colOff>361951</xdr:colOff>
      <xdr:row>2</xdr:row>
      <xdr:rowOff>137159</xdr:rowOff>
    </xdr:to>
    <xdr:sp macro="" textlink="">
      <xdr:nvSpPr>
        <xdr:cNvPr id="3" name="Lin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>
          <a:spLocks noChangeShapeType="1"/>
        </xdr:cNvSpPr>
      </xdr:nvSpPr>
      <xdr:spPr bwMode="auto">
        <a:xfrm flipV="1">
          <a:off x="5699761" y="596264"/>
          <a:ext cx="2015490" cy="12763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 editAs="oneCell">
    <xdr:from>
      <xdr:col>8</xdr:col>
      <xdr:colOff>161925</xdr:colOff>
      <xdr:row>3</xdr:row>
      <xdr:rowOff>9525</xdr:rowOff>
    </xdr:from>
    <xdr:to>
      <xdr:col>9</xdr:col>
      <xdr:colOff>695325</xdr:colOff>
      <xdr:row>6</xdr:row>
      <xdr:rowOff>85725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7658100" y="828675"/>
          <a:ext cx="1695450" cy="1152525"/>
        </a:xfrm>
        <a:prstGeom prst="rect">
          <a:avLst/>
        </a:prstGeom>
        <a:noFill/>
        <a:ln w="1">
          <a:noFill/>
          <a:miter lim="800000"/>
          <a:headEnd/>
          <a:tailEnd/>
        </a:ln>
        <a:effectLst/>
      </xdr:spPr>
    </xdr:pic>
    <xdr:clientData/>
  </xdr:twoCellAnchor>
  <xdr:twoCellAnchor>
    <xdr:from>
      <xdr:col>6</xdr:col>
      <xdr:colOff>929640</xdr:colOff>
      <xdr:row>4</xdr:row>
      <xdr:rowOff>0</xdr:rowOff>
    </xdr:from>
    <xdr:to>
      <xdr:col>8</xdr:col>
      <xdr:colOff>381000</xdr:colOff>
      <xdr:row>6</xdr:row>
      <xdr:rowOff>0</xdr:rowOff>
    </xdr:to>
    <xdr:sp macro="" textlink="">
      <xdr:nvSpPr>
        <xdr:cNvPr id="5" name="Line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SpPr>
          <a:spLocks noChangeShapeType="1"/>
        </xdr:cNvSpPr>
      </xdr:nvSpPr>
      <xdr:spPr bwMode="auto">
        <a:xfrm>
          <a:off x="5471160" y="1051560"/>
          <a:ext cx="2263140" cy="83058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 editAs="oneCell">
    <xdr:from>
      <xdr:col>2</xdr:col>
      <xdr:colOff>542925</xdr:colOff>
      <xdr:row>4</xdr:row>
      <xdr:rowOff>447675</xdr:rowOff>
    </xdr:from>
    <xdr:to>
      <xdr:col>4</xdr:col>
      <xdr:colOff>704850</xdr:colOff>
      <xdr:row>7</xdr:row>
      <xdr:rowOff>85725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2105025" y="1504950"/>
          <a:ext cx="1619250" cy="685800"/>
        </a:xfrm>
        <a:prstGeom prst="rect">
          <a:avLst/>
        </a:prstGeom>
        <a:noFill/>
        <a:ln w="1">
          <a:noFill/>
          <a:miter lim="800000"/>
          <a:headEnd/>
          <a:tailEnd/>
        </a:ln>
        <a:effectLst/>
      </xdr:spPr>
    </xdr:pic>
    <xdr:clientData/>
  </xdr:twoCellAnchor>
  <xdr:twoCellAnchor editAs="oneCell">
    <xdr:from>
      <xdr:col>2</xdr:col>
      <xdr:colOff>209550</xdr:colOff>
      <xdr:row>9</xdr:row>
      <xdr:rowOff>123825</xdr:rowOff>
    </xdr:from>
    <xdr:to>
      <xdr:col>2</xdr:col>
      <xdr:colOff>457200</xdr:colOff>
      <xdr:row>10</xdr:row>
      <xdr:rowOff>66675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771650" y="2647950"/>
          <a:ext cx="247650" cy="247650"/>
        </a:xfrm>
        <a:prstGeom prst="rect">
          <a:avLst/>
        </a:prstGeom>
        <a:noFill/>
        <a:ln w="1">
          <a:noFill/>
          <a:miter lim="800000"/>
          <a:headEnd/>
          <a:tailEnd/>
        </a:ln>
        <a:effectLst/>
      </xdr:spPr>
    </xdr:pic>
    <xdr:clientData/>
  </xdr:twoCellAnchor>
  <xdr:twoCellAnchor editAs="oneCell">
    <xdr:from>
      <xdr:col>1</xdr:col>
      <xdr:colOff>123825</xdr:colOff>
      <xdr:row>13</xdr:row>
      <xdr:rowOff>62865</xdr:rowOff>
    </xdr:from>
    <xdr:to>
      <xdr:col>4</xdr:col>
      <xdr:colOff>180975</xdr:colOff>
      <xdr:row>16</xdr:row>
      <xdr:rowOff>180975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885825" y="3522345"/>
          <a:ext cx="2343150" cy="742950"/>
        </a:xfrm>
        <a:prstGeom prst="rect">
          <a:avLst/>
        </a:prstGeom>
        <a:noFill/>
        <a:ln w="1">
          <a:noFill/>
          <a:miter lim="800000"/>
          <a:headEnd/>
          <a:tailEnd/>
        </a:ln>
        <a:effectLst/>
      </xdr:spPr>
    </xdr:pic>
    <xdr:clientData/>
  </xdr:twoCellAnchor>
  <xdr:twoCellAnchor editAs="oneCell">
    <xdr:from>
      <xdr:col>14</xdr:col>
      <xdr:colOff>571500</xdr:colOff>
      <xdr:row>4</xdr:row>
      <xdr:rowOff>352425</xdr:rowOff>
    </xdr:from>
    <xdr:to>
      <xdr:col>17</xdr:col>
      <xdr:colOff>323850</xdr:colOff>
      <xdr:row>7</xdr:row>
      <xdr:rowOff>9525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12887325" y="1409700"/>
          <a:ext cx="1809750" cy="704850"/>
        </a:xfrm>
        <a:prstGeom prst="rect">
          <a:avLst/>
        </a:prstGeom>
        <a:noFill/>
        <a:ln w="1">
          <a:noFill/>
          <a:miter lim="800000"/>
          <a:headEnd/>
          <a:tailEnd/>
        </a:ln>
        <a:effectLst/>
      </xdr:spPr>
    </xdr:pic>
    <xdr:clientData/>
  </xdr:twoCellAnchor>
  <xdr:twoCellAnchor editAs="oneCell">
    <xdr:from>
      <xdr:col>8</xdr:col>
      <xdr:colOff>180975</xdr:colOff>
      <xdr:row>12</xdr:row>
      <xdr:rowOff>95250</xdr:rowOff>
    </xdr:from>
    <xdr:to>
      <xdr:col>8</xdr:col>
      <xdr:colOff>428625</xdr:colOff>
      <xdr:row>13</xdr:row>
      <xdr:rowOff>123825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7677150" y="3352800"/>
          <a:ext cx="247650" cy="247650"/>
        </a:xfrm>
        <a:prstGeom prst="rect">
          <a:avLst/>
        </a:prstGeom>
        <a:noFill/>
        <a:ln w="1">
          <a:noFill/>
          <a:miter lim="800000"/>
          <a:headEnd/>
          <a:tailEnd/>
        </a:ln>
        <a:effectLst/>
      </xdr:spPr>
    </xdr:pic>
    <xdr:clientData/>
  </xdr:twoCellAnchor>
  <xdr:twoCellAnchor editAs="oneCell">
    <xdr:from>
      <xdr:col>1</xdr:col>
      <xdr:colOff>238125</xdr:colOff>
      <xdr:row>5</xdr:row>
      <xdr:rowOff>57150</xdr:rowOff>
    </xdr:from>
    <xdr:to>
      <xdr:col>2</xdr:col>
      <xdr:colOff>247650</xdr:colOff>
      <xdr:row>6</xdr:row>
      <xdr:rowOff>95250</xdr:rowOff>
    </xdr:to>
    <xdr:pic>
      <xdr:nvPicPr>
        <xdr:cNvPr id="4097" name="Picture 1">
          <a:extLst>
            <a:ext uri="{FF2B5EF4-FFF2-40B4-BE49-F238E27FC236}">
              <a16:creationId xmlns:a16="http://schemas.microsoft.com/office/drawing/2014/main" id="{00000000-0008-0000-0700-000001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1028700" y="1743075"/>
          <a:ext cx="781050" cy="2476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7</xdr:col>
      <xdr:colOff>1666875</xdr:colOff>
      <xdr:row>21</xdr:row>
      <xdr:rowOff>95250</xdr:rowOff>
    </xdr:from>
    <xdr:to>
      <xdr:col>9</xdr:col>
      <xdr:colOff>19050</xdr:colOff>
      <xdr:row>24</xdr:row>
      <xdr:rowOff>190500</xdr:rowOff>
    </xdr:to>
    <xdr:pic>
      <xdr:nvPicPr>
        <xdr:cNvPr id="4098" name="Picture 2">
          <a:extLst>
            <a:ext uri="{FF2B5EF4-FFF2-40B4-BE49-F238E27FC236}">
              <a16:creationId xmlns:a16="http://schemas.microsoft.com/office/drawing/2014/main" id="{00000000-0008-0000-0700-000002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 r="13772" b="38710"/>
        <a:stretch>
          <a:fillRect/>
        </a:stretch>
      </xdr:blipFill>
      <xdr:spPr bwMode="auto">
        <a:xfrm>
          <a:off x="7610475" y="5076825"/>
          <a:ext cx="1371600" cy="723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1600200</xdr:colOff>
      <xdr:row>23</xdr:row>
      <xdr:rowOff>133350</xdr:rowOff>
    </xdr:from>
    <xdr:to>
      <xdr:col>9</xdr:col>
      <xdr:colOff>76200</xdr:colOff>
      <xdr:row>24</xdr:row>
      <xdr:rowOff>200026</xdr:rowOff>
    </xdr:to>
    <xdr:sp macro="" textlink="">
      <xdr:nvSpPr>
        <xdr:cNvPr id="14" name="橢圓 13">
          <a:extLst>
            <a:ext uri="{FF2B5EF4-FFF2-40B4-BE49-F238E27FC236}">
              <a16:creationId xmlns:a16="http://schemas.microsoft.com/office/drawing/2014/main" id="{00000000-0008-0000-0700-00000E000000}"/>
            </a:ext>
          </a:extLst>
        </xdr:cNvPr>
        <xdr:cNvSpPr/>
      </xdr:nvSpPr>
      <xdr:spPr>
        <a:xfrm>
          <a:off x="7543800" y="5534025"/>
          <a:ext cx="1495425" cy="276226"/>
        </a:xfrm>
        <a:prstGeom prst="ellipse">
          <a:avLst/>
        </a:prstGeom>
        <a:noFill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zh-TW" altLang="en-US" sz="1100"/>
        </a:p>
      </xdr:txBody>
    </xdr:sp>
    <xdr:clientData/>
  </xdr:twoCellAnchor>
  <xdr:twoCellAnchor>
    <xdr:from>
      <xdr:col>11</xdr:col>
      <xdr:colOff>190500</xdr:colOff>
      <xdr:row>27</xdr:row>
      <xdr:rowOff>19050</xdr:rowOff>
    </xdr:from>
    <xdr:to>
      <xdr:col>13</xdr:col>
      <xdr:colOff>232410</xdr:colOff>
      <xdr:row>34</xdr:row>
      <xdr:rowOff>180975</xdr:rowOff>
    </xdr:to>
    <xdr:grpSp>
      <xdr:nvGrpSpPr>
        <xdr:cNvPr id="11" name="群組 10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GrpSpPr/>
      </xdr:nvGrpSpPr>
      <xdr:grpSpPr>
        <a:xfrm>
          <a:off x="10198100" y="6604000"/>
          <a:ext cx="1604010" cy="2060575"/>
          <a:chOff x="10848975" y="6219825"/>
          <a:chExt cx="1718310" cy="2038350"/>
        </a:xfrm>
      </xdr:grpSpPr>
      <xdr:pic>
        <xdr:nvPicPr>
          <xdr:cNvPr id="1025" name="Picture 1">
            <a:extLst>
              <a:ext uri="{FF2B5EF4-FFF2-40B4-BE49-F238E27FC236}">
                <a16:creationId xmlns:a16="http://schemas.microsoft.com/office/drawing/2014/main" id="{00000000-0008-0000-0700-00000104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0" cstate="print"/>
          <a:srcRect/>
          <a:stretch>
            <a:fillRect/>
          </a:stretch>
        </xdr:blipFill>
        <xdr:spPr bwMode="auto">
          <a:xfrm>
            <a:off x="10848975" y="6553200"/>
            <a:ext cx="1708785" cy="1704975"/>
          </a:xfrm>
          <a:prstGeom prst="rect">
            <a:avLst/>
          </a:prstGeom>
          <a:noFill/>
          <a:ln w="1">
            <a:noFill/>
            <a:miter lim="800000"/>
            <a:headEnd/>
            <a:tailEnd type="none" w="med" len="med"/>
          </a:ln>
          <a:effectLst/>
        </xdr:spPr>
      </xdr:pic>
      <xdr:pic>
        <xdr:nvPicPr>
          <xdr:cNvPr id="1026" name="Picture 2">
            <a:extLst>
              <a:ext uri="{FF2B5EF4-FFF2-40B4-BE49-F238E27FC236}">
                <a16:creationId xmlns:a16="http://schemas.microsoft.com/office/drawing/2014/main" id="{00000000-0008-0000-0700-00000204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1" cstate="print"/>
          <a:srcRect/>
          <a:stretch>
            <a:fillRect/>
          </a:stretch>
        </xdr:blipFill>
        <xdr:spPr bwMode="auto">
          <a:xfrm>
            <a:off x="10858500" y="6219825"/>
            <a:ext cx="447675" cy="171450"/>
          </a:xfrm>
          <a:prstGeom prst="rect">
            <a:avLst/>
          </a:prstGeom>
          <a:noFill/>
          <a:ln w="1">
            <a:noFill/>
            <a:miter lim="800000"/>
            <a:headEnd/>
            <a:tailEnd type="none" w="med" len="med"/>
          </a:ln>
          <a:effectLst/>
        </xdr:spPr>
      </xdr:pic>
      <xdr:pic>
        <xdr:nvPicPr>
          <xdr:cNvPr id="1027" name="Picture 3">
            <a:extLst>
              <a:ext uri="{FF2B5EF4-FFF2-40B4-BE49-F238E27FC236}">
                <a16:creationId xmlns:a16="http://schemas.microsoft.com/office/drawing/2014/main" id="{00000000-0008-0000-0700-00000304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2" cstate="print"/>
          <a:srcRect/>
          <a:stretch>
            <a:fillRect/>
          </a:stretch>
        </xdr:blipFill>
        <xdr:spPr bwMode="auto">
          <a:xfrm>
            <a:off x="10858500" y="6400801"/>
            <a:ext cx="1708785" cy="165279"/>
          </a:xfrm>
          <a:prstGeom prst="rect">
            <a:avLst/>
          </a:prstGeom>
          <a:noFill/>
          <a:ln w="1">
            <a:noFill/>
            <a:miter lim="800000"/>
            <a:headEnd/>
            <a:tailEnd type="none" w="med" len="med"/>
          </a:ln>
          <a:effectLst/>
        </xdr:spPr>
      </xdr:pic>
    </xdr:grpSp>
    <xdr:clientData/>
  </xdr:twoCellAnchor>
  <xdr:twoCellAnchor editAs="oneCell">
    <xdr:from>
      <xdr:col>6</xdr:col>
      <xdr:colOff>1028700</xdr:colOff>
      <xdr:row>32</xdr:row>
      <xdr:rowOff>47625</xdr:rowOff>
    </xdr:from>
    <xdr:to>
      <xdr:col>10</xdr:col>
      <xdr:colOff>723900</xdr:colOff>
      <xdr:row>43</xdr:row>
      <xdr:rowOff>104775</xdr:rowOff>
    </xdr:to>
    <xdr:pic>
      <xdr:nvPicPr>
        <xdr:cNvPr id="1028" name="Picture 4">
          <a:extLst>
            <a:ext uri="{FF2B5EF4-FFF2-40B4-BE49-F238E27FC236}">
              <a16:creationId xmlns:a16="http://schemas.microsoft.com/office/drawing/2014/main" id="{00000000-0008-0000-0700-00000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/>
        <a:stretch>
          <a:fillRect/>
        </a:stretch>
      </xdr:blipFill>
      <xdr:spPr bwMode="auto">
        <a:xfrm>
          <a:off x="5753100" y="7734300"/>
          <a:ext cx="4791075" cy="23717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781050</xdr:colOff>
      <xdr:row>7</xdr:row>
      <xdr:rowOff>19050</xdr:rowOff>
    </xdr:from>
    <xdr:to>
      <xdr:col>13</xdr:col>
      <xdr:colOff>66137</xdr:colOff>
      <xdr:row>45</xdr:row>
      <xdr:rowOff>142283</xdr:rowOff>
    </xdr:to>
    <xdr:grpSp>
      <xdr:nvGrpSpPr>
        <xdr:cNvPr id="4" name="群組 3">
          <a:extLst>
            <a:ext uri="{FF2B5EF4-FFF2-40B4-BE49-F238E27FC236}">
              <a16:creationId xmlns:a16="http://schemas.microsoft.com/office/drawing/2014/main" id="{6F5A2CDB-E4D2-4461-917C-190174B9E9DB}"/>
            </a:ext>
          </a:extLst>
        </xdr:cNvPr>
        <xdr:cNvGrpSpPr/>
      </xdr:nvGrpSpPr>
      <xdr:grpSpPr>
        <a:xfrm>
          <a:off x="6470650" y="1562100"/>
          <a:ext cx="4161887" cy="7362233"/>
          <a:chOff x="3810000" y="885825"/>
          <a:chExt cx="4314287" cy="7362233"/>
        </a:xfrm>
      </xdr:grpSpPr>
      <xdr:pic>
        <xdr:nvPicPr>
          <xdr:cNvPr id="2" name="圖片 1">
            <a:extLst>
              <a:ext uri="{FF2B5EF4-FFF2-40B4-BE49-F238E27FC236}">
                <a16:creationId xmlns:a16="http://schemas.microsoft.com/office/drawing/2014/main" id="{AB0B435C-A616-4719-A2FB-F29D40629FB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3810000" y="885825"/>
            <a:ext cx="3685714" cy="4295238"/>
          </a:xfrm>
          <a:prstGeom prst="rect">
            <a:avLst/>
          </a:prstGeom>
        </xdr:spPr>
      </xdr:pic>
      <xdr:pic>
        <xdr:nvPicPr>
          <xdr:cNvPr id="3" name="圖片 2">
            <a:extLst>
              <a:ext uri="{FF2B5EF4-FFF2-40B4-BE49-F238E27FC236}">
                <a16:creationId xmlns:a16="http://schemas.microsoft.com/office/drawing/2014/main" id="{552A9A2B-677C-4F43-B78F-B15E8F5E4D2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3819525" y="3514725"/>
            <a:ext cx="4304762" cy="4733333"/>
          </a:xfrm>
          <a:prstGeom prst="rect">
            <a:avLst/>
          </a:prstGeom>
        </xdr:spPr>
      </xdr:pic>
    </xdr:grpSp>
    <xdr:clientData/>
  </xdr:twoCellAnchor>
  <xdr:twoCellAnchor editAs="oneCell">
    <xdr:from>
      <xdr:col>1</xdr:col>
      <xdr:colOff>0</xdr:colOff>
      <xdr:row>5</xdr:row>
      <xdr:rowOff>57150</xdr:rowOff>
    </xdr:from>
    <xdr:to>
      <xdr:col>7</xdr:col>
      <xdr:colOff>47917</xdr:colOff>
      <xdr:row>23</xdr:row>
      <xdr:rowOff>177165</xdr:rowOff>
    </xdr:to>
    <xdr:pic>
      <xdr:nvPicPr>
        <xdr:cNvPr id="5" name="Picture 3">
          <a:extLst>
            <a:ext uri="{FF2B5EF4-FFF2-40B4-BE49-F238E27FC236}">
              <a16:creationId xmlns:a16="http://schemas.microsoft.com/office/drawing/2014/main" id="{716E347A-FD8D-4030-9607-CDE5ECB3CD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838200" y="1009650"/>
          <a:ext cx="5077117" cy="356806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11</xdr:row>
      <xdr:rowOff>38101</xdr:rowOff>
    </xdr:from>
    <xdr:to>
      <xdr:col>3</xdr:col>
      <xdr:colOff>416253</xdr:colOff>
      <xdr:row>22</xdr:row>
      <xdr:rowOff>28575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80975" y="3657601"/>
          <a:ext cx="5683578" cy="2257424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</xdr:pic>
    <xdr:clientData/>
  </xdr:twoCellAnchor>
  <xdr:twoCellAnchor>
    <xdr:from>
      <xdr:col>0</xdr:col>
      <xdr:colOff>114300</xdr:colOff>
      <xdr:row>28</xdr:row>
      <xdr:rowOff>47625</xdr:rowOff>
    </xdr:from>
    <xdr:to>
      <xdr:col>4</xdr:col>
      <xdr:colOff>190500</xdr:colOff>
      <xdr:row>40</xdr:row>
      <xdr:rowOff>104775</xdr:rowOff>
    </xdr:to>
    <xdr:sp macro="" textlink="">
      <xdr:nvSpPr>
        <xdr:cNvPr id="3" name="Rectangle 4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SpPr>
          <a:spLocks noChangeArrowheads="1"/>
        </xdr:cNvSpPr>
      </xdr:nvSpPr>
      <xdr:spPr bwMode="auto">
        <a:xfrm>
          <a:off x="114300" y="6019800"/>
          <a:ext cx="6772275" cy="257175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wrap="square" anchor="t">
          <a:noAutofit/>
        </a:bodyPr>
        <a:lstStyle>
          <a:defPPr>
            <a:defRPr lang="zh-TW"/>
          </a:defPPr>
          <a:lvl1pPr algn="l" rtl="0" fontAlgn="base">
            <a:spcBef>
              <a:spcPct val="0"/>
            </a:spcBef>
            <a:spcAft>
              <a:spcPct val="0"/>
            </a:spcAft>
            <a:defRPr kumimoji="1" kern="1200">
              <a:solidFill>
                <a:schemeClr val="tx1"/>
              </a:solidFill>
              <a:latin typeface="Verdana" pitchFamily="34" charset="0"/>
              <a:ea typeface="新細明體" pitchFamily="18" charset="-120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kumimoji="1" kern="1200">
              <a:solidFill>
                <a:schemeClr val="tx1"/>
              </a:solidFill>
              <a:latin typeface="Verdana" pitchFamily="34" charset="0"/>
              <a:ea typeface="新細明體" pitchFamily="18" charset="-120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kumimoji="1" kern="1200">
              <a:solidFill>
                <a:schemeClr val="tx1"/>
              </a:solidFill>
              <a:latin typeface="Verdana" pitchFamily="34" charset="0"/>
              <a:ea typeface="新細明體" pitchFamily="18" charset="-120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kumimoji="1" kern="1200">
              <a:solidFill>
                <a:schemeClr val="tx1"/>
              </a:solidFill>
              <a:latin typeface="Verdana" pitchFamily="34" charset="0"/>
              <a:ea typeface="新細明體" pitchFamily="18" charset="-120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kumimoji="1" kern="1200">
              <a:solidFill>
                <a:schemeClr val="tx1"/>
              </a:solidFill>
              <a:latin typeface="Verdana" pitchFamily="34" charset="0"/>
              <a:ea typeface="新細明體" pitchFamily="18" charset="-120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tx1"/>
              </a:solidFill>
              <a:latin typeface="Verdana" pitchFamily="34" charset="0"/>
              <a:ea typeface="新細明體" pitchFamily="18" charset="-120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tx1"/>
              </a:solidFill>
              <a:latin typeface="Verdana" pitchFamily="34" charset="0"/>
              <a:ea typeface="新細明體" pitchFamily="18" charset="-120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tx1"/>
              </a:solidFill>
              <a:latin typeface="Verdana" pitchFamily="34" charset="0"/>
              <a:ea typeface="新細明體" pitchFamily="18" charset="-120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tx1"/>
              </a:solidFill>
              <a:latin typeface="Verdana" pitchFamily="34" charset="0"/>
              <a:ea typeface="新細明體" pitchFamily="18" charset="-120"/>
              <a:cs typeface="+mn-cs"/>
            </a:defRPr>
          </a:lvl9pPr>
        </a:lstStyle>
        <a:p>
          <a:pPr marL="0" marR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1" lang="en-US" altLang="zh-TW" sz="1100" kern="1200">
              <a:solidFill>
                <a:srgbClr val="FF0000"/>
              </a:solidFill>
              <a:latin typeface="Verdana" pitchFamily="34" charset="0"/>
              <a:ea typeface="新細明體" pitchFamily="18" charset="-120"/>
              <a:cs typeface="+mn-cs"/>
            </a:rPr>
            <a:t>1.</a:t>
          </a:r>
          <a:r>
            <a:rPr kumimoji="1" lang="en-US" altLang="zh-TW" sz="1100" kern="1200">
              <a:solidFill>
                <a:schemeClr val="tx1"/>
              </a:solidFill>
              <a:latin typeface="Verdana" pitchFamily="34" charset="0"/>
              <a:ea typeface="新細明體" pitchFamily="18" charset="-120"/>
              <a:cs typeface="+mn-cs"/>
            </a:rPr>
            <a:t> 0</a:t>
          </a:r>
          <a:endParaRPr lang="zh-TW" altLang="zh-TW">
            <a:solidFill>
              <a:srgbClr val="7030A0"/>
            </a:solidFill>
          </a:endParaRPr>
        </a:p>
        <a:p>
          <a:pPr marL="0" marR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1" lang="en-US" altLang="zh-TW" sz="1100" kern="1200">
              <a:solidFill>
                <a:srgbClr val="FF0000"/>
              </a:solidFill>
              <a:latin typeface="Verdana" pitchFamily="34" charset="0"/>
              <a:ea typeface="新細明體" pitchFamily="18" charset="-120"/>
              <a:cs typeface="+mn-cs"/>
            </a:rPr>
            <a:t>2.</a:t>
          </a:r>
          <a:r>
            <a:rPr kumimoji="1" lang="en-US" altLang="zh-TW" sz="1100" kern="1200">
              <a:solidFill>
                <a:schemeClr val="tx1"/>
              </a:solidFill>
              <a:latin typeface="Verdana" pitchFamily="34" charset="0"/>
              <a:ea typeface="新細明體" pitchFamily="18" charset="-120"/>
              <a:cs typeface="+mn-cs"/>
            </a:rPr>
            <a:t> 0"</a:t>
          </a:r>
          <a:r>
            <a:rPr kumimoji="1" lang="zh-TW" altLang="en-US" sz="1100" kern="1200">
              <a:solidFill>
                <a:schemeClr val="tx1"/>
              </a:solidFill>
              <a:latin typeface="Verdana" pitchFamily="34" charset="0"/>
              <a:ea typeface="新細明體" pitchFamily="18" charset="-120"/>
              <a:cs typeface="+mn-cs"/>
            </a:rPr>
            <a:t>元</a:t>
          </a:r>
          <a:r>
            <a:rPr kumimoji="1" lang="en-US" altLang="zh-TW" sz="1100" kern="1200">
              <a:solidFill>
                <a:schemeClr val="tx1"/>
              </a:solidFill>
              <a:latin typeface="Verdana" pitchFamily="34" charset="0"/>
              <a:ea typeface="新細明體" pitchFamily="18" charset="-120"/>
              <a:cs typeface="+mn-cs"/>
            </a:rPr>
            <a:t>";[</a:t>
          </a:r>
          <a:r>
            <a:rPr kumimoji="1" lang="zh-TW" altLang="zh-TW" sz="1100" kern="1200">
              <a:solidFill>
                <a:schemeClr val="tx1"/>
              </a:solidFill>
              <a:latin typeface="Verdana" pitchFamily="34" charset="0"/>
              <a:ea typeface="新細明體" pitchFamily="18" charset="-120"/>
              <a:cs typeface="+mn-cs"/>
            </a:rPr>
            <a:t>紅色</a:t>
          </a:r>
          <a:r>
            <a:rPr kumimoji="1" lang="en-US" altLang="zh-TW" sz="1100" kern="1200">
              <a:solidFill>
                <a:schemeClr val="tx1"/>
              </a:solidFill>
              <a:latin typeface="Verdana" pitchFamily="34" charset="0"/>
              <a:ea typeface="新細明體" pitchFamily="18" charset="-120"/>
              <a:cs typeface="+mn-cs"/>
            </a:rPr>
            <a:t>]0.0</a:t>
          </a:r>
        </a:p>
        <a:p>
          <a:pPr marL="0" marR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1" lang="en-US" altLang="zh-TW" sz="1100" kern="1200">
              <a:solidFill>
                <a:srgbClr val="FF0000"/>
              </a:solidFill>
              <a:latin typeface="Verdana" pitchFamily="34" charset="0"/>
              <a:ea typeface="新細明體" pitchFamily="18" charset="-120"/>
              <a:cs typeface="+mn-cs"/>
            </a:rPr>
            <a:t>3.</a:t>
          </a:r>
          <a:r>
            <a:rPr kumimoji="1" lang="en-US" altLang="zh-TW" sz="1100" kern="1200">
              <a:solidFill>
                <a:schemeClr val="tx1"/>
              </a:solidFill>
              <a:latin typeface="Verdana" pitchFamily="34" charset="0"/>
              <a:ea typeface="新細明體" pitchFamily="18" charset="-120"/>
              <a:cs typeface="+mn-cs"/>
            </a:rPr>
            <a:t> [&lt;600][</a:t>
          </a:r>
          <a:r>
            <a:rPr kumimoji="1" lang="zh-TW" altLang="zh-TW" sz="1100" kern="1200">
              <a:solidFill>
                <a:schemeClr val="tx1"/>
              </a:solidFill>
              <a:latin typeface="Verdana" pitchFamily="34" charset="0"/>
              <a:ea typeface="新細明體" pitchFamily="18" charset="-120"/>
              <a:cs typeface="+mn-cs"/>
            </a:rPr>
            <a:t>紅色</a:t>
          </a:r>
          <a:r>
            <a:rPr kumimoji="1" lang="en-US" altLang="zh-TW" sz="1100" kern="1200">
              <a:solidFill>
                <a:schemeClr val="tx1"/>
              </a:solidFill>
              <a:latin typeface="Verdana" pitchFamily="34" charset="0"/>
              <a:ea typeface="新細明體" pitchFamily="18" charset="-120"/>
              <a:cs typeface="+mn-cs"/>
            </a:rPr>
            <a:t>];[&gt;1200][</a:t>
          </a:r>
          <a:r>
            <a:rPr kumimoji="1" lang="zh-TW" altLang="zh-TW" sz="1100" kern="1200">
              <a:solidFill>
                <a:schemeClr val="tx1"/>
              </a:solidFill>
              <a:latin typeface="Verdana" pitchFamily="34" charset="0"/>
              <a:ea typeface="新細明體" pitchFamily="18" charset="-120"/>
              <a:cs typeface="+mn-cs"/>
            </a:rPr>
            <a:t>藍色</a:t>
          </a:r>
          <a:r>
            <a:rPr kumimoji="1" lang="en-US" altLang="zh-TW" sz="1100" kern="1200">
              <a:solidFill>
                <a:schemeClr val="tx1"/>
              </a:solidFill>
              <a:latin typeface="Verdana" pitchFamily="34" charset="0"/>
              <a:ea typeface="新細明體" pitchFamily="18" charset="-120"/>
              <a:cs typeface="+mn-cs"/>
            </a:rPr>
            <a:t>];[</a:t>
          </a:r>
          <a:r>
            <a:rPr kumimoji="1" lang="zh-TW" altLang="zh-TW" sz="1100" kern="1200">
              <a:solidFill>
                <a:schemeClr val="tx1"/>
              </a:solidFill>
              <a:latin typeface="Verdana" pitchFamily="34" charset="0"/>
              <a:ea typeface="新細明體" pitchFamily="18" charset="-120"/>
              <a:cs typeface="+mn-cs"/>
            </a:rPr>
            <a:t>綠色</a:t>
          </a:r>
          <a:r>
            <a:rPr kumimoji="1" lang="en-US" altLang="zh-TW" sz="1100" kern="1200">
              <a:solidFill>
                <a:schemeClr val="tx1"/>
              </a:solidFill>
              <a:latin typeface="Verdana" pitchFamily="34" charset="0"/>
              <a:ea typeface="新細明體" pitchFamily="18" charset="-120"/>
              <a:cs typeface="+mn-cs"/>
            </a:rPr>
            <a:t>];[</a:t>
          </a:r>
          <a:r>
            <a:rPr kumimoji="1" lang="zh-TW" altLang="zh-TW" sz="1100" kern="1200">
              <a:solidFill>
                <a:schemeClr val="tx1"/>
              </a:solidFill>
              <a:latin typeface="Verdana" pitchFamily="34" charset="0"/>
              <a:ea typeface="新細明體" pitchFamily="18" charset="-120"/>
              <a:cs typeface="+mn-cs"/>
            </a:rPr>
            <a:t>黃色</a:t>
          </a:r>
          <a:r>
            <a:rPr kumimoji="1" lang="en-US" altLang="zh-TW" sz="1100" kern="1200">
              <a:solidFill>
                <a:schemeClr val="tx1"/>
              </a:solidFill>
              <a:latin typeface="Verdana" pitchFamily="34" charset="0"/>
              <a:ea typeface="新細明體" pitchFamily="18" charset="-120"/>
              <a:cs typeface="+mn-cs"/>
            </a:rPr>
            <a:t>] </a:t>
          </a:r>
          <a:r>
            <a:rPr kumimoji="1" lang="zh-TW" altLang="en-US" sz="1100" kern="1200">
              <a:solidFill>
                <a:schemeClr val="tx1"/>
              </a:solidFill>
              <a:latin typeface="Verdana" pitchFamily="34" charset="0"/>
              <a:ea typeface="新細明體" pitchFamily="18" charset="-120"/>
              <a:cs typeface="+mn-cs"/>
            </a:rPr>
            <a:t>    </a:t>
          </a:r>
          <a:r>
            <a:rPr kumimoji="1" lang="zh-TW" altLang="en-US" sz="1100" kern="1200">
              <a:solidFill>
                <a:srgbClr val="FF0000"/>
              </a:solidFill>
              <a:latin typeface="Verdana" pitchFamily="34" charset="0"/>
              <a:ea typeface="新細明體" pitchFamily="18" charset="-120"/>
              <a:cs typeface="+mn-cs"/>
            </a:rPr>
            <a:t>沒給數值格式，自動給</a:t>
          </a:r>
          <a:r>
            <a:rPr kumimoji="1" lang="en-US" altLang="zh-TW" sz="1100" kern="1200">
              <a:solidFill>
                <a:srgbClr val="FF0000"/>
              </a:solidFill>
              <a:latin typeface="Verdana" pitchFamily="34" charset="0"/>
              <a:ea typeface="新細明體" pitchFamily="18" charset="-120"/>
              <a:cs typeface="+mn-cs"/>
            </a:rPr>
            <a:t>"</a:t>
          </a:r>
          <a:r>
            <a:rPr kumimoji="1" lang="zh-TW" altLang="en-US" sz="1100" kern="1200">
              <a:solidFill>
                <a:srgbClr val="FF0000"/>
              </a:solidFill>
              <a:latin typeface="Verdana" pitchFamily="34" charset="0"/>
              <a:ea typeface="新細明體" pitchFamily="18" charset="-120"/>
              <a:cs typeface="+mn-cs"/>
            </a:rPr>
            <a:t>通用格式</a:t>
          </a:r>
          <a:r>
            <a:rPr kumimoji="1" lang="en-US" altLang="zh-TW" sz="1100" kern="1200">
              <a:solidFill>
                <a:schemeClr val="tx1"/>
              </a:solidFill>
              <a:latin typeface="Verdana" pitchFamily="34" charset="0"/>
              <a:ea typeface="新細明體" pitchFamily="18" charset="-120"/>
              <a:cs typeface="+mn-cs"/>
            </a:rPr>
            <a:t>"</a:t>
          </a:r>
        </a:p>
        <a:p>
          <a:pPr marL="0" marR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lang="zh-TW" altLang="zh-TW"/>
        </a:p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lang="en-US" altLang="zh-TW">
              <a:solidFill>
                <a:srgbClr val="FF0000"/>
              </a:solidFill>
            </a:rPr>
            <a:t>4.</a:t>
          </a:r>
          <a:r>
            <a:rPr lang="en-US" altLang="zh-TW"/>
            <a:t> [&gt;1200][</a:t>
          </a:r>
          <a:r>
            <a:rPr lang="zh-TW" altLang="en-US"/>
            <a:t>藍色</a:t>
          </a:r>
          <a:r>
            <a:rPr lang="en-US" altLang="zh-TW"/>
            <a:t>]0;[&lt;600][</a:t>
          </a:r>
          <a:r>
            <a:rPr lang="zh-TW" altLang="en-US"/>
            <a:t>紅色</a:t>
          </a:r>
          <a:r>
            <a:rPr lang="en-US" altLang="zh-TW"/>
            <a:t>]"</a:t>
          </a:r>
          <a:r>
            <a:rPr lang="zh-TW" altLang="en-US"/>
            <a:t>元</a:t>
          </a:r>
          <a:r>
            <a:rPr lang="en-US" altLang="zh-TW"/>
            <a:t>";[</a:t>
          </a:r>
          <a:r>
            <a:rPr lang="zh-TW" altLang="en-US"/>
            <a:t>綠色</a:t>
          </a:r>
          <a:r>
            <a:rPr lang="en-US" altLang="zh-TW"/>
            <a:t>];[</a:t>
          </a:r>
          <a:r>
            <a:rPr lang="zh-TW" altLang="en-US"/>
            <a:t>黃色</a:t>
          </a:r>
          <a:r>
            <a:rPr lang="en-US" altLang="zh-TW"/>
            <a:t>]</a:t>
          </a:r>
          <a:r>
            <a:rPr lang="zh-TW" altLang="en-US"/>
            <a:t>  </a:t>
          </a:r>
          <a:r>
            <a:rPr lang="en-US" altLang="zh-TW">
              <a:solidFill>
                <a:srgbClr val="FF0000"/>
              </a:solidFill>
            </a:rPr>
            <a:t>3</a:t>
          </a:r>
          <a:r>
            <a:rPr lang="zh-TW" altLang="en-US">
              <a:solidFill>
                <a:srgbClr val="FF0000"/>
              </a:solidFill>
            </a:rPr>
            <a:t>、</a:t>
          </a:r>
          <a:r>
            <a:rPr lang="en-US" altLang="zh-TW">
              <a:solidFill>
                <a:srgbClr val="FF0000"/>
              </a:solidFill>
            </a:rPr>
            <a:t>4</a:t>
          </a:r>
          <a:r>
            <a:rPr lang="zh-TW" altLang="en-US">
              <a:solidFill>
                <a:srgbClr val="FF0000"/>
              </a:solidFill>
            </a:rPr>
            <a:t>沒有數值格式或文字會</a:t>
          </a:r>
          <a:r>
            <a:rPr kumimoji="1" lang="zh-TW" altLang="zh-TW" sz="1100" kern="1200">
              <a:solidFill>
                <a:srgbClr val="FF0000"/>
              </a:solidFill>
              <a:effectLst/>
              <a:latin typeface="Verdana" pitchFamily="34" charset="0"/>
              <a:ea typeface="新細明體" pitchFamily="18" charset="-120"/>
              <a:cs typeface="+mn-cs"/>
            </a:rPr>
            <a:t>自動給</a:t>
          </a:r>
          <a:r>
            <a:rPr kumimoji="1" lang="en-US" altLang="zh-TW" sz="1100" kern="1200">
              <a:solidFill>
                <a:srgbClr val="FF0000"/>
              </a:solidFill>
              <a:effectLst/>
              <a:latin typeface="Verdana" pitchFamily="34" charset="0"/>
              <a:ea typeface="新細明體" pitchFamily="18" charset="-120"/>
              <a:cs typeface="+mn-cs"/>
            </a:rPr>
            <a:t>"</a:t>
          </a:r>
          <a:r>
            <a:rPr kumimoji="1" lang="zh-TW" altLang="zh-TW" sz="1100" kern="1200">
              <a:solidFill>
                <a:srgbClr val="FF0000"/>
              </a:solidFill>
              <a:effectLst/>
              <a:latin typeface="Verdana" pitchFamily="34" charset="0"/>
              <a:ea typeface="新細明體" pitchFamily="18" charset="-120"/>
              <a:cs typeface="+mn-cs"/>
            </a:rPr>
            <a:t>通用格式</a:t>
          </a:r>
          <a:r>
            <a:rPr kumimoji="1" lang="en-US" altLang="zh-TW" sz="1100" kern="1200">
              <a:solidFill>
                <a:srgbClr val="FF0000"/>
              </a:solidFill>
              <a:effectLst/>
              <a:latin typeface="Verdana" pitchFamily="34" charset="0"/>
              <a:ea typeface="新細明體" pitchFamily="18" charset="-120"/>
              <a:cs typeface="+mn-cs"/>
            </a:rPr>
            <a:t>"</a:t>
          </a:r>
        </a:p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1" lang="zh-TW" altLang="en-US" sz="1100" kern="1200">
              <a:solidFill>
                <a:srgbClr val="FF0000"/>
              </a:solidFill>
              <a:effectLst/>
              <a:latin typeface="Verdana" pitchFamily="34" charset="0"/>
              <a:ea typeface="新細明體" pitchFamily="18" charset="-120"/>
              <a:cs typeface="+mn-cs"/>
            </a:rPr>
            <a:t>    參考下圖</a:t>
          </a:r>
          <a:endParaRPr lang="zh-TW" altLang="zh-TW">
            <a:solidFill>
              <a:srgbClr val="FF0000"/>
            </a:solidFill>
            <a:effectLst/>
          </a:endParaRPr>
        </a:p>
        <a:p>
          <a:endParaRPr lang="en-US" altLang="zh-TW"/>
        </a:p>
        <a:p>
          <a:r>
            <a:rPr lang="en-US" altLang="zh-TW">
              <a:solidFill>
                <a:srgbClr val="FF0000"/>
              </a:solidFill>
            </a:rPr>
            <a:t>5.</a:t>
          </a:r>
          <a:r>
            <a:rPr lang="en-US" altLang="zh-TW"/>
            <a:t> [&gt;=60][</a:t>
          </a:r>
          <a:r>
            <a:rPr lang="zh-TW" altLang="en-US"/>
            <a:t>藍色</a:t>
          </a:r>
          <a:r>
            <a:rPr lang="en-US" altLang="zh-TW"/>
            <a:t>]"</a:t>
          </a:r>
          <a:r>
            <a:rPr lang="zh-TW" altLang="en-US"/>
            <a:t>及格</a:t>
          </a:r>
          <a:r>
            <a:rPr lang="en-US" altLang="zh-TW"/>
            <a:t>";[&lt;50][</a:t>
          </a:r>
          <a:r>
            <a:rPr lang="zh-TW" altLang="en-US"/>
            <a:t>紅色</a:t>
          </a:r>
          <a:r>
            <a:rPr lang="en-US" altLang="zh-TW"/>
            <a:t>]"</a:t>
          </a:r>
          <a:r>
            <a:rPr lang="zh-TW" altLang="en-US"/>
            <a:t>不及格</a:t>
          </a:r>
          <a:r>
            <a:rPr lang="en-US" altLang="zh-TW"/>
            <a:t>";[</a:t>
          </a:r>
          <a:r>
            <a:rPr lang="zh-TW" altLang="en-US"/>
            <a:t>黃色</a:t>
          </a:r>
          <a:r>
            <a:rPr lang="en-US" altLang="zh-TW"/>
            <a:t>]"</a:t>
          </a:r>
          <a:r>
            <a:rPr lang="zh-TW" altLang="en-US"/>
            <a:t>補考</a:t>
          </a:r>
          <a:r>
            <a:rPr lang="en-US" altLang="zh-TW"/>
            <a:t>" </a:t>
          </a:r>
        </a:p>
        <a:p>
          <a:r>
            <a:rPr lang="en-US" altLang="zh-TW"/>
            <a:t>6. </a:t>
          </a:r>
          <a:r>
            <a:rPr lang="zh-TW" altLang="en-US"/>
            <a:t>條件之間沒有</a:t>
          </a:r>
          <a:r>
            <a:rPr lang="en-US" altLang="zh-TW"/>
            <a:t>"</a:t>
          </a:r>
          <a:r>
            <a:rPr lang="zh-TW" altLang="en-US"/>
            <a:t>且</a:t>
          </a:r>
          <a:r>
            <a:rPr lang="en-US" altLang="zh-TW"/>
            <a:t>"</a:t>
          </a:r>
          <a:r>
            <a:rPr lang="zh-TW" altLang="en-US"/>
            <a:t>的關係，不要交互重疊，不正確的格式，例如：</a:t>
          </a:r>
          <a:r>
            <a:rPr lang="en-US" altLang="zh-TW"/>
            <a:t>2.62</a:t>
          </a:r>
          <a:r>
            <a:rPr lang="zh-TW" altLang="en-US"/>
            <a:t> </a:t>
          </a:r>
          <a:r>
            <a:rPr lang="en-US" altLang="zh-TW">
              <a:solidFill>
                <a:srgbClr val="FF0000"/>
              </a:solidFill>
            </a:rPr>
            <a:t>[&gt;10]0;[&lt;20]0</a:t>
          </a:r>
        </a:p>
        <a:p>
          <a:r>
            <a:rPr lang="en-US" altLang="zh-TW">
              <a:solidFill>
                <a:srgbClr val="FF0000"/>
              </a:solidFill>
            </a:rPr>
            <a:t>6.</a:t>
          </a:r>
          <a:r>
            <a:rPr lang="en-US" altLang="zh-TW"/>
            <a:t> [</a:t>
          </a:r>
          <a:r>
            <a:rPr lang="zh-TW" altLang="en-US"/>
            <a:t>色彩</a:t>
          </a:r>
          <a:r>
            <a:rPr lang="en-US" altLang="zh-TW">
              <a:solidFill>
                <a:srgbClr val="FF0000"/>
              </a:solidFill>
            </a:rPr>
            <a:t>n</a:t>
          </a:r>
          <a:r>
            <a:rPr lang="en-US" altLang="zh-TW"/>
            <a:t>];[</a:t>
          </a:r>
          <a:r>
            <a:rPr lang="zh-TW" altLang="en-US"/>
            <a:t>紅色</a:t>
          </a:r>
          <a:r>
            <a:rPr lang="en-US" altLang="zh-TW"/>
            <a:t>];[</a:t>
          </a:r>
          <a:r>
            <a:rPr lang="zh-TW" altLang="en-US"/>
            <a:t>綠色</a:t>
          </a:r>
          <a:r>
            <a:rPr lang="en-US" altLang="zh-TW"/>
            <a:t>];[</a:t>
          </a:r>
          <a:r>
            <a:rPr lang="zh-TW" altLang="en-US"/>
            <a:t>黃色</a:t>
          </a:r>
          <a:r>
            <a:rPr lang="en-US" altLang="zh-TW"/>
            <a:t>]</a:t>
          </a:r>
          <a:r>
            <a:rPr lang="zh-TW" altLang="en-US"/>
            <a:t>      </a:t>
          </a:r>
          <a:r>
            <a:rPr lang="zh-TW" altLang="en-US">
              <a:solidFill>
                <a:srgbClr val="FF0000"/>
              </a:solidFill>
            </a:rPr>
            <a:t>色彩所指的是字體的顏色，而非填滿</a:t>
          </a:r>
          <a:endParaRPr lang="en-US" altLang="zh-TW">
            <a:solidFill>
              <a:srgbClr val="FF0000"/>
            </a:solidFill>
          </a:endParaRPr>
        </a:p>
        <a:p>
          <a:r>
            <a:rPr kumimoji="1" lang="en-US" altLang="zh-TW" sz="1100" kern="1200">
              <a:solidFill>
                <a:schemeClr val="tx1"/>
              </a:solidFill>
              <a:effectLst/>
              <a:latin typeface="Verdana" pitchFamily="34" charset="0"/>
              <a:ea typeface="新細明體" pitchFamily="18" charset="-120"/>
              <a:cs typeface="+mn-cs"/>
            </a:rPr>
            <a:t>7. 0[&gt;=60][</a:t>
          </a:r>
          <a:r>
            <a:rPr kumimoji="1" lang="zh-TW" altLang="zh-TW" sz="1100" kern="1200">
              <a:solidFill>
                <a:schemeClr val="tx1"/>
              </a:solidFill>
              <a:effectLst/>
              <a:latin typeface="Verdana" pitchFamily="34" charset="0"/>
              <a:ea typeface="新細明體" pitchFamily="18" charset="-120"/>
              <a:cs typeface="+mn-cs"/>
            </a:rPr>
            <a:t>藍色</a:t>
          </a:r>
          <a:r>
            <a:rPr kumimoji="1" lang="en-US" altLang="zh-TW" sz="1100" kern="1200">
              <a:solidFill>
                <a:schemeClr val="tx1"/>
              </a:solidFill>
              <a:effectLst/>
              <a:latin typeface="Verdana" pitchFamily="34" charset="0"/>
              <a:ea typeface="新細明體" pitchFamily="18" charset="-120"/>
              <a:cs typeface="+mn-cs"/>
            </a:rPr>
            <a:t>]"</a:t>
          </a:r>
          <a:r>
            <a:rPr kumimoji="1" lang="zh-TW" altLang="zh-TW" sz="1100" kern="1200">
              <a:solidFill>
                <a:schemeClr val="tx1"/>
              </a:solidFill>
              <a:effectLst/>
              <a:latin typeface="Verdana" pitchFamily="34" charset="0"/>
              <a:ea typeface="新細明體" pitchFamily="18" charset="-120"/>
              <a:cs typeface="+mn-cs"/>
            </a:rPr>
            <a:t>及格</a:t>
          </a:r>
          <a:r>
            <a:rPr kumimoji="1" lang="en-US" altLang="zh-TW" sz="1100" kern="1200">
              <a:solidFill>
                <a:schemeClr val="tx1"/>
              </a:solidFill>
              <a:effectLst/>
              <a:latin typeface="Verdana" pitchFamily="34" charset="0"/>
              <a:ea typeface="新細明體" pitchFamily="18" charset="-120"/>
              <a:cs typeface="+mn-cs"/>
            </a:rPr>
            <a:t>";0.0[&lt;50][</a:t>
          </a:r>
          <a:r>
            <a:rPr kumimoji="1" lang="zh-TW" altLang="zh-TW" sz="1100" kern="1200">
              <a:solidFill>
                <a:schemeClr val="tx1"/>
              </a:solidFill>
              <a:effectLst/>
              <a:latin typeface="Verdana" pitchFamily="34" charset="0"/>
              <a:ea typeface="新細明體" pitchFamily="18" charset="-120"/>
              <a:cs typeface="+mn-cs"/>
            </a:rPr>
            <a:t>紅色</a:t>
          </a:r>
          <a:r>
            <a:rPr kumimoji="1" lang="en-US" altLang="zh-TW" sz="1100" kern="1200">
              <a:solidFill>
                <a:schemeClr val="tx1"/>
              </a:solidFill>
              <a:effectLst/>
              <a:latin typeface="Verdana" pitchFamily="34" charset="0"/>
              <a:ea typeface="新細明體" pitchFamily="18" charset="-120"/>
              <a:cs typeface="+mn-cs"/>
            </a:rPr>
            <a:t>]"</a:t>
          </a:r>
          <a:r>
            <a:rPr kumimoji="1" lang="zh-TW" altLang="zh-TW" sz="1100" kern="1200">
              <a:solidFill>
                <a:schemeClr val="tx1"/>
              </a:solidFill>
              <a:effectLst/>
              <a:latin typeface="Verdana" pitchFamily="34" charset="0"/>
              <a:ea typeface="新細明體" pitchFamily="18" charset="-120"/>
              <a:cs typeface="+mn-cs"/>
            </a:rPr>
            <a:t>不及格</a:t>
          </a:r>
          <a:r>
            <a:rPr kumimoji="1" lang="en-US" altLang="zh-TW" sz="1100" kern="1200">
              <a:solidFill>
                <a:schemeClr val="tx1"/>
              </a:solidFill>
              <a:effectLst/>
              <a:latin typeface="Verdana" pitchFamily="34" charset="0"/>
              <a:ea typeface="新細明體" pitchFamily="18" charset="-120"/>
              <a:cs typeface="+mn-cs"/>
            </a:rPr>
            <a:t>";0.00[</a:t>
          </a:r>
          <a:r>
            <a:rPr kumimoji="1" lang="zh-TW" altLang="zh-TW" sz="1100" kern="1200">
              <a:solidFill>
                <a:schemeClr val="tx1"/>
              </a:solidFill>
              <a:effectLst/>
              <a:latin typeface="Verdana" pitchFamily="34" charset="0"/>
              <a:ea typeface="新細明體" pitchFamily="18" charset="-120"/>
              <a:cs typeface="+mn-cs"/>
            </a:rPr>
            <a:t>黃色</a:t>
          </a:r>
          <a:r>
            <a:rPr kumimoji="1" lang="en-US" altLang="zh-TW" sz="1100" kern="1200">
              <a:solidFill>
                <a:schemeClr val="tx1"/>
              </a:solidFill>
              <a:effectLst/>
              <a:latin typeface="Verdana" pitchFamily="34" charset="0"/>
              <a:ea typeface="新細明體" pitchFamily="18" charset="-120"/>
              <a:cs typeface="+mn-cs"/>
            </a:rPr>
            <a:t>]"</a:t>
          </a:r>
          <a:r>
            <a:rPr kumimoji="1" lang="zh-TW" altLang="zh-TW" sz="1100" kern="1200">
              <a:solidFill>
                <a:schemeClr val="tx1"/>
              </a:solidFill>
              <a:effectLst/>
              <a:latin typeface="Verdana" pitchFamily="34" charset="0"/>
              <a:ea typeface="新細明體" pitchFamily="18" charset="-120"/>
              <a:cs typeface="+mn-cs"/>
            </a:rPr>
            <a:t>補考</a:t>
          </a:r>
          <a:r>
            <a:rPr kumimoji="1" lang="en-US" altLang="zh-TW" sz="1100" kern="1200">
              <a:solidFill>
                <a:schemeClr val="tx1"/>
              </a:solidFill>
              <a:effectLst/>
              <a:latin typeface="Verdana" pitchFamily="34" charset="0"/>
              <a:ea typeface="新細明體" pitchFamily="18" charset="-120"/>
              <a:cs typeface="+mn-cs"/>
            </a:rPr>
            <a:t>";"</a:t>
          </a:r>
          <a:r>
            <a:rPr kumimoji="1" lang="zh-TW" altLang="zh-TW" sz="1100" kern="1200">
              <a:solidFill>
                <a:schemeClr val="tx1"/>
              </a:solidFill>
              <a:effectLst/>
              <a:latin typeface="Verdana" pitchFamily="34" charset="0"/>
              <a:ea typeface="新細明體" pitchFamily="18" charset="-120"/>
              <a:cs typeface="+mn-cs"/>
            </a:rPr>
            <a:t>請輸入數值</a:t>
          </a:r>
          <a:r>
            <a:rPr kumimoji="1" lang="en-US" altLang="zh-TW" sz="1100" kern="1200">
              <a:solidFill>
                <a:schemeClr val="tx1"/>
              </a:solidFill>
              <a:effectLst/>
              <a:latin typeface="Verdana" pitchFamily="34" charset="0"/>
              <a:ea typeface="新細明體" pitchFamily="18" charset="-120"/>
              <a:cs typeface="+mn-cs"/>
            </a:rPr>
            <a:t>"</a:t>
          </a:r>
        </a:p>
        <a:p>
          <a:endParaRPr kumimoji="1" lang="en-US" altLang="zh-TW" sz="1100" kern="1200">
            <a:solidFill>
              <a:schemeClr val="tx1"/>
            </a:solidFill>
            <a:effectLst/>
            <a:latin typeface="Verdana" pitchFamily="34" charset="0"/>
            <a:ea typeface="新細明體" pitchFamily="18" charset="-120"/>
            <a:cs typeface="+mn-cs"/>
          </a:endParaRPr>
        </a:p>
        <a:p>
          <a:r>
            <a:rPr lang="zh-TW" altLang="en-US">
              <a:solidFill>
                <a:srgbClr val="C00000"/>
              </a:solidFill>
            </a:rPr>
            <a:t>* 依規定色彩必須放在各區段的第一個項目，就算沒有</a:t>
          </a:r>
          <a:r>
            <a:rPr lang="en-US" altLang="zh-TW">
              <a:solidFill>
                <a:srgbClr val="C00000"/>
              </a:solidFill>
            </a:rPr>
            <a:t>Excel</a:t>
          </a:r>
          <a:r>
            <a:rPr lang="zh-TW" altLang="en-US">
              <a:solidFill>
                <a:srgbClr val="C00000"/>
              </a:solidFill>
            </a:rPr>
            <a:t>也會自動將它移到最前面</a:t>
          </a:r>
          <a:endParaRPr lang="en-US" altLang="zh-TW">
            <a:solidFill>
              <a:srgbClr val="C00000"/>
            </a:solidFill>
          </a:endParaRPr>
        </a:p>
      </xdr:txBody>
    </xdr:sp>
    <xdr:clientData/>
  </xdr:twoCellAnchor>
  <xdr:twoCellAnchor editAs="oneCell">
    <xdr:from>
      <xdr:col>3</xdr:col>
      <xdr:colOff>1201762</xdr:colOff>
      <xdr:row>10</xdr:row>
      <xdr:rowOff>154305</xdr:rowOff>
    </xdr:from>
    <xdr:to>
      <xdr:col>10</xdr:col>
      <xdr:colOff>1904</xdr:colOff>
      <xdr:row>27</xdr:row>
      <xdr:rowOff>179070</xdr:rowOff>
    </xdr:to>
    <xdr:pic>
      <xdr:nvPicPr>
        <xdr:cNvPr id="10243" name="Picture 3">
          <a:extLst>
            <a:ext uri="{FF2B5EF4-FFF2-40B4-BE49-F238E27FC236}">
              <a16:creationId xmlns:a16="http://schemas.microsoft.com/office/drawing/2014/main" id="{00000000-0008-0000-0D00-0000032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650062" y="2373630"/>
          <a:ext cx="5077117" cy="356806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5</xdr:col>
      <xdr:colOff>461010</xdr:colOff>
      <xdr:row>28</xdr:row>
      <xdr:rowOff>113627</xdr:rowOff>
    </xdr:from>
    <xdr:to>
      <xdr:col>9</xdr:col>
      <xdr:colOff>739140</xdr:colOff>
      <xdr:row>37</xdr:row>
      <xdr:rowOff>146370</xdr:rowOff>
    </xdr:to>
    <xdr:pic>
      <xdr:nvPicPr>
        <xdr:cNvPr id="4" name="圖片 3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461885" y="6085802"/>
          <a:ext cx="4202430" cy="1918693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40</xdr:row>
      <xdr:rowOff>76201</xdr:rowOff>
    </xdr:from>
    <xdr:to>
      <xdr:col>2</xdr:col>
      <xdr:colOff>685176</xdr:colOff>
      <xdr:row>46</xdr:row>
      <xdr:rowOff>38101</xdr:rowOff>
    </xdr:to>
    <xdr:pic>
      <xdr:nvPicPr>
        <xdr:cNvPr id="5" name="圖片 4">
          <a:extLst>
            <a:ext uri="{FF2B5EF4-FFF2-40B4-BE49-F238E27FC236}">
              <a16:creationId xmlns:a16="http://schemas.microsoft.com/office/drawing/2014/main" id="{00000000-0008-0000-0D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14325" y="8562976"/>
          <a:ext cx="4990476" cy="121920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23</xdr:row>
      <xdr:rowOff>57150</xdr:rowOff>
    </xdr:from>
    <xdr:to>
      <xdr:col>9</xdr:col>
      <xdr:colOff>285151</xdr:colOff>
      <xdr:row>26</xdr:row>
      <xdr:rowOff>47626</xdr:rowOff>
    </xdr:to>
    <xdr:pic>
      <xdr:nvPicPr>
        <xdr:cNvPr id="5" name="圖片 4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25877" b="32859"/>
        <a:stretch/>
      </xdr:blipFill>
      <xdr:spPr>
        <a:xfrm>
          <a:off x="1019175" y="4724400"/>
          <a:ext cx="4790476" cy="561976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1</xdr:col>
      <xdr:colOff>47625</xdr:colOff>
      <xdr:row>17</xdr:row>
      <xdr:rowOff>133350</xdr:rowOff>
    </xdr:from>
    <xdr:to>
      <xdr:col>9</xdr:col>
      <xdr:colOff>266104</xdr:colOff>
      <xdr:row>22</xdr:row>
      <xdr:rowOff>57038</xdr:rowOff>
    </xdr:to>
    <xdr:pic>
      <xdr:nvPicPr>
        <xdr:cNvPr id="9" name="圖片 8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448175" y="3638550"/>
          <a:ext cx="4771429" cy="895238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14</xdr:col>
      <xdr:colOff>428625</xdr:colOff>
      <xdr:row>17</xdr:row>
      <xdr:rowOff>123825</xdr:rowOff>
    </xdr:from>
    <xdr:to>
      <xdr:col>19</xdr:col>
      <xdr:colOff>561434</xdr:colOff>
      <xdr:row>32</xdr:row>
      <xdr:rowOff>75846</xdr:rowOff>
    </xdr:to>
    <xdr:pic>
      <xdr:nvPicPr>
        <xdr:cNvPr id="4" name="圖片 3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44050" y="3629025"/>
          <a:ext cx="4323809" cy="2828571"/>
        </a:xfrm>
        <a:prstGeom prst="rect">
          <a:avLst/>
        </a:prstGeom>
      </xdr:spPr>
    </xdr:pic>
    <xdr:clientData/>
  </xdr:twoCellAnchor>
  <xdr:twoCellAnchor editAs="oneCell">
    <xdr:from>
      <xdr:col>10</xdr:col>
      <xdr:colOff>47625</xdr:colOff>
      <xdr:row>17</xdr:row>
      <xdr:rowOff>123825</xdr:rowOff>
    </xdr:from>
    <xdr:to>
      <xdr:col>14</xdr:col>
      <xdr:colOff>352001</xdr:colOff>
      <xdr:row>37</xdr:row>
      <xdr:rowOff>123346</xdr:rowOff>
    </xdr:to>
    <xdr:pic>
      <xdr:nvPicPr>
        <xdr:cNvPr id="13" name="圖片 12">
          <a:extLst>
            <a:ext uri="{FF2B5EF4-FFF2-40B4-BE49-F238E27FC236}">
              <a16:creationId xmlns:a16="http://schemas.microsoft.com/office/drawing/2014/main" id="{00000000-0008-0000-0C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76950" y="3629025"/>
          <a:ext cx="3390476" cy="3828571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14</xdr:row>
      <xdr:rowOff>1</xdr:rowOff>
    </xdr:from>
    <xdr:to>
      <xdr:col>8</xdr:col>
      <xdr:colOff>94840</xdr:colOff>
      <xdr:row>17</xdr:row>
      <xdr:rowOff>38101</xdr:rowOff>
    </xdr:to>
    <xdr:grpSp>
      <xdr:nvGrpSpPr>
        <xdr:cNvPr id="11" name="群組 10">
          <a:extLst>
            <a:ext uri="{FF2B5EF4-FFF2-40B4-BE49-F238E27FC236}">
              <a16:creationId xmlns:a16="http://schemas.microsoft.com/office/drawing/2014/main" id="{09F84114-1CE8-4260-8ECB-5B4A9885005B}"/>
            </a:ext>
          </a:extLst>
        </xdr:cNvPr>
        <xdr:cNvGrpSpPr/>
      </xdr:nvGrpSpPr>
      <xdr:grpSpPr>
        <a:xfrm>
          <a:off x="2768600" y="2927351"/>
          <a:ext cx="1987140" cy="685800"/>
          <a:chOff x="6838950" y="2876550"/>
          <a:chExt cx="3295240" cy="638150"/>
        </a:xfrm>
      </xdr:grpSpPr>
      <xdr:pic>
        <xdr:nvPicPr>
          <xdr:cNvPr id="12" name="圖片 11">
            <a:extLst>
              <a:ext uri="{FF2B5EF4-FFF2-40B4-BE49-F238E27FC236}">
                <a16:creationId xmlns:a16="http://schemas.microsoft.com/office/drawing/2014/main" id="{EC0D7B2C-019C-444F-9941-31499F5F6C3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/>
          <a:stretch>
            <a:fillRect/>
          </a:stretch>
        </xdr:blipFill>
        <xdr:spPr>
          <a:xfrm>
            <a:off x="6858000" y="3295650"/>
            <a:ext cx="3276190" cy="219050"/>
          </a:xfrm>
          <a:prstGeom prst="rect">
            <a:avLst/>
          </a:prstGeom>
        </xdr:spPr>
      </xdr:pic>
      <xdr:pic>
        <xdr:nvPicPr>
          <xdr:cNvPr id="14" name="圖片 13">
            <a:extLst>
              <a:ext uri="{FF2B5EF4-FFF2-40B4-BE49-F238E27FC236}">
                <a16:creationId xmlns:a16="http://schemas.microsoft.com/office/drawing/2014/main" id="{B591D786-709B-425A-8AD0-E03A2088B5E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/>
          <a:stretch>
            <a:fillRect/>
          </a:stretch>
        </xdr:blipFill>
        <xdr:spPr>
          <a:xfrm>
            <a:off x="6848475" y="3086100"/>
            <a:ext cx="2390476" cy="247621"/>
          </a:xfrm>
          <a:prstGeom prst="rect">
            <a:avLst/>
          </a:prstGeom>
        </xdr:spPr>
      </xdr:pic>
      <xdr:pic>
        <xdr:nvPicPr>
          <xdr:cNvPr id="15" name="圖片 14">
            <a:extLst>
              <a:ext uri="{FF2B5EF4-FFF2-40B4-BE49-F238E27FC236}">
                <a16:creationId xmlns:a16="http://schemas.microsoft.com/office/drawing/2014/main" id="{751F14D7-3ED3-4B35-94AA-B246E969092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/>
          <a:stretch>
            <a:fillRect/>
          </a:stretch>
        </xdr:blipFill>
        <xdr:spPr>
          <a:xfrm>
            <a:off x="6838950" y="2876550"/>
            <a:ext cx="2476190" cy="257145"/>
          </a:xfrm>
          <a:prstGeom prst="rect">
            <a:avLst/>
          </a:prstGeom>
        </xdr:spPr>
      </xdr:pic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hanggunguniversity-my.sharepoint.com/Users/Morgan/Dropbox/MOCC-Excel-2010/CH05B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hanggunguniversity-my.sharepoint.com/Users/Morgan/Dropbox/MOCC-Excel-2010/CH05A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hanggunguniversity-my.sharepoint.com/C:/My%20Documents/BOOK/SP56/&#26360;&#20013;&#31684;&#20363;/&#26412;&#26360;&#31684;&#20363;/&#31684;&#20363;/CH14&#22823;&#32177;&#33287;&#24037;&#20316;&#34920;&#31293;&#26680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hanggunguniversity-my.sharepoint.com/E:/2007-2010/007_&#21934;&#19968;&#26781;&#20214;&#21512;&#35336;&#34920;&#931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學生成績"/>
      <sheetName val="Sumif函數應用"/>
      <sheetName val="條件式加總"/>
      <sheetName val="SUMPRODUCT應用"/>
      <sheetName val="範例"/>
      <sheetName val="檢定考試"/>
      <sheetName val="HLOOKUP應用"/>
      <sheetName val="日期"/>
      <sheetName val="文字函數範例"/>
      <sheetName val="PMT"/>
      <sheetName val="FV"/>
      <sheetName val="PV"/>
    </sheetNames>
    <sheetDataSet>
      <sheetData sheetId="0" refreshError="1"/>
      <sheetData sheetId="1" refreshError="1"/>
      <sheetData sheetId="2">
        <row r="2">
          <cell r="G2">
            <v>4140</v>
          </cell>
        </row>
        <row r="3">
          <cell r="G3">
            <v>10212</v>
          </cell>
        </row>
        <row r="4">
          <cell r="G4">
            <v>2016</v>
          </cell>
        </row>
        <row r="5">
          <cell r="G5">
            <v>4389</v>
          </cell>
        </row>
        <row r="6">
          <cell r="G6">
            <v>3036</v>
          </cell>
        </row>
        <row r="7">
          <cell r="G7">
            <v>4032</v>
          </cell>
        </row>
        <row r="8">
          <cell r="G8">
            <v>9660</v>
          </cell>
        </row>
        <row r="9">
          <cell r="G9">
            <v>4032</v>
          </cell>
        </row>
        <row r="10">
          <cell r="G10">
            <v>3762</v>
          </cell>
        </row>
        <row r="11">
          <cell r="G11">
            <v>9504</v>
          </cell>
        </row>
        <row r="12">
          <cell r="G12">
            <v>4608</v>
          </cell>
        </row>
        <row r="13">
          <cell r="G13">
            <v>11285</v>
          </cell>
        </row>
        <row r="14">
          <cell r="G14">
            <v>836</v>
          </cell>
        </row>
        <row r="15">
          <cell r="G15">
            <v>4140</v>
          </cell>
        </row>
        <row r="16">
          <cell r="G16">
            <v>1152</v>
          </cell>
        </row>
        <row r="17">
          <cell r="G17">
            <v>3762</v>
          </cell>
        </row>
        <row r="18">
          <cell r="G18">
            <v>9504</v>
          </cell>
        </row>
        <row r="19">
          <cell r="G19">
            <v>6048</v>
          </cell>
        </row>
        <row r="20">
          <cell r="G20">
            <v>8832</v>
          </cell>
        </row>
        <row r="21">
          <cell r="G21">
            <v>2745</v>
          </cell>
        </row>
        <row r="22">
          <cell r="G22">
            <v>9792</v>
          </cell>
        </row>
        <row r="23">
          <cell r="G23">
            <v>6900</v>
          </cell>
        </row>
        <row r="24">
          <cell r="G24">
            <v>4880</v>
          </cell>
        </row>
        <row r="25">
          <cell r="G25">
            <v>3168</v>
          </cell>
        </row>
        <row r="26">
          <cell r="G26">
            <v>3588</v>
          </cell>
        </row>
        <row r="27">
          <cell r="G27">
            <v>9792</v>
          </cell>
        </row>
        <row r="28">
          <cell r="G28">
            <v>4598</v>
          </cell>
        </row>
        <row r="29">
          <cell r="G29">
            <v>10656</v>
          </cell>
        </row>
        <row r="30">
          <cell r="G30">
            <v>6479</v>
          </cell>
        </row>
        <row r="31">
          <cell r="G31">
            <v>3864</v>
          </cell>
        </row>
        <row r="32">
          <cell r="G32">
            <v>4608</v>
          </cell>
        </row>
        <row r="33">
          <cell r="G33">
            <v>1380</v>
          </cell>
        </row>
        <row r="34">
          <cell r="G34">
            <v>7200</v>
          </cell>
        </row>
        <row r="35">
          <cell r="G35">
            <v>7106</v>
          </cell>
        </row>
        <row r="36">
          <cell r="G36">
            <v>10764</v>
          </cell>
        </row>
        <row r="37">
          <cell r="G37">
            <v>10080</v>
          </cell>
        </row>
        <row r="38">
          <cell r="G38">
            <v>6336</v>
          </cell>
        </row>
        <row r="39">
          <cell r="G39">
            <v>2016</v>
          </cell>
        </row>
        <row r="40">
          <cell r="G40">
            <v>3864</v>
          </cell>
        </row>
        <row r="41">
          <cell r="G41">
            <v>2592</v>
          </cell>
        </row>
        <row r="42">
          <cell r="G42">
            <v>6061</v>
          </cell>
        </row>
        <row r="43">
          <cell r="G43">
            <v>10944</v>
          </cell>
        </row>
        <row r="44">
          <cell r="G44">
            <v>7930</v>
          </cell>
        </row>
        <row r="45">
          <cell r="G45">
            <v>7942</v>
          </cell>
        </row>
        <row r="46">
          <cell r="G46">
            <v>7776</v>
          </cell>
        </row>
        <row r="47">
          <cell r="G47">
            <v>3864</v>
          </cell>
        </row>
        <row r="48">
          <cell r="G48">
            <v>2484</v>
          </cell>
        </row>
        <row r="49">
          <cell r="G49">
            <v>1220</v>
          </cell>
        </row>
        <row r="50">
          <cell r="G50">
            <v>627</v>
          </cell>
        </row>
        <row r="51">
          <cell r="G51">
            <v>5184</v>
          </cell>
        </row>
        <row r="52">
          <cell r="G52">
            <v>8064</v>
          </cell>
        </row>
        <row r="53">
          <cell r="G53">
            <v>6900</v>
          </cell>
        </row>
        <row r="54">
          <cell r="G54">
            <v>7176</v>
          </cell>
        </row>
        <row r="55">
          <cell r="G55">
            <v>3553</v>
          </cell>
        </row>
        <row r="56">
          <cell r="G56">
            <v>1463</v>
          </cell>
        </row>
        <row r="57">
          <cell r="G57">
            <v>1656</v>
          </cell>
        </row>
        <row r="58">
          <cell r="G58">
            <v>6072</v>
          </cell>
        </row>
        <row r="59">
          <cell r="G59">
            <v>8845</v>
          </cell>
        </row>
        <row r="60">
          <cell r="G60">
            <v>8064</v>
          </cell>
        </row>
        <row r="61">
          <cell r="G61">
            <v>10212</v>
          </cell>
        </row>
        <row r="62">
          <cell r="G62">
            <v>2926</v>
          </cell>
        </row>
        <row r="63">
          <cell r="G63">
            <v>5472</v>
          </cell>
        </row>
        <row r="64">
          <cell r="G64">
            <v>1104</v>
          </cell>
        </row>
        <row r="65">
          <cell r="G65">
            <v>10656</v>
          </cell>
        </row>
        <row r="66">
          <cell r="G66">
            <v>5796</v>
          </cell>
        </row>
        <row r="67">
          <cell r="G67">
            <v>3864</v>
          </cell>
        </row>
        <row r="68">
          <cell r="G68">
            <v>9108</v>
          </cell>
        </row>
        <row r="69">
          <cell r="G69">
            <v>5244</v>
          </cell>
        </row>
        <row r="70">
          <cell r="G70">
            <v>1932</v>
          </cell>
        </row>
        <row r="71">
          <cell r="G71">
            <v>7488</v>
          </cell>
        </row>
        <row r="72">
          <cell r="G72">
            <v>11590</v>
          </cell>
        </row>
        <row r="73">
          <cell r="G73">
            <v>3744</v>
          </cell>
        </row>
        <row r="74">
          <cell r="G74">
            <v>2090</v>
          </cell>
        </row>
        <row r="75">
          <cell r="G75">
            <v>7176</v>
          </cell>
        </row>
        <row r="76">
          <cell r="G76">
            <v>10368</v>
          </cell>
        </row>
        <row r="77">
          <cell r="G77">
            <v>2717</v>
          </cell>
        </row>
        <row r="78">
          <cell r="G78">
            <v>11520</v>
          </cell>
        </row>
        <row r="79">
          <cell r="G79">
            <v>11232</v>
          </cell>
        </row>
        <row r="80">
          <cell r="G80">
            <v>8832</v>
          </cell>
        </row>
        <row r="81">
          <cell r="G81">
            <v>4575</v>
          </cell>
        </row>
        <row r="82">
          <cell r="G82">
            <v>8556</v>
          </cell>
        </row>
        <row r="83">
          <cell r="G83">
            <v>4968</v>
          </cell>
        </row>
        <row r="84">
          <cell r="G84">
            <v>3762</v>
          </cell>
        </row>
        <row r="85">
          <cell r="G85">
            <v>8151</v>
          </cell>
        </row>
        <row r="86">
          <cell r="G86">
            <v>5852</v>
          </cell>
        </row>
        <row r="87">
          <cell r="G87">
            <v>7106</v>
          </cell>
        </row>
        <row r="88">
          <cell r="G88">
            <v>8064</v>
          </cell>
        </row>
        <row r="89">
          <cell r="G89">
            <v>5760</v>
          </cell>
        </row>
        <row r="90">
          <cell r="G90">
            <v>5225</v>
          </cell>
        </row>
        <row r="91">
          <cell r="G91">
            <v>4032</v>
          </cell>
        </row>
        <row r="92">
          <cell r="G92">
            <v>4608</v>
          </cell>
        </row>
        <row r="93">
          <cell r="G93">
            <v>5184</v>
          </cell>
        </row>
        <row r="94">
          <cell r="G94">
            <v>7320</v>
          </cell>
        </row>
        <row r="95">
          <cell r="G95">
            <v>2508</v>
          </cell>
        </row>
        <row r="96">
          <cell r="G96">
            <v>627</v>
          </cell>
        </row>
        <row r="97">
          <cell r="G97">
            <v>6624</v>
          </cell>
        </row>
        <row r="98">
          <cell r="G98">
            <v>3660</v>
          </cell>
        </row>
        <row r="99">
          <cell r="G99">
            <v>1254</v>
          </cell>
        </row>
        <row r="100">
          <cell r="G100">
            <v>9792</v>
          </cell>
        </row>
        <row r="101">
          <cell r="G101">
            <v>5760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運算符號"/>
      <sheetName val="學生成績"/>
      <sheetName val="絕、相對位址練習"/>
      <sheetName val="位址的表達"/>
      <sheetName val="公式與函數"/>
      <sheetName val="名稱 "/>
      <sheetName val="縣市清單"/>
      <sheetName val="公式稽核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2">
          <cell r="B2">
            <v>0.9</v>
          </cell>
        </row>
        <row r="3">
          <cell r="B3">
            <v>5.2</v>
          </cell>
        </row>
        <row r="4">
          <cell r="B4" t="str">
            <v>4OOO</v>
          </cell>
        </row>
        <row r="5">
          <cell r="B5">
            <v>20000</v>
          </cell>
        </row>
        <row r="7">
          <cell r="B7" t="e">
            <v>#VALUE!</v>
          </cell>
        </row>
        <row r="10">
          <cell r="B10">
            <v>300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大綱"/>
      <sheetName val="人工大綱"/>
      <sheetName val="稽核與驗證"/>
      <sheetName val="驗證練習"/>
    </sheetNames>
    <sheetDataSet>
      <sheetData sheetId="0"/>
      <sheetData sheetId="1"/>
      <sheetData sheetId="2">
        <row r="2">
          <cell r="B2">
            <v>0.9</v>
          </cell>
        </row>
        <row r="3">
          <cell r="B3">
            <v>5.2</v>
          </cell>
        </row>
        <row r="4">
          <cell r="B4">
            <v>4000</v>
          </cell>
        </row>
        <row r="5">
          <cell r="B5">
            <v>20000</v>
          </cell>
        </row>
        <row r="7">
          <cell r="B7">
            <v>18532.513672521618</v>
          </cell>
        </row>
        <row r="10">
          <cell r="B10">
            <v>300</v>
          </cell>
        </row>
      </sheetData>
      <sheetData sheetId="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範例"/>
      <sheetName val="商品一覽"/>
    </sheetNames>
    <sheetDataSet>
      <sheetData sheetId="0"/>
      <sheetData sheetId="1">
        <row r="3">
          <cell r="B3" t="str">
            <v>手提包</v>
          </cell>
        </row>
        <row r="4">
          <cell r="B4" t="str">
            <v>隨身手拿包</v>
          </cell>
        </row>
        <row r="5">
          <cell r="B5" t="str">
            <v>托特包</v>
          </cell>
        </row>
        <row r="6">
          <cell r="B6" t="str">
            <v>萬用包</v>
          </cell>
        </row>
        <row r="7">
          <cell r="B7" t="str">
            <v>隨身萬用袋</v>
          </cell>
        </row>
        <row r="8">
          <cell r="B8" t="str">
            <v>皮夾</v>
          </cell>
        </row>
      </sheetData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11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工作表1"/>
  <dimension ref="A1:L33"/>
  <sheetViews>
    <sheetView showGridLines="0" zoomScaleNormal="100" workbookViewId="0">
      <selection activeCell="E16" sqref="E16"/>
    </sheetView>
  </sheetViews>
  <sheetFormatPr defaultColWidth="8.640625" defaultRowHeight="15.5" x14ac:dyDescent="0.35"/>
  <cols>
    <col min="1" max="1" width="22.640625" style="152" bestFit="1" customWidth="1"/>
    <col min="2" max="2" width="15.35546875" style="152" bestFit="1" customWidth="1"/>
    <col min="3" max="3" width="18.42578125" style="152" bestFit="1" customWidth="1"/>
    <col min="4" max="4" width="10.42578125" style="152" bestFit="1" customWidth="1"/>
    <col min="5" max="5" width="17.5703125" style="152" bestFit="1" customWidth="1"/>
    <col min="6" max="16384" width="8.640625" style="152"/>
  </cols>
  <sheetData>
    <row r="1" spans="1:7" ht="34.5" customHeight="1" x14ac:dyDescent="0.45">
      <c r="A1" s="246" t="s">
        <v>256</v>
      </c>
      <c r="F1" s="270" t="s">
        <v>280</v>
      </c>
    </row>
    <row r="2" spans="1:7" ht="17" x14ac:dyDescent="0.4">
      <c r="A2" s="306" t="s">
        <v>185</v>
      </c>
      <c r="B2" s="307" t="s">
        <v>186</v>
      </c>
      <c r="C2" s="307" t="s">
        <v>187</v>
      </c>
      <c r="D2" s="308" t="s">
        <v>188</v>
      </c>
      <c r="F2" s="348" t="s">
        <v>207</v>
      </c>
      <c r="G2" s="152" t="s">
        <v>340</v>
      </c>
    </row>
    <row r="3" spans="1:7" x14ac:dyDescent="0.35">
      <c r="A3" s="309">
        <f ca="1">TODAY()</f>
        <v>44348</v>
      </c>
      <c r="B3" s="310">
        <v>0.35416666666666669</v>
      </c>
      <c r="C3" s="310">
        <v>0.72916666666666663</v>
      </c>
      <c r="D3" s="311">
        <f>C3-B3</f>
        <v>0.37499999999999994</v>
      </c>
      <c r="F3" s="348" t="s">
        <v>207</v>
      </c>
      <c r="G3" s="152" t="s">
        <v>341</v>
      </c>
    </row>
    <row r="4" spans="1:7" x14ac:dyDescent="0.35">
      <c r="A4" s="309">
        <f ca="1">DATE(YEAR(A3),MONTH(A3)+1,DAY(A3))</f>
        <v>44378</v>
      </c>
      <c r="B4" s="310">
        <v>0.33194444444444443</v>
      </c>
      <c r="C4" s="310">
        <v>0.76388888888888884</v>
      </c>
      <c r="D4" s="311">
        <f t="shared" ref="D4:D14" si="0">C4-B4</f>
        <v>0.43194444444444441</v>
      </c>
      <c r="F4" s="348" t="s">
        <v>207</v>
      </c>
      <c r="G4" s="152" t="s">
        <v>342</v>
      </c>
    </row>
    <row r="5" spans="1:7" x14ac:dyDescent="0.35">
      <c r="A5" s="309">
        <f t="shared" ref="A5:A7" ca="1" si="1">DATE(YEAR(A4),MONTH(A4)+1,DAY(A4))</f>
        <v>44409</v>
      </c>
      <c r="B5" s="310">
        <v>0.36458333333333331</v>
      </c>
      <c r="C5" s="310">
        <v>0.72569444444444453</v>
      </c>
      <c r="D5" s="311">
        <f t="shared" si="0"/>
        <v>0.36111111111111122</v>
      </c>
    </row>
    <row r="6" spans="1:7" x14ac:dyDescent="0.35">
      <c r="A6" s="309">
        <f t="shared" ca="1" si="1"/>
        <v>44440</v>
      </c>
      <c r="B6" s="310">
        <v>0.37708333333333338</v>
      </c>
      <c r="C6" s="310">
        <v>0.73958333333333337</v>
      </c>
      <c r="D6" s="311">
        <f t="shared" si="0"/>
        <v>0.36249999999999999</v>
      </c>
    </row>
    <row r="7" spans="1:7" x14ac:dyDescent="0.35">
      <c r="A7" s="309">
        <f t="shared" ca="1" si="1"/>
        <v>44470</v>
      </c>
      <c r="B7" s="310">
        <v>0.35972222222222222</v>
      </c>
      <c r="C7" s="310">
        <v>0.52777777777777779</v>
      </c>
      <c r="D7" s="311">
        <f t="shared" si="0"/>
        <v>0.16805555555555557</v>
      </c>
    </row>
    <row r="8" spans="1:7" ht="17" x14ac:dyDescent="0.4">
      <c r="A8" s="309">
        <f t="shared" ref="A8:A14" ca="1" si="2">DATE(YEAR(A7),MONTH(A7)+1,DAY(A7))</f>
        <v>44501</v>
      </c>
      <c r="B8" s="310">
        <v>0.36249999999999999</v>
      </c>
      <c r="C8" s="310">
        <v>0.74652777777777779</v>
      </c>
      <c r="D8" s="311">
        <f t="shared" si="0"/>
        <v>0.3840277777777778</v>
      </c>
      <c r="G8" s="360"/>
    </row>
    <row r="9" spans="1:7" x14ac:dyDescent="0.35">
      <c r="A9" s="309">
        <f t="shared" ca="1" si="2"/>
        <v>44531</v>
      </c>
      <c r="B9" s="310">
        <v>0.37083333333333335</v>
      </c>
      <c r="C9" s="310">
        <v>0.76388888888888884</v>
      </c>
      <c r="D9" s="311">
        <f t="shared" si="0"/>
        <v>0.39305555555555549</v>
      </c>
    </row>
    <row r="10" spans="1:7" x14ac:dyDescent="0.35">
      <c r="A10" s="309">
        <f t="shared" ca="1" si="2"/>
        <v>44562</v>
      </c>
      <c r="B10" s="310">
        <v>0.32222222222222224</v>
      </c>
      <c r="C10" s="310">
        <v>0.7104166666666667</v>
      </c>
      <c r="D10" s="311">
        <f t="shared" si="0"/>
        <v>0.38819444444444445</v>
      </c>
    </row>
    <row r="11" spans="1:7" x14ac:dyDescent="0.35">
      <c r="A11" s="309">
        <f t="shared" ca="1" si="2"/>
        <v>44593</v>
      </c>
      <c r="B11" s="310">
        <v>0.33055555555555555</v>
      </c>
      <c r="C11" s="310">
        <v>0.77986111111111101</v>
      </c>
      <c r="D11" s="311">
        <f t="shared" si="0"/>
        <v>0.44930555555555546</v>
      </c>
    </row>
    <row r="12" spans="1:7" x14ac:dyDescent="0.35">
      <c r="A12" s="309">
        <f t="shared" ca="1" si="2"/>
        <v>44621</v>
      </c>
      <c r="B12" s="310">
        <v>0.37708333333333338</v>
      </c>
      <c r="C12" s="310">
        <v>0.8125</v>
      </c>
      <c r="D12" s="311">
        <f t="shared" si="0"/>
        <v>0.43541666666666662</v>
      </c>
    </row>
    <row r="13" spans="1:7" x14ac:dyDescent="0.35">
      <c r="A13" s="309">
        <f t="shared" ca="1" si="2"/>
        <v>44652</v>
      </c>
      <c r="B13" s="310">
        <v>0</v>
      </c>
      <c r="C13" s="310">
        <v>0.99930555555555556</v>
      </c>
      <c r="D13" s="311">
        <f t="shared" si="0"/>
        <v>0.99930555555555556</v>
      </c>
    </row>
    <row r="14" spans="1:7" x14ac:dyDescent="0.35">
      <c r="A14" s="309">
        <f t="shared" ca="1" si="2"/>
        <v>44682</v>
      </c>
      <c r="B14" s="310">
        <v>0.3833333333333333</v>
      </c>
      <c r="C14" s="310">
        <v>0.5083333333333333</v>
      </c>
      <c r="D14" s="311">
        <f t="shared" si="0"/>
        <v>0.125</v>
      </c>
    </row>
    <row r="15" spans="1:7" x14ac:dyDescent="0.35">
      <c r="D15" s="168"/>
    </row>
    <row r="17" spans="1:12" ht="17" x14ac:dyDescent="0.4">
      <c r="A17" s="299" t="s">
        <v>301</v>
      </c>
    </row>
    <row r="18" spans="1:12" ht="17" x14ac:dyDescent="0.4">
      <c r="A18" s="154" t="s">
        <v>303</v>
      </c>
      <c r="B18" s="296">
        <f ca="1">NOW()</f>
        <v>44348.61241134259</v>
      </c>
      <c r="C18" s="152" t="str">
        <f ca="1">_xlfn.FORMULATEXT(B18)</f>
        <v>=NOW()</v>
      </c>
      <c r="I18" s="298" t="s">
        <v>325</v>
      </c>
      <c r="L18" s="340" t="s">
        <v>336</v>
      </c>
    </row>
    <row r="19" spans="1:12" ht="17" x14ac:dyDescent="0.4">
      <c r="A19" s="312"/>
      <c r="B19" s="313" t="s">
        <v>307</v>
      </c>
      <c r="C19" s="314"/>
      <c r="I19" s="315" t="s">
        <v>321</v>
      </c>
      <c r="J19" s="324" t="s">
        <v>322</v>
      </c>
      <c r="K19" s="316" t="s">
        <v>323</v>
      </c>
      <c r="L19" s="327" t="s">
        <v>324</v>
      </c>
    </row>
    <row r="20" spans="1:12" x14ac:dyDescent="0.35">
      <c r="A20" s="301" t="s">
        <v>304</v>
      </c>
      <c r="B20" s="303">
        <f ca="1">YEAR(B18)</f>
        <v>2021</v>
      </c>
      <c r="C20" s="152" t="str">
        <f t="shared" ref="C20:C22" ca="1" si="3">_xlfn.FORMULATEXT(B20)</f>
        <v>=YEAR(B18)</v>
      </c>
      <c r="I20" s="322">
        <v>2004</v>
      </c>
      <c r="J20" s="323">
        <v>1</v>
      </c>
      <c r="K20" s="325">
        <v>28</v>
      </c>
      <c r="L20" s="326"/>
    </row>
    <row r="21" spans="1:12" x14ac:dyDescent="0.35">
      <c r="A21" s="302" t="s">
        <v>305</v>
      </c>
      <c r="B21" s="303"/>
      <c r="C21" s="152" t="e">
        <f t="shared" ca="1" si="3"/>
        <v>#N/A</v>
      </c>
      <c r="I21" s="322">
        <v>1995</v>
      </c>
      <c r="J21" s="323">
        <v>10</v>
      </c>
      <c r="K21" s="325">
        <v>10</v>
      </c>
      <c r="L21" s="326"/>
    </row>
    <row r="22" spans="1:12" x14ac:dyDescent="0.35">
      <c r="A22" s="302" t="s">
        <v>306</v>
      </c>
      <c r="B22" s="303"/>
      <c r="C22" s="152" t="e">
        <f t="shared" ca="1" si="3"/>
        <v>#N/A</v>
      </c>
      <c r="I22" s="322">
        <v>2006</v>
      </c>
      <c r="J22" s="323">
        <v>9</v>
      </c>
      <c r="K22" s="325">
        <v>6</v>
      </c>
      <c r="L22" s="326"/>
    </row>
    <row r="23" spans="1:12" ht="17" x14ac:dyDescent="0.4">
      <c r="A23" s="294"/>
      <c r="B23" s="153" t="s">
        <v>309</v>
      </c>
      <c r="E23" s="151" t="s">
        <v>316</v>
      </c>
      <c r="I23" s="322">
        <v>1991</v>
      </c>
      <c r="J23" s="323">
        <v>10</v>
      </c>
      <c r="K23" s="325">
        <v>22</v>
      </c>
      <c r="L23" s="326"/>
    </row>
    <row r="24" spans="1:12" x14ac:dyDescent="0.35">
      <c r="A24" s="301" t="s">
        <v>311</v>
      </c>
      <c r="B24" s="304">
        <f ca="1">DATE(B20,B21,B22)</f>
        <v>44165</v>
      </c>
      <c r="C24" s="152" t="str">
        <f ca="1">_xlfn.FORMULATEXT(B24)</f>
        <v>=DATE(B20,B21,B22)</v>
      </c>
      <c r="E24" s="295">
        <f>DATE(2020,11,25)</f>
        <v>44160</v>
      </c>
      <c r="F24" s="152" t="str">
        <f ca="1">_xlfn.FORMULATEXT(E24)</f>
        <v>=DATE(2020,11,25)</v>
      </c>
      <c r="I24" s="322">
        <v>1994</v>
      </c>
      <c r="J24" s="323">
        <v>9</v>
      </c>
      <c r="K24" s="325">
        <v>15</v>
      </c>
      <c r="L24" s="326"/>
    </row>
    <row r="25" spans="1:12" x14ac:dyDescent="0.35">
      <c r="A25" s="294"/>
      <c r="B25" s="295"/>
      <c r="E25" s="295"/>
      <c r="I25" s="322">
        <v>2019</v>
      </c>
      <c r="J25" s="323">
        <v>9</v>
      </c>
      <c r="K25" s="325">
        <v>25</v>
      </c>
      <c r="L25" s="326"/>
    </row>
    <row r="26" spans="1:12" ht="17" x14ac:dyDescent="0.4">
      <c r="A26" s="312"/>
      <c r="B26" s="313" t="s">
        <v>308</v>
      </c>
      <c r="C26" s="314"/>
      <c r="E26" s="295"/>
      <c r="I26" s="322">
        <v>2018</v>
      </c>
      <c r="J26" s="323">
        <v>7</v>
      </c>
      <c r="K26" s="325">
        <v>7</v>
      </c>
      <c r="L26" s="326"/>
    </row>
    <row r="27" spans="1:12" x14ac:dyDescent="0.35">
      <c r="A27" s="301" t="s">
        <v>312</v>
      </c>
      <c r="B27" s="303">
        <f ca="1">HOUR(B18)</f>
        <v>14</v>
      </c>
      <c r="C27" s="152" t="str">
        <f t="shared" ref="C27:C31" ca="1" si="4">_xlfn.FORMULATEXT(B27)</f>
        <v>=HOUR(B18)</v>
      </c>
    </row>
    <row r="28" spans="1:12" x14ac:dyDescent="0.35">
      <c r="A28" s="301" t="s">
        <v>313</v>
      </c>
      <c r="B28" s="303"/>
      <c r="C28" s="152" t="e">
        <f t="shared" ca="1" si="4"/>
        <v>#N/A</v>
      </c>
    </row>
    <row r="29" spans="1:12" x14ac:dyDescent="0.35">
      <c r="A29" s="301" t="s">
        <v>314</v>
      </c>
      <c r="B29" s="303"/>
      <c r="C29" s="152" t="e">
        <f t="shared" ca="1" si="4"/>
        <v>#N/A</v>
      </c>
    </row>
    <row r="30" spans="1:12" ht="17" x14ac:dyDescent="0.4">
      <c r="A30" s="294"/>
      <c r="B30" s="300" t="s">
        <v>310</v>
      </c>
      <c r="E30" s="151" t="s">
        <v>315</v>
      </c>
    </row>
    <row r="31" spans="1:12" x14ac:dyDescent="0.35">
      <c r="A31" s="301" t="s">
        <v>302</v>
      </c>
      <c r="B31" s="305"/>
      <c r="C31" s="152" t="e">
        <f t="shared" ca="1" si="4"/>
        <v>#N/A</v>
      </c>
      <c r="E31" s="297">
        <f>TIME(13,20,35)</f>
        <v>0.55596064814814816</v>
      </c>
      <c r="F31" s="152" t="str">
        <f ca="1">_xlfn.FORMULATEXT(E31)</f>
        <v>=TIME(13,20,35)</v>
      </c>
    </row>
    <row r="33" spans="2:2" ht="17" x14ac:dyDescent="0.4">
      <c r="B33" s="340" t="s">
        <v>335</v>
      </c>
    </row>
  </sheetData>
  <phoneticPr fontId="17" type="noConversion"/>
  <printOptions gridLinesSet="0"/>
  <pageMargins left="0.75" right="0.75" top="1" bottom="1" header="0.5" footer="0.5"/>
  <headerFooter alignWithMargins="0">
    <oddHeader>&amp;A</oddHeader>
    <oddFooter>第&amp;P頁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工作表10"/>
  <dimension ref="A1:I12"/>
  <sheetViews>
    <sheetView workbookViewId="0">
      <selection activeCell="D6" sqref="D6"/>
    </sheetView>
  </sheetViews>
  <sheetFormatPr defaultColWidth="8.640625" defaultRowHeight="15" x14ac:dyDescent="0.3"/>
  <cols>
    <col min="1" max="1" width="10.0703125" bestFit="1" customWidth="1"/>
    <col min="2" max="2" width="8.0703125" bestFit="1" customWidth="1"/>
    <col min="3" max="3" width="7.92578125" bestFit="1" customWidth="1"/>
    <col min="4" max="5" width="6.42578125" bestFit="1" customWidth="1"/>
    <col min="6" max="6" width="8.0703125" bestFit="1" customWidth="1"/>
    <col min="7" max="9" width="6.42578125" bestFit="1" customWidth="1"/>
  </cols>
  <sheetData>
    <row r="1" spans="1:9" ht="20.5" x14ac:dyDescent="0.45">
      <c r="A1" s="385" t="str">
        <f ca="1">YEAR(TODAY())&amp;"銷售報表"</f>
        <v>2021銷售報表</v>
      </c>
      <c r="B1" s="385"/>
      <c r="C1" s="385"/>
      <c r="D1" s="385"/>
      <c r="E1" s="385"/>
      <c r="F1" s="385"/>
      <c r="G1" s="385"/>
      <c r="H1" s="385"/>
      <c r="I1" s="385"/>
    </row>
    <row r="2" spans="1:9" x14ac:dyDescent="0.3">
      <c r="A2" s="134" t="s">
        <v>72</v>
      </c>
      <c r="B2" s="134" t="s">
        <v>149</v>
      </c>
      <c r="C2" s="134" t="s">
        <v>150</v>
      </c>
      <c r="D2" s="134" t="s">
        <v>151</v>
      </c>
      <c r="E2" s="134" t="s">
        <v>75</v>
      </c>
      <c r="F2" s="134" t="s">
        <v>152</v>
      </c>
      <c r="G2" s="134" t="s">
        <v>174</v>
      </c>
      <c r="H2" s="134" t="s">
        <v>76</v>
      </c>
      <c r="I2" s="134" t="s">
        <v>175</v>
      </c>
    </row>
    <row r="3" spans="1:9" x14ac:dyDescent="0.3">
      <c r="A3" s="150">
        <f ca="1">TODAY()</f>
        <v>44348</v>
      </c>
      <c r="B3" s="135" t="s">
        <v>155</v>
      </c>
      <c r="C3" s="135" t="s">
        <v>156</v>
      </c>
      <c r="D3" s="135" t="s">
        <v>157</v>
      </c>
      <c r="E3" s="135">
        <v>100</v>
      </c>
      <c r="F3" s="135">
        <v>14</v>
      </c>
      <c r="G3" s="135">
        <v>80</v>
      </c>
      <c r="H3" s="135">
        <f>E3*F3</f>
        <v>1400</v>
      </c>
      <c r="I3" s="135">
        <f t="shared" ref="I3:I12" si="0">F3*(E3-G3)</f>
        <v>280</v>
      </c>
    </row>
    <row r="4" spans="1:9" x14ac:dyDescent="0.3">
      <c r="A4" s="150">
        <f ca="1">A3+7</f>
        <v>44355</v>
      </c>
      <c r="B4" s="135" t="s">
        <v>155</v>
      </c>
      <c r="C4" s="135" t="s">
        <v>176</v>
      </c>
      <c r="D4" s="135" t="s">
        <v>158</v>
      </c>
      <c r="E4" s="135">
        <v>280</v>
      </c>
      <c r="F4" s="135">
        <v>7</v>
      </c>
      <c r="G4" s="135">
        <v>110</v>
      </c>
      <c r="H4" s="135">
        <f t="shared" ref="H4:H12" si="1">E4*F4</f>
        <v>1960</v>
      </c>
      <c r="I4" s="135">
        <f t="shared" si="0"/>
        <v>1190</v>
      </c>
    </row>
    <row r="5" spans="1:9" x14ac:dyDescent="0.3">
      <c r="A5" s="150">
        <f t="shared" ref="A5:A12" ca="1" si="2">A4+7</f>
        <v>44362</v>
      </c>
      <c r="B5" s="135" t="s">
        <v>171</v>
      </c>
      <c r="C5" s="135" t="s">
        <v>160</v>
      </c>
      <c r="D5" s="135" t="s">
        <v>157</v>
      </c>
      <c r="E5" s="135">
        <v>190</v>
      </c>
      <c r="F5" s="135">
        <v>21</v>
      </c>
      <c r="G5" s="135">
        <v>100</v>
      </c>
      <c r="H5" s="135">
        <f t="shared" si="1"/>
        <v>3990</v>
      </c>
      <c r="I5" s="135">
        <f t="shared" si="0"/>
        <v>1890</v>
      </c>
    </row>
    <row r="6" spans="1:9" x14ac:dyDescent="0.3">
      <c r="A6" s="150">
        <f t="shared" ca="1" si="2"/>
        <v>44369</v>
      </c>
      <c r="B6" s="135" t="s">
        <v>159</v>
      </c>
      <c r="C6" s="135" t="s">
        <v>177</v>
      </c>
      <c r="D6" s="135" t="s">
        <v>161</v>
      </c>
      <c r="E6" s="135">
        <v>220</v>
      </c>
      <c r="F6" s="135">
        <v>18</v>
      </c>
      <c r="G6" s="135">
        <v>100</v>
      </c>
      <c r="H6" s="135">
        <f t="shared" si="1"/>
        <v>3960</v>
      </c>
      <c r="I6" s="135">
        <f t="shared" si="0"/>
        <v>2160</v>
      </c>
    </row>
    <row r="7" spans="1:9" x14ac:dyDescent="0.3">
      <c r="A7" s="150">
        <f t="shared" ca="1" si="2"/>
        <v>44376</v>
      </c>
      <c r="B7" s="135" t="s">
        <v>162</v>
      </c>
      <c r="C7" s="135" t="s">
        <v>163</v>
      </c>
      <c r="D7" s="135" t="s">
        <v>161</v>
      </c>
      <c r="E7" s="135">
        <v>400</v>
      </c>
      <c r="F7" s="135">
        <v>37</v>
      </c>
      <c r="G7" s="135">
        <v>140</v>
      </c>
      <c r="H7" s="135">
        <f t="shared" si="1"/>
        <v>14800</v>
      </c>
      <c r="I7" s="135">
        <f t="shared" si="0"/>
        <v>9620</v>
      </c>
    </row>
    <row r="8" spans="1:9" x14ac:dyDescent="0.3">
      <c r="A8" s="150">
        <f t="shared" ca="1" si="2"/>
        <v>44383</v>
      </c>
      <c r="B8" s="135" t="s">
        <v>162</v>
      </c>
      <c r="C8" s="135" t="s">
        <v>178</v>
      </c>
      <c r="D8" s="135" t="s">
        <v>164</v>
      </c>
      <c r="E8" s="135">
        <v>150</v>
      </c>
      <c r="F8" s="135">
        <v>35</v>
      </c>
      <c r="G8" s="135">
        <v>140</v>
      </c>
      <c r="H8" s="135">
        <f t="shared" si="1"/>
        <v>5250</v>
      </c>
      <c r="I8" s="135">
        <f t="shared" si="0"/>
        <v>350</v>
      </c>
    </row>
    <row r="9" spans="1:9" x14ac:dyDescent="0.3">
      <c r="A9" s="150">
        <f t="shared" ca="1" si="2"/>
        <v>44390</v>
      </c>
      <c r="B9" s="135" t="s">
        <v>162</v>
      </c>
      <c r="C9" s="135" t="s">
        <v>163</v>
      </c>
      <c r="D9" s="135" t="s">
        <v>165</v>
      </c>
      <c r="E9" s="135">
        <v>320</v>
      </c>
      <c r="F9" s="135">
        <v>15</v>
      </c>
      <c r="G9" s="135">
        <v>140</v>
      </c>
      <c r="H9" s="135">
        <f t="shared" si="1"/>
        <v>4800</v>
      </c>
      <c r="I9" s="135">
        <f t="shared" si="0"/>
        <v>2700</v>
      </c>
    </row>
    <row r="10" spans="1:9" x14ac:dyDescent="0.3">
      <c r="A10" s="150">
        <f t="shared" ca="1" si="2"/>
        <v>44397</v>
      </c>
      <c r="B10" s="135" t="s">
        <v>162</v>
      </c>
      <c r="C10" s="135" t="s">
        <v>179</v>
      </c>
      <c r="D10" s="135" t="s">
        <v>161</v>
      </c>
      <c r="E10" s="135">
        <v>120</v>
      </c>
      <c r="F10" s="135">
        <v>14</v>
      </c>
      <c r="G10" s="135">
        <v>110</v>
      </c>
      <c r="H10" s="135">
        <f t="shared" si="1"/>
        <v>1680</v>
      </c>
      <c r="I10" s="135">
        <f t="shared" si="0"/>
        <v>140</v>
      </c>
    </row>
    <row r="11" spans="1:9" x14ac:dyDescent="0.3">
      <c r="A11" s="150">
        <f t="shared" ca="1" si="2"/>
        <v>44404</v>
      </c>
      <c r="B11" s="135" t="s">
        <v>162</v>
      </c>
      <c r="C11" s="135" t="s">
        <v>163</v>
      </c>
      <c r="D11" s="135" t="s">
        <v>165</v>
      </c>
      <c r="E11" s="135">
        <v>320</v>
      </c>
      <c r="F11" s="135">
        <v>11</v>
      </c>
      <c r="G11" s="135">
        <v>140</v>
      </c>
      <c r="H11" s="135">
        <f t="shared" si="1"/>
        <v>3520</v>
      </c>
      <c r="I11" s="135">
        <f t="shared" si="0"/>
        <v>1980</v>
      </c>
    </row>
    <row r="12" spans="1:9" x14ac:dyDescent="0.3">
      <c r="A12" s="150">
        <f t="shared" ca="1" si="2"/>
        <v>44411</v>
      </c>
      <c r="B12" s="135" t="s">
        <v>166</v>
      </c>
      <c r="C12" s="135" t="s">
        <v>156</v>
      </c>
      <c r="D12" s="135" t="s">
        <v>157</v>
      </c>
      <c r="E12" s="135">
        <v>280</v>
      </c>
      <c r="F12" s="135">
        <v>33</v>
      </c>
      <c r="G12" s="135">
        <v>110</v>
      </c>
      <c r="H12" s="135">
        <f t="shared" si="1"/>
        <v>9240</v>
      </c>
      <c r="I12" s="135">
        <f t="shared" si="0"/>
        <v>5610</v>
      </c>
    </row>
  </sheetData>
  <mergeCells count="1">
    <mergeCell ref="A1:I1"/>
  </mergeCells>
  <phoneticPr fontId="17" type="noConversion"/>
  <pageMargins left="0.7" right="0.7" top="0.75" bottom="0.75" header="0.3" footer="0.3"/>
  <pageSetup paperSize="9" orientation="portrait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工作表9"/>
  <dimension ref="A2:H18"/>
  <sheetViews>
    <sheetView workbookViewId="0">
      <selection activeCell="F8" sqref="F8"/>
    </sheetView>
  </sheetViews>
  <sheetFormatPr defaultColWidth="8.640625" defaultRowHeight="15" x14ac:dyDescent="0.3"/>
  <cols>
    <col min="1" max="1" width="1.92578125" customWidth="1"/>
    <col min="2" max="2" width="7.5703125" bestFit="1" customWidth="1"/>
    <col min="3" max="8" width="6.0703125" customWidth="1"/>
  </cols>
  <sheetData>
    <row r="2" spans="1:8" ht="17" x14ac:dyDescent="0.4">
      <c r="B2" s="61" t="s">
        <v>180</v>
      </c>
      <c r="C2" s="370" t="s">
        <v>363</v>
      </c>
      <c r="D2" s="370" t="s">
        <v>367</v>
      </c>
      <c r="E2" s="370" t="s">
        <v>368</v>
      </c>
      <c r="F2" s="370" t="s">
        <v>369</v>
      </c>
      <c r="G2" s="370" t="s">
        <v>370</v>
      </c>
      <c r="H2" s="370" t="s">
        <v>371</v>
      </c>
    </row>
    <row r="3" spans="1:8" ht="17" x14ac:dyDescent="0.4">
      <c r="B3" s="370" t="s">
        <v>352</v>
      </c>
      <c r="C3" s="61">
        <f ca="1">RAND()*40+60</f>
        <v>78.46913712963169</v>
      </c>
      <c r="D3" s="61">
        <f t="shared" ref="D3:F13" ca="1" si="0">RAND()*40+60</f>
        <v>79.685225504423443</v>
      </c>
      <c r="E3" s="61">
        <f t="shared" ca="1" si="0"/>
        <v>64.539001953783654</v>
      </c>
      <c r="F3" s="61">
        <f t="shared" ca="1" si="0"/>
        <v>76.811660716856323</v>
      </c>
      <c r="G3" s="61">
        <f t="shared" ref="G3:G13" ca="1" si="1">SUM(C3:F3)</f>
        <v>299.5050253046951</v>
      </c>
      <c r="H3" s="61">
        <f ca="1">AVERAGE(C3:F3)</f>
        <v>74.876256326173774</v>
      </c>
    </row>
    <row r="4" spans="1:8" ht="17" x14ac:dyDescent="0.4">
      <c r="B4" s="370" t="s">
        <v>353</v>
      </c>
      <c r="C4" s="61">
        <f t="shared" ref="C4:C13" ca="1" si="2">RAND()*40+60</f>
        <v>65.24394320715723</v>
      </c>
      <c r="D4" s="61">
        <f t="shared" ca="1" si="0"/>
        <v>78.628427294560396</v>
      </c>
      <c r="E4" s="61">
        <f t="shared" ca="1" si="0"/>
        <v>85.660992595272432</v>
      </c>
      <c r="F4" s="61">
        <f t="shared" ca="1" si="0"/>
        <v>91.81505372281805</v>
      </c>
      <c r="G4" s="61">
        <f t="shared" ca="1" si="1"/>
        <v>321.34841681980811</v>
      </c>
      <c r="H4" s="61">
        <f t="shared" ref="H4:H13" ca="1" si="3">AVERAGE(C4:F4)</f>
        <v>80.337104204952027</v>
      </c>
    </row>
    <row r="5" spans="1:8" ht="17" x14ac:dyDescent="0.4">
      <c r="B5" s="370" t="s">
        <v>354</v>
      </c>
      <c r="C5" s="61">
        <f t="shared" ca="1" si="2"/>
        <v>62.979043385764271</v>
      </c>
      <c r="D5" s="61">
        <f t="shared" ca="1" si="0"/>
        <v>97.201461454519318</v>
      </c>
      <c r="E5" s="61">
        <f t="shared" ca="1" si="0"/>
        <v>66.152255534445572</v>
      </c>
      <c r="F5" s="61">
        <f t="shared" ca="1" si="0"/>
        <v>92.18484479796598</v>
      </c>
      <c r="G5" s="61">
        <f t="shared" ca="1" si="1"/>
        <v>318.51760517269514</v>
      </c>
      <c r="H5" s="61">
        <f t="shared" ca="1" si="3"/>
        <v>79.629401293173785</v>
      </c>
    </row>
    <row r="6" spans="1:8" ht="17" x14ac:dyDescent="0.4">
      <c r="B6" s="370" t="s">
        <v>355</v>
      </c>
      <c r="C6" s="61">
        <f t="shared" ca="1" si="2"/>
        <v>76.415297836636782</v>
      </c>
      <c r="D6" s="61">
        <f t="shared" ca="1" si="0"/>
        <v>98.839487687713202</v>
      </c>
      <c r="E6" s="61">
        <f t="shared" ca="1" si="0"/>
        <v>63.640867602507377</v>
      </c>
      <c r="F6" s="61">
        <f t="shared" ca="1" si="0"/>
        <v>73.527372414690902</v>
      </c>
      <c r="G6" s="61">
        <f t="shared" ca="1" si="1"/>
        <v>312.42302554154827</v>
      </c>
      <c r="H6" s="61">
        <f t="shared" ca="1" si="3"/>
        <v>78.105756385387068</v>
      </c>
    </row>
    <row r="7" spans="1:8" ht="17" x14ac:dyDescent="0.4">
      <c r="B7" s="370" t="s">
        <v>356</v>
      </c>
      <c r="C7" s="61">
        <f t="shared" ca="1" si="2"/>
        <v>88.058361349266789</v>
      </c>
      <c r="D7" s="61">
        <f t="shared" ca="1" si="0"/>
        <v>85.208562081290808</v>
      </c>
      <c r="E7" s="61">
        <f t="shared" ca="1" si="0"/>
        <v>85.773533358423265</v>
      </c>
      <c r="F7" s="61">
        <f t="shared" ca="1" si="0"/>
        <v>83.297195603683861</v>
      </c>
      <c r="G7" s="61">
        <f t="shared" ca="1" si="1"/>
        <v>342.33765239266472</v>
      </c>
      <c r="H7" s="61">
        <f t="shared" ca="1" si="3"/>
        <v>85.584413098166181</v>
      </c>
    </row>
    <row r="8" spans="1:8" ht="17" x14ac:dyDescent="0.4">
      <c r="B8" s="370" t="s">
        <v>357</v>
      </c>
      <c r="C8" s="61">
        <f t="shared" ca="1" si="2"/>
        <v>64.450673207599593</v>
      </c>
      <c r="D8" s="61">
        <f t="shared" ca="1" si="0"/>
        <v>74.39056294774258</v>
      </c>
      <c r="E8" s="61">
        <f t="shared" ca="1" si="0"/>
        <v>78.285687442759198</v>
      </c>
      <c r="F8" s="61">
        <f t="shared" ca="1" si="0"/>
        <v>89.566987835904413</v>
      </c>
      <c r="G8" s="61">
        <f t="shared" ca="1" si="1"/>
        <v>306.69391143400577</v>
      </c>
      <c r="H8" s="61">
        <f t="shared" ca="1" si="3"/>
        <v>76.673477858501442</v>
      </c>
    </row>
    <row r="9" spans="1:8" ht="17" x14ac:dyDescent="0.4">
      <c r="B9" s="370" t="s">
        <v>358</v>
      </c>
      <c r="C9" s="61">
        <f t="shared" ca="1" si="2"/>
        <v>99.574798461683244</v>
      </c>
      <c r="D9" s="61">
        <f t="shared" ca="1" si="0"/>
        <v>69.925269715310591</v>
      </c>
      <c r="E9" s="61">
        <f t="shared" ca="1" si="0"/>
        <v>89.286431885357388</v>
      </c>
      <c r="F9" s="61">
        <f t="shared" ca="1" si="0"/>
        <v>72.029904088950957</v>
      </c>
      <c r="G9" s="61">
        <f t="shared" ca="1" si="1"/>
        <v>330.81640415130221</v>
      </c>
      <c r="H9" s="61">
        <f t="shared" ca="1" si="3"/>
        <v>82.704101037825552</v>
      </c>
    </row>
    <row r="10" spans="1:8" ht="17" x14ac:dyDescent="0.4">
      <c r="B10" s="370" t="s">
        <v>359</v>
      </c>
      <c r="C10" s="61">
        <f t="shared" ca="1" si="2"/>
        <v>87.784405114334447</v>
      </c>
      <c r="D10" s="61">
        <f t="shared" ca="1" si="0"/>
        <v>94.814534020122437</v>
      </c>
      <c r="E10" s="61">
        <f t="shared" ca="1" si="0"/>
        <v>80.610460835664171</v>
      </c>
      <c r="F10" s="61">
        <f t="shared" ca="1" si="0"/>
        <v>84.844763021704281</v>
      </c>
      <c r="G10" s="61">
        <f t="shared" ca="1" si="1"/>
        <v>348.05416299182536</v>
      </c>
      <c r="H10" s="61">
        <f t="shared" ca="1" si="3"/>
        <v>87.013540747956341</v>
      </c>
    </row>
    <row r="11" spans="1:8" ht="17" x14ac:dyDescent="0.4">
      <c r="B11" s="370" t="s">
        <v>360</v>
      </c>
      <c r="C11" s="61">
        <f t="shared" ca="1" si="2"/>
        <v>90.415035291362329</v>
      </c>
      <c r="D11" s="61">
        <f t="shared" ca="1" si="0"/>
        <v>86.245757389772308</v>
      </c>
      <c r="E11" s="61">
        <f t="shared" ca="1" si="0"/>
        <v>79.9962586173842</v>
      </c>
      <c r="F11" s="61">
        <f t="shared" ca="1" si="0"/>
        <v>77.863851743094557</v>
      </c>
      <c r="G11" s="61">
        <f t="shared" ca="1" si="1"/>
        <v>334.52090304161334</v>
      </c>
      <c r="H11" s="61">
        <f t="shared" ca="1" si="3"/>
        <v>83.630225760403334</v>
      </c>
    </row>
    <row r="12" spans="1:8" ht="17" x14ac:dyDescent="0.4">
      <c r="B12" s="370" t="s">
        <v>361</v>
      </c>
      <c r="C12" s="61">
        <f t="shared" ca="1" si="2"/>
        <v>99.24756447047983</v>
      </c>
      <c r="D12" s="61">
        <f t="shared" ca="1" si="0"/>
        <v>63.081410436735268</v>
      </c>
      <c r="E12" s="61">
        <f t="shared" ca="1" si="0"/>
        <v>81.226483066549775</v>
      </c>
      <c r="F12" s="61">
        <f t="shared" ca="1" si="0"/>
        <v>91.146104014528078</v>
      </c>
      <c r="G12" s="61">
        <f t="shared" ca="1" si="1"/>
        <v>334.70156198829295</v>
      </c>
      <c r="H12" s="61">
        <f t="shared" ca="1" si="3"/>
        <v>83.675390497073238</v>
      </c>
    </row>
    <row r="13" spans="1:8" ht="17" x14ac:dyDescent="0.4">
      <c r="B13" s="370" t="s">
        <v>362</v>
      </c>
      <c r="C13" s="61">
        <f t="shared" ca="1" si="2"/>
        <v>88.058660436630092</v>
      </c>
      <c r="D13" s="61">
        <f t="shared" ca="1" si="0"/>
        <v>90.962303761416266</v>
      </c>
      <c r="E13" s="61">
        <f t="shared" ca="1" si="0"/>
        <v>91.937524391232571</v>
      </c>
      <c r="F13" s="61">
        <f t="shared" ca="1" si="0"/>
        <v>98.149113623754374</v>
      </c>
      <c r="G13" s="61">
        <f t="shared" ca="1" si="1"/>
        <v>369.10760221303332</v>
      </c>
      <c r="H13" s="61">
        <f t="shared" ca="1" si="3"/>
        <v>92.276900553258329</v>
      </c>
    </row>
    <row r="14" spans="1:8" ht="17" x14ac:dyDescent="0.3">
      <c r="B14" s="61"/>
      <c r="C14" s="61"/>
      <c r="D14" s="61"/>
      <c r="E14" s="61"/>
      <c r="F14" s="61"/>
      <c r="G14" s="61"/>
      <c r="H14" s="61"/>
    </row>
    <row r="15" spans="1:8" ht="17" x14ac:dyDescent="0.3">
      <c r="B15" s="61"/>
      <c r="C15" s="61"/>
      <c r="D15" s="61"/>
      <c r="E15" s="61"/>
      <c r="F15" s="61"/>
      <c r="G15" s="61"/>
      <c r="H15" s="61"/>
    </row>
    <row r="16" spans="1:8" ht="17" x14ac:dyDescent="0.4">
      <c r="A16" s="37" t="s">
        <v>62</v>
      </c>
      <c r="B16" s="61"/>
      <c r="C16" s="61">
        <f ca="1">MAX(C3:C13)</f>
        <v>99.574798461683244</v>
      </c>
      <c r="D16" s="61">
        <f t="shared" ref="D16:H16" ca="1" si="4">MAX(D3:D13)</f>
        <v>98.839487687713202</v>
      </c>
      <c r="E16" s="61">
        <f t="shared" ca="1" si="4"/>
        <v>91.937524391232571</v>
      </c>
      <c r="F16" s="61">
        <f t="shared" ca="1" si="4"/>
        <v>98.149113623754374</v>
      </c>
      <c r="G16" s="61">
        <f t="shared" ca="1" si="4"/>
        <v>369.10760221303332</v>
      </c>
      <c r="H16" s="61">
        <f t="shared" ca="1" si="4"/>
        <v>92.276900553258329</v>
      </c>
    </row>
    <row r="17" spans="1:8" ht="17" x14ac:dyDescent="0.4">
      <c r="A17" s="37" t="s">
        <v>63</v>
      </c>
      <c r="B17" s="61"/>
      <c r="C17" s="61">
        <f ca="1">MIN(C3:C13)</f>
        <v>62.979043385764271</v>
      </c>
      <c r="D17" s="61">
        <f t="shared" ref="D17:H17" ca="1" si="5">MIN(D3:D13)</f>
        <v>63.081410436735268</v>
      </c>
      <c r="E17" s="61">
        <f t="shared" ca="1" si="5"/>
        <v>63.640867602507377</v>
      </c>
      <c r="F17" s="61">
        <f t="shared" ca="1" si="5"/>
        <v>72.029904088950957</v>
      </c>
      <c r="G17" s="61">
        <f t="shared" ca="1" si="5"/>
        <v>299.5050253046951</v>
      </c>
      <c r="H17" s="61">
        <f t="shared" ca="1" si="5"/>
        <v>74.876256326173774</v>
      </c>
    </row>
    <row r="18" spans="1:8" ht="17" x14ac:dyDescent="0.3">
      <c r="B18" s="61"/>
      <c r="C18" s="61"/>
      <c r="D18" s="61"/>
      <c r="E18" s="61"/>
      <c r="F18" s="61"/>
      <c r="G18" s="61"/>
      <c r="H18" s="61"/>
    </row>
  </sheetData>
  <phoneticPr fontId="17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5257D-7F39-40BC-99B8-507424E19E93}">
  <dimension ref="B1:O6"/>
  <sheetViews>
    <sheetView showGridLines="0" workbookViewId="0">
      <selection activeCell="O3" sqref="O3"/>
    </sheetView>
  </sheetViews>
  <sheetFormatPr defaultRowHeight="15" x14ac:dyDescent="0.3"/>
  <sheetData>
    <row r="1" spans="2:15" ht="21.5" x14ac:dyDescent="0.45">
      <c r="B1" s="354" t="s">
        <v>344</v>
      </c>
    </row>
    <row r="2" spans="2:15" ht="17" x14ac:dyDescent="0.4">
      <c r="B2" s="355" t="s">
        <v>290</v>
      </c>
      <c r="I2" s="45" t="s">
        <v>291</v>
      </c>
    </row>
    <row r="3" spans="2:15" ht="17" x14ac:dyDescent="0.4">
      <c r="B3" s="353" t="s">
        <v>350</v>
      </c>
      <c r="H3" s="356" t="s">
        <v>207</v>
      </c>
      <c r="I3" s="352" t="s">
        <v>348</v>
      </c>
      <c r="O3" s="371"/>
    </row>
    <row r="4" spans="2:15" ht="17" x14ac:dyDescent="0.4">
      <c r="B4" s="353" t="s">
        <v>345</v>
      </c>
      <c r="I4" s="352" t="s">
        <v>349</v>
      </c>
    </row>
    <row r="5" spans="2:15" ht="17" x14ac:dyDescent="0.4">
      <c r="I5" s="272" t="s">
        <v>346</v>
      </c>
    </row>
    <row r="6" spans="2:15" ht="17" x14ac:dyDescent="0.4">
      <c r="H6" s="356" t="s">
        <v>207</v>
      </c>
      <c r="I6" s="272" t="s">
        <v>347</v>
      </c>
    </row>
  </sheetData>
  <phoneticPr fontId="17" type="noConversion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工作表14"/>
  <dimension ref="A1:I42"/>
  <sheetViews>
    <sheetView showGridLines="0" tabSelected="1" workbookViewId="0">
      <selection activeCell="D8" sqref="D8"/>
    </sheetView>
  </sheetViews>
  <sheetFormatPr defaultColWidth="8.640625" defaultRowHeight="17" x14ac:dyDescent="0.4"/>
  <cols>
    <col min="1" max="1" width="1.640625" style="129" customWidth="1"/>
    <col min="2" max="2" width="46.92578125" style="129" customWidth="1"/>
    <col min="3" max="3" width="8.640625" style="129" bestFit="1" customWidth="1"/>
    <col min="4" max="4" width="13" style="129" customWidth="1"/>
    <col min="5" max="5" width="3.35546875" style="129" customWidth="1"/>
    <col min="6" max="9" width="10.35546875" style="129" customWidth="1"/>
    <col min="10" max="12" width="8.640625" style="129"/>
    <col min="13" max="13" width="11.35546875" style="129" customWidth="1"/>
    <col min="14" max="255" width="8.640625" style="129"/>
    <col min="256" max="256" width="1.640625" style="129" customWidth="1"/>
    <col min="257" max="257" width="27.0703125" style="129" customWidth="1"/>
    <col min="258" max="258" width="8.640625" style="129" bestFit="1" customWidth="1"/>
    <col min="259" max="259" width="13" style="129" customWidth="1"/>
    <col min="260" max="260" width="3.35546875" style="129" customWidth="1"/>
    <col min="261" max="265" width="10.35546875" style="129" customWidth="1"/>
    <col min="266" max="511" width="8.640625" style="129"/>
    <col min="512" max="512" width="1.640625" style="129" customWidth="1"/>
    <col min="513" max="513" width="27.0703125" style="129" customWidth="1"/>
    <col min="514" max="514" width="8.640625" style="129" bestFit="1" customWidth="1"/>
    <col min="515" max="515" width="13" style="129" customWidth="1"/>
    <col min="516" max="516" width="3.35546875" style="129" customWidth="1"/>
    <col min="517" max="521" width="10.35546875" style="129" customWidth="1"/>
    <col min="522" max="767" width="8.640625" style="129"/>
    <col min="768" max="768" width="1.640625" style="129" customWidth="1"/>
    <col min="769" max="769" width="27.0703125" style="129" customWidth="1"/>
    <col min="770" max="770" width="8.640625" style="129" bestFit="1" customWidth="1"/>
    <col min="771" max="771" width="13" style="129" customWidth="1"/>
    <col min="772" max="772" width="3.35546875" style="129" customWidth="1"/>
    <col min="773" max="777" width="10.35546875" style="129" customWidth="1"/>
    <col min="778" max="1023" width="8.640625" style="129"/>
    <col min="1024" max="1024" width="1.640625" style="129" customWidth="1"/>
    <col min="1025" max="1025" width="27.0703125" style="129" customWidth="1"/>
    <col min="1026" max="1026" width="8.640625" style="129" bestFit="1" customWidth="1"/>
    <col min="1027" max="1027" width="13" style="129" customWidth="1"/>
    <col min="1028" max="1028" width="3.35546875" style="129" customWidth="1"/>
    <col min="1029" max="1033" width="10.35546875" style="129" customWidth="1"/>
    <col min="1034" max="1279" width="8.640625" style="129"/>
    <col min="1280" max="1280" width="1.640625" style="129" customWidth="1"/>
    <col min="1281" max="1281" width="27.0703125" style="129" customWidth="1"/>
    <col min="1282" max="1282" width="8.640625" style="129" bestFit="1" customWidth="1"/>
    <col min="1283" max="1283" width="13" style="129" customWidth="1"/>
    <col min="1284" max="1284" width="3.35546875" style="129" customWidth="1"/>
    <col min="1285" max="1289" width="10.35546875" style="129" customWidth="1"/>
    <col min="1290" max="1535" width="8.640625" style="129"/>
    <col min="1536" max="1536" width="1.640625" style="129" customWidth="1"/>
    <col min="1537" max="1537" width="27.0703125" style="129" customWidth="1"/>
    <col min="1538" max="1538" width="8.640625" style="129" bestFit="1" customWidth="1"/>
    <col min="1539" max="1539" width="13" style="129" customWidth="1"/>
    <col min="1540" max="1540" width="3.35546875" style="129" customWidth="1"/>
    <col min="1541" max="1545" width="10.35546875" style="129" customWidth="1"/>
    <col min="1546" max="1791" width="8.640625" style="129"/>
    <col min="1792" max="1792" width="1.640625" style="129" customWidth="1"/>
    <col min="1793" max="1793" width="27.0703125" style="129" customWidth="1"/>
    <col min="1794" max="1794" width="8.640625" style="129" bestFit="1" customWidth="1"/>
    <col min="1795" max="1795" width="13" style="129" customWidth="1"/>
    <col min="1796" max="1796" width="3.35546875" style="129" customWidth="1"/>
    <col min="1797" max="1801" width="10.35546875" style="129" customWidth="1"/>
    <col min="1802" max="2047" width="8.640625" style="129"/>
    <col min="2048" max="2048" width="1.640625" style="129" customWidth="1"/>
    <col min="2049" max="2049" width="27.0703125" style="129" customWidth="1"/>
    <col min="2050" max="2050" width="8.640625" style="129" bestFit="1" customWidth="1"/>
    <col min="2051" max="2051" width="13" style="129" customWidth="1"/>
    <col min="2052" max="2052" width="3.35546875" style="129" customWidth="1"/>
    <col min="2053" max="2057" width="10.35546875" style="129" customWidth="1"/>
    <col min="2058" max="2303" width="8.640625" style="129"/>
    <col min="2304" max="2304" width="1.640625" style="129" customWidth="1"/>
    <col min="2305" max="2305" width="27.0703125" style="129" customWidth="1"/>
    <col min="2306" max="2306" width="8.640625" style="129" bestFit="1" customWidth="1"/>
    <col min="2307" max="2307" width="13" style="129" customWidth="1"/>
    <col min="2308" max="2308" width="3.35546875" style="129" customWidth="1"/>
    <col min="2309" max="2313" width="10.35546875" style="129" customWidth="1"/>
    <col min="2314" max="2559" width="8.640625" style="129"/>
    <col min="2560" max="2560" width="1.640625" style="129" customWidth="1"/>
    <col min="2561" max="2561" width="27.0703125" style="129" customWidth="1"/>
    <col min="2562" max="2562" width="8.640625" style="129" bestFit="1" customWidth="1"/>
    <col min="2563" max="2563" width="13" style="129" customWidth="1"/>
    <col min="2564" max="2564" width="3.35546875" style="129" customWidth="1"/>
    <col min="2565" max="2569" width="10.35546875" style="129" customWidth="1"/>
    <col min="2570" max="2815" width="8.640625" style="129"/>
    <col min="2816" max="2816" width="1.640625" style="129" customWidth="1"/>
    <col min="2817" max="2817" width="27.0703125" style="129" customWidth="1"/>
    <col min="2818" max="2818" width="8.640625" style="129" bestFit="1" customWidth="1"/>
    <col min="2819" max="2819" width="13" style="129" customWidth="1"/>
    <col min="2820" max="2820" width="3.35546875" style="129" customWidth="1"/>
    <col min="2821" max="2825" width="10.35546875" style="129" customWidth="1"/>
    <col min="2826" max="3071" width="8.640625" style="129"/>
    <col min="3072" max="3072" width="1.640625" style="129" customWidth="1"/>
    <col min="3073" max="3073" width="27.0703125" style="129" customWidth="1"/>
    <col min="3074" max="3074" width="8.640625" style="129" bestFit="1" customWidth="1"/>
    <col min="3075" max="3075" width="13" style="129" customWidth="1"/>
    <col min="3076" max="3076" width="3.35546875" style="129" customWidth="1"/>
    <col min="3077" max="3081" width="10.35546875" style="129" customWidth="1"/>
    <col min="3082" max="3327" width="8.640625" style="129"/>
    <col min="3328" max="3328" width="1.640625" style="129" customWidth="1"/>
    <col min="3329" max="3329" width="27.0703125" style="129" customWidth="1"/>
    <col min="3330" max="3330" width="8.640625" style="129" bestFit="1" customWidth="1"/>
    <col min="3331" max="3331" width="13" style="129" customWidth="1"/>
    <col min="3332" max="3332" width="3.35546875" style="129" customWidth="1"/>
    <col min="3333" max="3337" width="10.35546875" style="129" customWidth="1"/>
    <col min="3338" max="3583" width="8.640625" style="129"/>
    <col min="3584" max="3584" width="1.640625" style="129" customWidth="1"/>
    <col min="3585" max="3585" width="27.0703125" style="129" customWidth="1"/>
    <col min="3586" max="3586" width="8.640625" style="129" bestFit="1" customWidth="1"/>
    <col min="3587" max="3587" width="13" style="129" customWidth="1"/>
    <col min="3588" max="3588" width="3.35546875" style="129" customWidth="1"/>
    <col min="3589" max="3593" width="10.35546875" style="129" customWidth="1"/>
    <col min="3594" max="3839" width="8.640625" style="129"/>
    <col min="3840" max="3840" width="1.640625" style="129" customWidth="1"/>
    <col min="3841" max="3841" width="27.0703125" style="129" customWidth="1"/>
    <col min="3842" max="3842" width="8.640625" style="129" bestFit="1" customWidth="1"/>
    <col min="3843" max="3843" width="13" style="129" customWidth="1"/>
    <col min="3844" max="3844" width="3.35546875" style="129" customWidth="1"/>
    <col min="3845" max="3849" width="10.35546875" style="129" customWidth="1"/>
    <col min="3850" max="4095" width="8.640625" style="129"/>
    <col min="4096" max="4096" width="1.640625" style="129" customWidth="1"/>
    <col min="4097" max="4097" width="27.0703125" style="129" customWidth="1"/>
    <col min="4098" max="4098" width="8.640625" style="129" bestFit="1" customWidth="1"/>
    <col min="4099" max="4099" width="13" style="129" customWidth="1"/>
    <col min="4100" max="4100" width="3.35546875" style="129" customWidth="1"/>
    <col min="4101" max="4105" width="10.35546875" style="129" customWidth="1"/>
    <col min="4106" max="4351" width="8.640625" style="129"/>
    <col min="4352" max="4352" width="1.640625" style="129" customWidth="1"/>
    <col min="4353" max="4353" width="27.0703125" style="129" customWidth="1"/>
    <col min="4354" max="4354" width="8.640625" style="129" bestFit="1" customWidth="1"/>
    <col min="4355" max="4355" width="13" style="129" customWidth="1"/>
    <col min="4356" max="4356" width="3.35546875" style="129" customWidth="1"/>
    <col min="4357" max="4361" width="10.35546875" style="129" customWidth="1"/>
    <col min="4362" max="4607" width="8.640625" style="129"/>
    <col min="4608" max="4608" width="1.640625" style="129" customWidth="1"/>
    <col min="4609" max="4609" width="27.0703125" style="129" customWidth="1"/>
    <col min="4610" max="4610" width="8.640625" style="129" bestFit="1" customWidth="1"/>
    <col min="4611" max="4611" width="13" style="129" customWidth="1"/>
    <col min="4612" max="4612" width="3.35546875" style="129" customWidth="1"/>
    <col min="4613" max="4617" width="10.35546875" style="129" customWidth="1"/>
    <col min="4618" max="4863" width="8.640625" style="129"/>
    <col min="4864" max="4864" width="1.640625" style="129" customWidth="1"/>
    <col min="4865" max="4865" width="27.0703125" style="129" customWidth="1"/>
    <col min="4866" max="4866" width="8.640625" style="129" bestFit="1" customWidth="1"/>
    <col min="4867" max="4867" width="13" style="129" customWidth="1"/>
    <col min="4868" max="4868" width="3.35546875" style="129" customWidth="1"/>
    <col min="4869" max="4873" width="10.35546875" style="129" customWidth="1"/>
    <col min="4874" max="5119" width="8.640625" style="129"/>
    <col min="5120" max="5120" width="1.640625" style="129" customWidth="1"/>
    <col min="5121" max="5121" width="27.0703125" style="129" customWidth="1"/>
    <col min="5122" max="5122" width="8.640625" style="129" bestFit="1" customWidth="1"/>
    <col min="5123" max="5123" width="13" style="129" customWidth="1"/>
    <col min="5124" max="5124" width="3.35546875" style="129" customWidth="1"/>
    <col min="5125" max="5129" width="10.35546875" style="129" customWidth="1"/>
    <col min="5130" max="5375" width="8.640625" style="129"/>
    <col min="5376" max="5376" width="1.640625" style="129" customWidth="1"/>
    <col min="5377" max="5377" width="27.0703125" style="129" customWidth="1"/>
    <col min="5378" max="5378" width="8.640625" style="129" bestFit="1" customWidth="1"/>
    <col min="5379" max="5379" width="13" style="129" customWidth="1"/>
    <col min="5380" max="5380" width="3.35546875" style="129" customWidth="1"/>
    <col min="5381" max="5385" width="10.35546875" style="129" customWidth="1"/>
    <col min="5386" max="5631" width="8.640625" style="129"/>
    <col min="5632" max="5632" width="1.640625" style="129" customWidth="1"/>
    <col min="5633" max="5633" width="27.0703125" style="129" customWidth="1"/>
    <col min="5634" max="5634" width="8.640625" style="129" bestFit="1" customWidth="1"/>
    <col min="5635" max="5635" width="13" style="129" customWidth="1"/>
    <col min="5636" max="5636" width="3.35546875" style="129" customWidth="1"/>
    <col min="5637" max="5641" width="10.35546875" style="129" customWidth="1"/>
    <col min="5642" max="5887" width="8.640625" style="129"/>
    <col min="5888" max="5888" width="1.640625" style="129" customWidth="1"/>
    <col min="5889" max="5889" width="27.0703125" style="129" customWidth="1"/>
    <col min="5890" max="5890" width="8.640625" style="129" bestFit="1" customWidth="1"/>
    <col min="5891" max="5891" width="13" style="129" customWidth="1"/>
    <col min="5892" max="5892" width="3.35546875" style="129" customWidth="1"/>
    <col min="5893" max="5897" width="10.35546875" style="129" customWidth="1"/>
    <col min="5898" max="6143" width="8.640625" style="129"/>
    <col min="6144" max="6144" width="1.640625" style="129" customWidth="1"/>
    <col min="6145" max="6145" width="27.0703125" style="129" customWidth="1"/>
    <col min="6146" max="6146" width="8.640625" style="129" bestFit="1" customWidth="1"/>
    <col min="6147" max="6147" width="13" style="129" customWidth="1"/>
    <col min="6148" max="6148" width="3.35546875" style="129" customWidth="1"/>
    <col min="6149" max="6153" width="10.35546875" style="129" customWidth="1"/>
    <col min="6154" max="6399" width="8.640625" style="129"/>
    <col min="6400" max="6400" width="1.640625" style="129" customWidth="1"/>
    <col min="6401" max="6401" width="27.0703125" style="129" customWidth="1"/>
    <col min="6402" max="6402" width="8.640625" style="129" bestFit="1" customWidth="1"/>
    <col min="6403" max="6403" width="13" style="129" customWidth="1"/>
    <col min="6404" max="6404" width="3.35546875" style="129" customWidth="1"/>
    <col min="6405" max="6409" width="10.35546875" style="129" customWidth="1"/>
    <col min="6410" max="6655" width="8.640625" style="129"/>
    <col min="6656" max="6656" width="1.640625" style="129" customWidth="1"/>
    <col min="6657" max="6657" width="27.0703125" style="129" customWidth="1"/>
    <col min="6658" max="6658" width="8.640625" style="129" bestFit="1" customWidth="1"/>
    <col min="6659" max="6659" width="13" style="129" customWidth="1"/>
    <col min="6660" max="6660" width="3.35546875" style="129" customWidth="1"/>
    <col min="6661" max="6665" width="10.35546875" style="129" customWidth="1"/>
    <col min="6666" max="6911" width="8.640625" style="129"/>
    <col min="6912" max="6912" width="1.640625" style="129" customWidth="1"/>
    <col min="6913" max="6913" width="27.0703125" style="129" customWidth="1"/>
    <col min="6914" max="6914" width="8.640625" style="129" bestFit="1" customWidth="1"/>
    <col min="6915" max="6915" width="13" style="129" customWidth="1"/>
    <col min="6916" max="6916" width="3.35546875" style="129" customWidth="1"/>
    <col min="6917" max="6921" width="10.35546875" style="129" customWidth="1"/>
    <col min="6922" max="7167" width="8.640625" style="129"/>
    <col min="7168" max="7168" width="1.640625" style="129" customWidth="1"/>
    <col min="7169" max="7169" width="27.0703125" style="129" customWidth="1"/>
    <col min="7170" max="7170" width="8.640625" style="129" bestFit="1" customWidth="1"/>
    <col min="7171" max="7171" width="13" style="129" customWidth="1"/>
    <col min="7172" max="7172" width="3.35546875" style="129" customWidth="1"/>
    <col min="7173" max="7177" width="10.35546875" style="129" customWidth="1"/>
    <col min="7178" max="7423" width="8.640625" style="129"/>
    <col min="7424" max="7424" width="1.640625" style="129" customWidth="1"/>
    <col min="7425" max="7425" width="27.0703125" style="129" customWidth="1"/>
    <col min="7426" max="7426" width="8.640625" style="129" bestFit="1" customWidth="1"/>
    <col min="7427" max="7427" width="13" style="129" customWidth="1"/>
    <col min="7428" max="7428" width="3.35546875" style="129" customWidth="1"/>
    <col min="7429" max="7433" width="10.35546875" style="129" customWidth="1"/>
    <col min="7434" max="7679" width="8.640625" style="129"/>
    <col min="7680" max="7680" width="1.640625" style="129" customWidth="1"/>
    <col min="7681" max="7681" width="27.0703125" style="129" customWidth="1"/>
    <col min="7682" max="7682" width="8.640625" style="129" bestFit="1" customWidth="1"/>
    <col min="7683" max="7683" width="13" style="129" customWidth="1"/>
    <col min="7684" max="7684" width="3.35546875" style="129" customWidth="1"/>
    <col min="7685" max="7689" width="10.35546875" style="129" customWidth="1"/>
    <col min="7690" max="7935" width="8.640625" style="129"/>
    <col min="7936" max="7936" width="1.640625" style="129" customWidth="1"/>
    <col min="7937" max="7937" width="27.0703125" style="129" customWidth="1"/>
    <col min="7938" max="7938" width="8.640625" style="129" bestFit="1" customWidth="1"/>
    <col min="7939" max="7939" width="13" style="129" customWidth="1"/>
    <col min="7940" max="7940" width="3.35546875" style="129" customWidth="1"/>
    <col min="7941" max="7945" width="10.35546875" style="129" customWidth="1"/>
    <col min="7946" max="8191" width="8.640625" style="129"/>
    <col min="8192" max="8192" width="1.640625" style="129" customWidth="1"/>
    <col min="8193" max="8193" width="27.0703125" style="129" customWidth="1"/>
    <col min="8194" max="8194" width="8.640625" style="129" bestFit="1" customWidth="1"/>
    <col min="8195" max="8195" width="13" style="129" customWidth="1"/>
    <col min="8196" max="8196" width="3.35546875" style="129" customWidth="1"/>
    <col min="8197" max="8201" width="10.35546875" style="129" customWidth="1"/>
    <col min="8202" max="8447" width="8.640625" style="129"/>
    <col min="8448" max="8448" width="1.640625" style="129" customWidth="1"/>
    <col min="8449" max="8449" width="27.0703125" style="129" customWidth="1"/>
    <col min="8450" max="8450" width="8.640625" style="129" bestFit="1" customWidth="1"/>
    <col min="8451" max="8451" width="13" style="129" customWidth="1"/>
    <col min="8452" max="8452" width="3.35546875" style="129" customWidth="1"/>
    <col min="8453" max="8457" width="10.35546875" style="129" customWidth="1"/>
    <col min="8458" max="8703" width="8.640625" style="129"/>
    <col min="8704" max="8704" width="1.640625" style="129" customWidth="1"/>
    <col min="8705" max="8705" width="27.0703125" style="129" customWidth="1"/>
    <col min="8706" max="8706" width="8.640625" style="129" bestFit="1" customWidth="1"/>
    <col min="8707" max="8707" width="13" style="129" customWidth="1"/>
    <col min="8708" max="8708" width="3.35546875" style="129" customWidth="1"/>
    <col min="8709" max="8713" width="10.35546875" style="129" customWidth="1"/>
    <col min="8714" max="8959" width="8.640625" style="129"/>
    <col min="8960" max="8960" width="1.640625" style="129" customWidth="1"/>
    <col min="8961" max="8961" width="27.0703125" style="129" customWidth="1"/>
    <col min="8962" max="8962" width="8.640625" style="129" bestFit="1" customWidth="1"/>
    <col min="8963" max="8963" width="13" style="129" customWidth="1"/>
    <col min="8964" max="8964" width="3.35546875" style="129" customWidth="1"/>
    <col min="8965" max="8969" width="10.35546875" style="129" customWidth="1"/>
    <col min="8970" max="9215" width="8.640625" style="129"/>
    <col min="9216" max="9216" width="1.640625" style="129" customWidth="1"/>
    <col min="9217" max="9217" width="27.0703125" style="129" customWidth="1"/>
    <col min="9218" max="9218" width="8.640625" style="129" bestFit="1" customWidth="1"/>
    <col min="9219" max="9219" width="13" style="129" customWidth="1"/>
    <col min="9220" max="9220" width="3.35546875" style="129" customWidth="1"/>
    <col min="9221" max="9225" width="10.35546875" style="129" customWidth="1"/>
    <col min="9226" max="9471" width="8.640625" style="129"/>
    <col min="9472" max="9472" width="1.640625" style="129" customWidth="1"/>
    <col min="9473" max="9473" width="27.0703125" style="129" customWidth="1"/>
    <col min="9474" max="9474" width="8.640625" style="129" bestFit="1" customWidth="1"/>
    <col min="9475" max="9475" width="13" style="129" customWidth="1"/>
    <col min="9476" max="9476" width="3.35546875" style="129" customWidth="1"/>
    <col min="9477" max="9481" width="10.35546875" style="129" customWidth="1"/>
    <col min="9482" max="9727" width="8.640625" style="129"/>
    <col min="9728" max="9728" width="1.640625" style="129" customWidth="1"/>
    <col min="9729" max="9729" width="27.0703125" style="129" customWidth="1"/>
    <col min="9730" max="9730" width="8.640625" style="129" bestFit="1" customWidth="1"/>
    <col min="9731" max="9731" width="13" style="129" customWidth="1"/>
    <col min="9732" max="9732" width="3.35546875" style="129" customWidth="1"/>
    <col min="9733" max="9737" width="10.35546875" style="129" customWidth="1"/>
    <col min="9738" max="9983" width="8.640625" style="129"/>
    <col min="9984" max="9984" width="1.640625" style="129" customWidth="1"/>
    <col min="9985" max="9985" width="27.0703125" style="129" customWidth="1"/>
    <col min="9986" max="9986" width="8.640625" style="129" bestFit="1" customWidth="1"/>
    <col min="9987" max="9987" width="13" style="129" customWidth="1"/>
    <col min="9988" max="9988" width="3.35546875" style="129" customWidth="1"/>
    <col min="9989" max="9993" width="10.35546875" style="129" customWidth="1"/>
    <col min="9994" max="10239" width="8.640625" style="129"/>
    <col min="10240" max="10240" width="1.640625" style="129" customWidth="1"/>
    <col min="10241" max="10241" width="27.0703125" style="129" customWidth="1"/>
    <col min="10242" max="10242" width="8.640625" style="129" bestFit="1" customWidth="1"/>
    <col min="10243" max="10243" width="13" style="129" customWidth="1"/>
    <col min="10244" max="10244" width="3.35546875" style="129" customWidth="1"/>
    <col min="10245" max="10249" width="10.35546875" style="129" customWidth="1"/>
    <col min="10250" max="10495" width="8.640625" style="129"/>
    <col min="10496" max="10496" width="1.640625" style="129" customWidth="1"/>
    <col min="10497" max="10497" width="27.0703125" style="129" customWidth="1"/>
    <col min="10498" max="10498" width="8.640625" style="129" bestFit="1" customWidth="1"/>
    <col min="10499" max="10499" width="13" style="129" customWidth="1"/>
    <col min="10500" max="10500" width="3.35546875" style="129" customWidth="1"/>
    <col min="10501" max="10505" width="10.35546875" style="129" customWidth="1"/>
    <col min="10506" max="10751" width="8.640625" style="129"/>
    <col min="10752" max="10752" width="1.640625" style="129" customWidth="1"/>
    <col min="10753" max="10753" width="27.0703125" style="129" customWidth="1"/>
    <col min="10754" max="10754" width="8.640625" style="129" bestFit="1" customWidth="1"/>
    <col min="10755" max="10755" width="13" style="129" customWidth="1"/>
    <col min="10756" max="10756" width="3.35546875" style="129" customWidth="1"/>
    <col min="10757" max="10761" width="10.35546875" style="129" customWidth="1"/>
    <col min="10762" max="11007" width="8.640625" style="129"/>
    <col min="11008" max="11008" width="1.640625" style="129" customWidth="1"/>
    <col min="11009" max="11009" width="27.0703125" style="129" customWidth="1"/>
    <col min="11010" max="11010" width="8.640625" style="129" bestFit="1" customWidth="1"/>
    <col min="11011" max="11011" width="13" style="129" customWidth="1"/>
    <col min="11012" max="11012" width="3.35546875" style="129" customWidth="1"/>
    <col min="11013" max="11017" width="10.35546875" style="129" customWidth="1"/>
    <col min="11018" max="11263" width="8.640625" style="129"/>
    <col min="11264" max="11264" width="1.640625" style="129" customWidth="1"/>
    <col min="11265" max="11265" width="27.0703125" style="129" customWidth="1"/>
    <col min="11266" max="11266" width="8.640625" style="129" bestFit="1" customWidth="1"/>
    <col min="11267" max="11267" width="13" style="129" customWidth="1"/>
    <col min="11268" max="11268" width="3.35546875" style="129" customWidth="1"/>
    <col min="11269" max="11273" width="10.35546875" style="129" customWidth="1"/>
    <col min="11274" max="11519" width="8.640625" style="129"/>
    <col min="11520" max="11520" width="1.640625" style="129" customWidth="1"/>
    <col min="11521" max="11521" width="27.0703125" style="129" customWidth="1"/>
    <col min="11522" max="11522" width="8.640625" style="129" bestFit="1" customWidth="1"/>
    <col min="11523" max="11523" width="13" style="129" customWidth="1"/>
    <col min="11524" max="11524" width="3.35546875" style="129" customWidth="1"/>
    <col min="11525" max="11529" width="10.35546875" style="129" customWidth="1"/>
    <col min="11530" max="11775" width="8.640625" style="129"/>
    <col min="11776" max="11776" width="1.640625" style="129" customWidth="1"/>
    <col min="11777" max="11777" width="27.0703125" style="129" customWidth="1"/>
    <col min="11778" max="11778" width="8.640625" style="129" bestFit="1" customWidth="1"/>
    <col min="11779" max="11779" width="13" style="129" customWidth="1"/>
    <col min="11780" max="11780" width="3.35546875" style="129" customWidth="1"/>
    <col min="11781" max="11785" width="10.35546875" style="129" customWidth="1"/>
    <col min="11786" max="12031" width="8.640625" style="129"/>
    <col min="12032" max="12032" width="1.640625" style="129" customWidth="1"/>
    <col min="12033" max="12033" width="27.0703125" style="129" customWidth="1"/>
    <col min="12034" max="12034" width="8.640625" style="129" bestFit="1" customWidth="1"/>
    <col min="12035" max="12035" width="13" style="129" customWidth="1"/>
    <col min="12036" max="12036" width="3.35546875" style="129" customWidth="1"/>
    <col min="12037" max="12041" width="10.35546875" style="129" customWidth="1"/>
    <col min="12042" max="12287" width="8.640625" style="129"/>
    <col min="12288" max="12288" width="1.640625" style="129" customWidth="1"/>
    <col min="12289" max="12289" width="27.0703125" style="129" customWidth="1"/>
    <col min="12290" max="12290" width="8.640625" style="129" bestFit="1" customWidth="1"/>
    <col min="12291" max="12291" width="13" style="129" customWidth="1"/>
    <col min="12292" max="12292" width="3.35546875" style="129" customWidth="1"/>
    <col min="12293" max="12297" width="10.35546875" style="129" customWidth="1"/>
    <col min="12298" max="12543" width="8.640625" style="129"/>
    <col min="12544" max="12544" width="1.640625" style="129" customWidth="1"/>
    <col min="12545" max="12545" width="27.0703125" style="129" customWidth="1"/>
    <col min="12546" max="12546" width="8.640625" style="129" bestFit="1" customWidth="1"/>
    <col min="12547" max="12547" width="13" style="129" customWidth="1"/>
    <col min="12548" max="12548" width="3.35546875" style="129" customWidth="1"/>
    <col min="12549" max="12553" width="10.35546875" style="129" customWidth="1"/>
    <col min="12554" max="12799" width="8.640625" style="129"/>
    <col min="12800" max="12800" width="1.640625" style="129" customWidth="1"/>
    <col min="12801" max="12801" width="27.0703125" style="129" customWidth="1"/>
    <col min="12802" max="12802" width="8.640625" style="129" bestFit="1" customWidth="1"/>
    <col min="12803" max="12803" width="13" style="129" customWidth="1"/>
    <col min="12804" max="12804" width="3.35546875" style="129" customWidth="1"/>
    <col min="12805" max="12809" width="10.35546875" style="129" customWidth="1"/>
    <col min="12810" max="13055" width="8.640625" style="129"/>
    <col min="13056" max="13056" width="1.640625" style="129" customWidth="1"/>
    <col min="13057" max="13057" width="27.0703125" style="129" customWidth="1"/>
    <col min="13058" max="13058" width="8.640625" style="129" bestFit="1" customWidth="1"/>
    <col min="13059" max="13059" width="13" style="129" customWidth="1"/>
    <col min="13060" max="13060" width="3.35546875" style="129" customWidth="1"/>
    <col min="13061" max="13065" width="10.35546875" style="129" customWidth="1"/>
    <col min="13066" max="13311" width="8.640625" style="129"/>
    <col min="13312" max="13312" width="1.640625" style="129" customWidth="1"/>
    <col min="13313" max="13313" width="27.0703125" style="129" customWidth="1"/>
    <col min="13314" max="13314" width="8.640625" style="129" bestFit="1" customWidth="1"/>
    <col min="13315" max="13315" width="13" style="129" customWidth="1"/>
    <col min="13316" max="13316" width="3.35546875" style="129" customWidth="1"/>
    <col min="13317" max="13321" width="10.35546875" style="129" customWidth="1"/>
    <col min="13322" max="13567" width="8.640625" style="129"/>
    <col min="13568" max="13568" width="1.640625" style="129" customWidth="1"/>
    <col min="13569" max="13569" width="27.0703125" style="129" customWidth="1"/>
    <col min="13570" max="13570" width="8.640625" style="129" bestFit="1" customWidth="1"/>
    <col min="13571" max="13571" width="13" style="129" customWidth="1"/>
    <col min="13572" max="13572" width="3.35546875" style="129" customWidth="1"/>
    <col min="13573" max="13577" width="10.35546875" style="129" customWidth="1"/>
    <col min="13578" max="13823" width="8.640625" style="129"/>
    <col min="13824" max="13824" width="1.640625" style="129" customWidth="1"/>
    <col min="13825" max="13825" width="27.0703125" style="129" customWidth="1"/>
    <col min="13826" max="13826" width="8.640625" style="129" bestFit="1" customWidth="1"/>
    <col min="13827" max="13827" width="13" style="129" customWidth="1"/>
    <col min="13828" max="13828" width="3.35546875" style="129" customWidth="1"/>
    <col min="13829" max="13833" width="10.35546875" style="129" customWidth="1"/>
    <col min="13834" max="14079" width="8.640625" style="129"/>
    <col min="14080" max="14080" width="1.640625" style="129" customWidth="1"/>
    <col min="14081" max="14081" width="27.0703125" style="129" customWidth="1"/>
    <col min="14082" max="14082" width="8.640625" style="129" bestFit="1" customWidth="1"/>
    <col min="14083" max="14083" width="13" style="129" customWidth="1"/>
    <col min="14084" max="14084" width="3.35546875" style="129" customWidth="1"/>
    <col min="14085" max="14089" width="10.35546875" style="129" customWidth="1"/>
    <col min="14090" max="14335" width="8.640625" style="129"/>
    <col min="14336" max="14336" width="1.640625" style="129" customWidth="1"/>
    <col min="14337" max="14337" width="27.0703125" style="129" customWidth="1"/>
    <col min="14338" max="14338" width="8.640625" style="129" bestFit="1" customWidth="1"/>
    <col min="14339" max="14339" width="13" style="129" customWidth="1"/>
    <col min="14340" max="14340" width="3.35546875" style="129" customWidth="1"/>
    <col min="14341" max="14345" width="10.35546875" style="129" customWidth="1"/>
    <col min="14346" max="14591" width="8.640625" style="129"/>
    <col min="14592" max="14592" width="1.640625" style="129" customWidth="1"/>
    <col min="14593" max="14593" width="27.0703125" style="129" customWidth="1"/>
    <col min="14594" max="14594" width="8.640625" style="129" bestFit="1" customWidth="1"/>
    <col min="14595" max="14595" width="13" style="129" customWidth="1"/>
    <col min="14596" max="14596" width="3.35546875" style="129" customWidth="1"/>
    <col min="14597" max="14601" width="10.35546875" style="129" customWidth="1"/>
    <col min="14602" max="14847" width="8.640625" style="129"/>
    <col min="14848" max="14848" width="1.640625" style="129" customWidth="1"/>
    <col min="14849" max="14849" width="27.0703125" style="129" customWidth="1"/>
    <col min="14850" max="14850" width="8.640625" style="129" bestFit="1" customWidth="1"/>
    <col min="14851" max="14851" width="13" style="129" customWidth="1"/>
    <col min="14852" max="14852" width="3.35546875" style="129" customWidth="1"/>
    <col min="14853" max="14857" width="10.35546875" style="129" customWidth="1"/>
    <col min="14858" max="15103" width="8.640625" style="129"/>
    <col min="15104" max="15104" width="1.640625" style="129" customWidth="1"/>
    <col min="15105" max="15105" width="27.0703125" style="129" customWidth="1"/>
    <col min="15106" max="15106" width="8.640625" style="129" bestFit="1" customWidth="1"/>
    <col min="15107" max="15107" width="13" style="129" customWidth="1"/>
    <col min="15108" max="15108" width="3.35546875" style="129" customWidth="1"/>
    <col min="15109" max="15113" width="10.35546875" style="129" customWidth="1"/>
    <col min="15114" max="15359" width="8.640625" style="129"/>
    <col min="15360" max="15360" width="1.640625" style="129" customWidth="1"/>
    <col min="15361" max="15361" width="27.0703125" style="129" customWidth="1"/>
    <col min="15362" max="15362" width="8.640625" style="129" bestFit="1" customWidth="1"/>
    <col min="15363" max="15363" width="13" style="129" customWidth="1"/>
    <col min="15364" max="15364" width="3.35546875" style="129" customWidth="1"/>
    <col min="15365" max="15369" width="10.35546875" style="129" customWidth="1"/>
    <col min="15370" max="15615" width="8.640625" style="129"/>
    <col min="15616" max="15616" width="1.640625" style="129" customWidth="1"/>
    <col min="15617" max="15617" width="27.0703125" style="129" customWidth="1"/>
    <col min="15618" max="15618" width="8.640625" style="129" bestFit="1" customWidth="1"/>
    <col min="15619" max="15619" width="13" style="129" customWidth="1"/>
    <col min="15620" max="15620" width="3.35546875" style="129" customWidth="1"/>
    <col min="15621" max="15625" width="10.35546875" style="129" customWidth="1"/>
    <col min="15626" max="15871" width="8.640625" style="129"/>
    <col min="15872" max="15872" width="1.640625" style="129" customWidth="1"/>
    <col min="15873" max="15873" width="27.0703125" style="129" customWidth="1"/>
    <col min="15874" max="15874" width="8.640625" style="129" bestFit="1" customWidth="1"/>
    <col min="15875" max="15875" width="13" style="129" customWidth="1"/>
    <col min="15876" max="15876" width="3.35546875" style="129" customWidth="1"/>
    <col min="15877" max="15881" width="10.35546875" style="129" customWidth="1"/>
    <col min="15882" max="16127" width="8.640625" style="129"/>
    <col min="16128" max="16128" width="1.640625" style="129" customWidth="1"/>
    <col min="16129" max="16129" width="27.0703125" style="129" customWidth="1"/>
    <col min="16130" max="16130" width="8.640625" style="129" bestFit="1" customWidth="1"/>
    <col min="16131" max="16131" width="13" style="129" customWidth="1"/>
    <col min="16132" max="16132" width="3.35546875" style="129" customWidth="1"/>
    <col min="16133" max="16137" width="10.35546875" style="129" customWidth="1"/>
    <col min="16138" max="16384" width="8.640625" style="129"/>
  </cols>
  <sheetData>
    <row r="1" spans="1:9" ht="38.25" customHeight="1" x14ac:dyDescent="0.4">
      <c r="A1" s="128" t="s">
        <v>146</v>
      </c>
      <c r="F1" s="388" t="s">
        <v>147</v>
      </c>
      <c r="G1" s="388"/>
      <c r="H1" s="388"/>
      <c r="I1" s="388"/>
    </row>
    <row r="2" spans="1:9" x14ac:dyDescent="0.4">
      <c r="A2" s="386">
        <v>1</v>
      </c>
      <c r="B2" s="389" t="s">
        <v>376</v>
      </c>
      <c r="C2" s="130">
        <v>9999</v>
      </c>
      <c r="D2" s="131">
        <f t="shared" ref="D2:D8" si="0">C2</f>
        <v>9999</v>
      </c>
      <c r="F2" s="133">
        <v>1</v>
      </c>
      <c r="G2" s="133">
        <v>2</v>
      </c>
      <c r="H2" s="133">
        <v>3</v>
      </c>
    </row>
    <row r="3" spans="1:9" ht="15.65" customHeight="1" x14ac:dyDescent="0.4">
      <c r="A3" s="386"/>
      <c r="B3" s="389"/>
      <c r="C3" s="132">
        <v>0</v>
      </c>
      <c r="D3" s="131">
        <f t="shared" si="0"/>
        <v>0</v>
      </c>
      <c r="F3" s="405">
        <v>50</v>
      </c>
      <c r="G3" s="403">
        <v>0</v>
      </c>
      <c r="H3" s="403">
        <v>-1</v>
      </c>
    </row>
    <row r="4" spans="1:9" ht="15.65" customHeight="1" x14ac:dyDescent="0.4">
      <c r="A4" s="386"/>
      <c r="B4" s="389"/>
      <c r="C4" s="130">
        <v>-9999</v>
      </c>
      <c r="D4" s="131">
        <f t="shared" si="0"/>
        <v>-9999</v>
      </c>
      <c r="F4" s="405">
        <v>-500</v>
      </c>
      <c r="G4" s="403"/>
      <c r="H4" s="403"/>
    </row>
    <row r="5" spans="1:9" ht="15.65" customHeight="1" x14ac:dyDescent="0.4">
      <c r="A5" s="386"/>
      <c r="B5" s="389"/>
      <c r="C5" s="132" t="s">
        <v>148</v>
      </c>
      <c r="D5" s="131" t="str">
        <f t="shared" si="0"/>
        <v>文字格式</v>
      </c>
      <c r="F5" s="405">
        <v>0</v>
      </c>
      <c r="G5" s="403"/>
      <c r="H5" s="403"/>
    </row>
    <row r="6" spans="1:9" ht="15.65" customHeight="1" x14ac:dyDescent="0.4">
      <c r="A6" s="386">
        <v>2</v>
      </c>
      <c r="B6" s="387" t="s">
        <v>181</v>
      </c>
      <c r="C6" s="130">
        <v>60</v>
      </c>
      <c r="D6" s="139">
        <f t="shared" si="0"/>
        <v>60</v>
      </c>
      <c r="F6" s="405"/>
      <c r="G6" s="403"/>
      <c r="H6" s="403"/>
    </row>
    <row r="7" spans="1:9" ht="15.65" customHeight="1" x14ac:dyDescent="0.4">
      <c r="A7" s="386"/>
      <c r="B7" s="387"/>
      <c r="C7" s="130">
        <v>55</v>
      </c>
      <c r="D7" s="139">
        <f t="shared" si="0"/>
        <v>55</v>
      </c>
      <c r="F7" s="405"/>
      <c r="G7" s="403"/>
      <c r="H7" s="403"/>
    </row>
    <row r="8" spans="1:9" ht="15.65" customHeight="1" x14ac:dyDescent="0.4">
      <c r="A8" s="386"/>
      <c r="B8" s="387"/>
      <c r="C8" s="130">
        <v>49</v>
      </c>
      <c r="D8" s="139">
        <f t="shared" si="0"/>
        <v>49</v>
      </c>
      <c r="F8" s="405"/>
      <c r="G8" s="403"/>
      <c r="H8" s="403"/>
    </row>
    <row r="9" spans="1:9" ht="15.65" customHeight="1" x14ac:dyDescent="0.4">
      <c r="A9" s="386">
        <v>3</v>
      </c>
      <c r="B9" s="387" t="s">
        <v>263</v>
      </c>
      <c r="C9" s="130">
        <v>0</v>
      </c>
      <c r="D9" s="255">
        <f>C9</f>
        <v>0</v>
      </c>
      <c r="F9" s="405"/>
      <c r="G9" s="403"/>
      <c r="H9" s="403"/>
    </row>
    <row r="10" spans="1:9" ht="15.65" customHeight="1" x14ac:dyDescent="0.4">
      <c r="A10" s="386"/>
      <c r="B10" s="387"/>
      <c r="C10" s="130">
        <v>1</v>
      </c>
      <c r="D10" s="255">
        <f>C10</f>
        <v>1</v>
      </c>
    </row>
    <row r="11" spans="1:9" ht="15.65" customHeight="1" x14ac:dyDescent="0.4"/>
    <row r="12" spans="1:9" ht="15.65" customHeight="1" x14ac:dyDescent="0.4">
      <c r="F12" s="136"/>
    </row>
    <row r="13" spans="1:9" ht="15.65" customHeight="1" x14ac:dyDescent="0.4"/>
    <row r="24" spans="1:2" ht="19.5" x14ac:dyDescent="0.45">
      <c r="A24" s="270" t="s">
        <v>282</v>
      </c>
    </row>
    <row r="25" spans="1:2" x14ac:dyDescent="0.4">
      <c r="B25" s="148" t="s">
        <v>287</v>
      </c>
    </row>
    <row r="26" spans="1:2" x14ac:dyDescent="0.4">
      <c r="B26" s="148" t="s">
        <v>206</v>
      </c>
    </row>
    <row r="27" spans="1:2" x14ac:dyDescent="0.4">
      <c r="B27" s="148" t="s">
        <v>343</v>
      </c>
    </row>
    <row r="28" spans="1:2" x14ac:dyDescent="0.4">
      <c r="A28" s="129" t="s">
        <v>182</v>
      </c>
    </row>
    <row r="40" spans="2:7" x14ac:dyDescent="0.4">
      <c r="B40" s="210"/>
      <c r="G40" s="404" t="s">
        <v>373</v>
      </c>
    </row>
    <row r="41" spans="2:7" x14ac:dyDescent="0.4">
      <c r="G41" s="404" t="s">
        <v>374</v>
      </c>
    </row>
    <row r="42" spans="2:7" x14ac:dyDescent="0.4">
      <c r="G42" s="404" t="s">
        <v>375</v>
      </c>
    </row>
  </sheetData>
  <mergeCells count="7">
    <mergeCell ref="A6:A8"/>
    <mergeCell ref="B6:B8"/>
    <mergeCell ref="A9:A10"/>
    <mergeCell ref="B9:B10"/>
    <mergeCell ref="F1:I1"/>
    <mergeCell ref="A2:A5"/>
    <mergeCell ref="B2:B5"/>
  </mergeCells>
  <phoneticPr fontId="17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工作表11"/>
  <dimension ref="A1:P18"/>
  <sheetViews>
    <sheetView showGridLines="0" workbookViewId="0">
      <selection activeCell="G5" sqref="G5"/>
    </sheetView>
  </sheetViews>
  <sheetFormatPr defaultColWidth="8.92578125" defaultRowHeight="15" x14ac:dyDescent="0.3"/>
  <cols>
    <col min="1" max="1" width="10.0703125" bestFit="1" customWidth="1"/>
    <col min="2" max="2" width="7.0703125" customWidth="1"/>
    <col min="3" max="3" width="7.92578125" bestFit="1" customWidth="1"/>
    <col min="4" max="4" width="6.0703125" bestFit="1" customWidth="1"/>
    <col min="5" max="5" width="4.42578125" bestFit="1" customWidth="1"/>
    <col min="6" max="6" width="6" bestFit="1" customWidth="1"/>
    <col min="7" max="7" width="4.42578125" bestFit="1" customWidth="1"/>
    <col min="8" max="8" width="6.42578125" bestFit="1" customWidth="1"/>
    <col min="9" max="9" width="5.42578125" bestFit="1" customWidth="1"/>
    <col min="10" max="10" width="5.35546875" customWidth="1"/>
    <col min="11" max="11" width="6" customWidth="1"/>
  </cols>
  <sheetData>
    <row r="1" spans="1:16" ht="17" x14ac:dyDescent="0.3">
      <c r="A1" s="61" t="s">
        <v>72</v>
      </c>
      <c r="B1" s="61" t="s">
        <v>149</v>
      </c>
      <c r="C1" s="61" t="s">
        <v>150</v>
      </c>
      <c r="D1" s="61" t="s">
        <v>151</v>
      </c>
      <c r="E1" s="61" t="s">
        <v>75</v>
      </c>
      <c r="F1" s="61" t="s">
        <v>152</v>
      </c>
      <c r="G1" s="61" t="s">
        <v>153</v>
      </c>
      <c r="H1" s="61" t="s">
        <v>76</v>
      </c>
      <c r="I1" s="61" t="s">
        <v>154</v>
      </c>
      <c r="L1" s="331">
        <f ca="1">AVERAGE(L2:L11)</f>
        <v>262.2</v>
      </c>
      <c r="M1" s="331">
        <f t="shared" ref="M1:N1" ca="1" si="0">AVERAGE(M2:M11)</f>
        <v>215.5</v>
      </c>
      <c r="N1" s="331">
        <f t="shared" ca="1" si="0"/>
        <v>218.4</v>
      </c>
    </row>
    <row r="2" spans="1:16" ht="17" x14ac:dyDescent="0.4">
      <c r="A2" s="256">
        <f t="shared" ref="A2:A4" ca="1" si="1">A3-3</f>
        <v>44336</v>
      </c>
      <c r="B2" s="135" t="s">
        <v>155</v>
      </c>
      <c r="C2" s="135" t="s">
        <v>156</v>
      </c>
      <c r="D2" s="257" t="s">
        <v>262</v>
      </c>
      <c r="E2" s="135">
        <v>100</v>
      </c>
      <c r="F2" s="135">
        <v>5</v>
      </c>
      <c r="G2" s="135">
        <v>80</v>
      </c>
      <c r="H2" s="135">
        <f t="shared" ref="H2:H11" si="2">E2*F2</f>
        <v>500</v>
      </c>
      <c r="I2" s="135">
        <f t="shared" ref="I2:I11" si="3">F2*(E2-G2)</f>
        <v>100</v>
      </c>
      <c r="K2" s="243"/>
      <c r="L2" s="332">
        <f t="shared" ref="L2:N11" ca="1" si="4">RANDBETWEEN(1,400)</f>
        <v>392</v>
      </c>
      <c r="M2" s="333">
        <f t="shared" ca="1" si="4"/>
        <v>290</v>
      </c>
      <c r="N2" s="333">
        <f t="shared" ca="1" si="4"/>
        <v>371</v>
      </c>
    </row>
    <row r="3" spans="1:16" ht="17" x14ac:dyDescent="0.4">
      <c r="A3" s="256">
        <f t="shared" ca="1" si="1"/>
        <v>44339</v>
      </c>
      <c r="B3" s="135" t="s">
        <v>155</v>
      </c>
      <c r="C3" s="257" t="s">
        <v>168</v>
      </c>
      <c r="D3" s="135" t="s">
        <v>158</v>
      </c>
      <c r="E3" s="135">
        <v>280</v>
      </c>
      <c r="F3" s="135">
        <v>7</v>
      </c>
      <c r="G3" s="135">
        <v>110</v>
      </c>
      <c r="H3" s="135">
        <f t="shared" si="2"/>
        <v>1960</v>
      </c>
      <c r="I3" s="135">
        <f t="shared" si="3"/>
        <v>1190</v>
      </c>
      <c r="L3" s="333">
        <f t="shared" ca="1" si="4"/>
        <v>353</v>
      </c>
      <c r="M3" s="333">
        <f t="shared" ca="1" si="4"/>
        <v>220</v>
      </c>
      <c r="N3" s="333">
        <f t="shared" ca="1" si="4"/>
        <v>185</v>
      </c>
    </row>
    <row r="4" spans="1:16" ht="17" x14ac:dyDescent="0.4">
      <c r="A4" s="256">
        <f t="shared" ca="1" si="1"/>
        <v>44342</v>
      </c>
      <c r="B4" s="257" t="s">
        <v>172</v>
      </c>
      <c r="C4" s="135" t="s">
        <v>160</v>
      </c>
      <c r="D4" s="135" t="s">
        <v>157</v>
      </c>
      <c r="E4" s="135">
        <v>190</v>
      </c>
      <c r="F4" s="135">
        <v>21</v>
      </c>
      <c r="G4" s="135">
        <v>100</v>
      </c>
      <c r="H4" s="135">
        <f t="shared" si="2"/>
        <v>3990</v>
      </c>
      <c r="I4" s="135">
        <f t="shared" si="3"/>
        <v>1890</v>
      </c>
      <c r="L4" s="333">
        <f t="shared" ca="1" si="4"/>
        <v>381</v>
      </c>
      <c r="M4" s="333">
        <f t="shared" ca="1" si="4"/>
        <v>249</v>
      </c>
      <c r="N4" s="333">
        <f t="shared" ca="1" si="4"/>
        <v>75</v>
      </c>
    </row>
    <row r="5" spans="1:16" ht="17" x14ac:dyDescent="0.4">
      <c r="A5" s="256">
        <f ca="1">A6-3</f>
        <v>44345</v>
      </c>
      <c r="B5" s="135" t="s">
        <v>159</v>
      </c>
      <c r="C5" s="257" t="s">
        <v>170</v>
      </c>
      <c r="D5" s="135" t="s">
        <v>161</v>
      </c>
      <c r="E5" s="135">
        <v>220</v>
      </c>
      <c r="F5" s="135">
        <v>18</v>
      </c>
      <c r="G5" s="135">
        <v>100</v>
      </c>
      <c r="H5" s="135">
        <f t="shared" si="2"/>
        <v>3960</v>
      </c>
      <c r="I5" s="135">
        <f t="shared" si="3"/>
        <v>2160</v>
      </c>
      <c r="L5" s="333">
        <f t="shared" ca="1" si="4"/>
        <v>130</v>
      </c>
      <c r="M5" s="333">
        <f t="shared" ca="1" si="4"/>
        <v>49</v>
      </c>
      <c r="N5" s="333">
        <f t="shared" ca="1" si="4"/>
        <v>12</v>
      </c>
    </row>
    <row r="6" spans="1:16" x14ac:dyDescent="0.3">
      <c r="A6" s="256">
        <f ca="1">TODAY()</f>
        <v>44348</v>
      </c>
      <c r="B6" s="135" t="s">
        <v>162</v>
      </c>
      <c r="C6" s="135" t="s">
        <v>163</v>
      </c>
      <c r="D6" s="135" t="s">
        <v>161</v>
      </c>
      <c r="E6" s="135">
        <v>400</v>
      </c>
      <c r="F6" s="135">
        <v>37</v>
      </c>
      <c r="G6" s="135">
        <v>140</v>
      </c>
      <c r="H6" s="135">
        <f t="shared" si="2"/>
        <v>14800</v>
      </c>
      <c r="I6" s="135">
        <f t="shared" si="3"/>
        <v>9620</v>
      </c>
      <c r="L6" s="333">
        <f t="shared" ca="1" si="4"/>
        <v>321</v>
      </c>
      <c r="M6" s="333">
        <f t="shared" ca="1" si="4"/>
        <v>389</v>
      </c>
      <c r="N6" s="333">
        <f t="shared" ca="1" si="4"/>
        <v>350</v>
      </c>
    </row>
    <row r="7" spans="1:16" ht="17" x14ac:dyDescent="0.4">
      <c r="A7" s="256">
        <f ca="1">A6+3</f>
        <v>44351</v>
      </c>
      <c r="B7" s="135" t="s">
        <v>162</v>
      </c>
      <c r="C7" s="257" t="s">
        <v>167</v>
      </c>
      <c r="D7" s="135" t="s">
        <v>164</v>
      </c>
      <c r="E7" s="135">
        <v>150</v>
      </c>
      <c r="F7" s="135">
        <v>35</v>
      </c>
      <c r="G7" s="135">
        <v>140</v>
      </c>
      <c r="H7" s="135">
        <f t="shared" si="2"/>
        <v>5250</v>
      </c>
      <c r="I7" s="135">
        <f t="shared" si="3"/>
        <v>350</v>
      </c>
      <c r="L7" s="333">
        <f t="shared" ca="1" si="4"/>
        <v>339</v>
      </c>
      <c r="M7" s="333">
        <f t="shared" ca="1" si="4"/>
        <v>214</v>
      </c>
      <c r="N7" s="333">
        <f t="shared" ca="1" si="4"/>
        <v>281</v>
      </c>
    </row>
    <row r="8" spans="1:16" x14ac:dyDescent="0.3">
      <c r="A8" s="256">
        <f t="shared" ref="A8:A11" ca="1" si="5">A7+3</f>
        <v>44354</v>
      </c>
      <c r="B8" s="135" t="s">
        <v>162</v>
      </c>
      <c r="C8" s="135" t="s">
        <v>163</v>
      </c>
      <c r="D8" s="135" t="s">
        <v>165</v>
      </c>
      <c r="E8" s="135">
        <v>320</v>
      </c>
      <c r="F8" s="135">
        <v>15</v>
      </c>
      <c r="G8" s="135">
        <v>140</v>
      </c>
      <c r="H8" s="135">
        <f t="shared" si="2"/>
        <v>4800</v>
      </c>
      <c r="I8" s="135">
        <f t="shared" si="3"/>
        <v>2700</v>
      </c>
      <c r="L8" s="333">
        <f t="shared" ca="1" si="4"/>
        <v>203</v>
      </c>
      <c r="M8" s="333">
        <f t="shared" ca="1" si="4"/>
        <v>171</v>
      </c>
      <c r="N8" s="333">
        <f t="shared" ca="1" si="4"/>
        <v>80</v>
      </c>
    </row>
    <row r="9" spans="1:16" ht="17" x14ac:dyDescent="0.4">
      <c r="A9" s="256">
        <f t="shared" ca="1" si="5"/>
        <v>44357</v>
      </c>
      <c r="B9" s="135" t="s">
        <v>162</v>
      </c>
      <c r="C9" s="257" t="s">
        <v>169</v>
      </c>
      <c r="D9" s="135" t="s">
        <v>161</v>
      </c>
      <c r="E9" s="135">
        <v>120</v>
      </c>
      <c r="F9" s="135">
        <v>14</v>
      </c>
      <c r="G9" s="135">
        <v>110</v>
      </c>
      <c r="H9" s="135">
        <f t="shared" si="2"/>
        <v>1680</v>
      </c>
      <c r="I9" s="135">
        <f t="shared" si="3"/>
        <v>140</v>
      </c>
      <c r="L9" s="333">
        <f t="shared" ca="1" si="4"/>
        <v>23</v>
      </c>
      <c r="M9" s="333">
        <f t="shared" ca="1" si="4"/>
        <v>142</v>
      </c>
      <c r="N9" s="333">
        <f t="shared" ca="1" si="4"/>
        <v>237</v>
      </c>
    </row>
    <row r="10" spans="1:16" x14ac:dyDescent="0.3">
      <c r="A10" s="256">
        <f t="shared" ca="1" si="5"/>
        <v>44360</v>
      </c>
      <c r="B10" s="135" t="s">
        <v>162</v>
      </c>
      <c r="C10" s="135" t="s">
        <v>163</v>
      </c>
      <c r="D10" s="135" t="s">
        <v>165</v>
      </c>
      <c r="E10" s="135">
        <v>320</v>
      </c>
      <c r="F10" s="135">
        <v>11</v>
      </c>
      <c r="G10" s="135">
        <v>140</v>
      </c>
      <c r="H10" s="135">
        <f t="shared" si="2"/>
        <v>3520</v>
      </c>
      <c r="I10" s="135">
        <f t="shared" si="3"/>
        <v>1980</v>
      </c>
      <c r="L10" s="333">
        <f t="shared" ca="1" si="4"/>
        <v>305</v>
      </c>
      <c r="M10" s="333">
        <f t="shared" ca="1" si="4"/>
        <v>219</v>
      </c>
      <c r="N10" s="333">
        <f t="shared" ca="1" si="4"/>
        <v>373</v>
      </c>
    </row>
    <row r="11" spans="1:16" x14ac:dyDescent="0.3">
      <c r="A11" s="256">
        <f t="shared" ca="1" si="5"/>
        <v>44363</v>
      </c>
      <c r="B11" s="135" t="s">
        <v>166</v>
      </c>
      <c r="C11" s="135" t="s">
        <v>156</v>
      </c>
      <c r="D11" s="135" t="s">
        <v>157</v>
      </c>
      <c r="E11" s="135">
        <v>280</v>
      </c>
      <c r="F11" s="135">
        <v>33</v>
      </c>
      <c r="G11" s="135">
        <v>110</v>
      </c>
      <c r="H11" s="135">
        <f t="shared" si="2"/>
        <v>9240</v>
      </c>
      <c r="I11" s="135">
        <f t="shared" si="3"/>
        <v>5610</v>
      </c>
      <c r="L11" s="333">
        <f t="shared" ca="1" si="4"/>
        <v>175</v>
      </c>
      <c r="M11" s="333">
        <f t="shared" ca="1" si="4"/>
        <v>212</v>
      </c>
      <c r="N11" s="333">
        <f t="shared" ca="1" si="4"/>
        <v>220</v>
      </c>
    </row>
    <row r="12" spans="1:16" x14ac:dyDescent="0.3">
      <c r="A12" s="258"/>
    </row>
    <row r="13" spans="1:16" ht="19.5" x14ac:dyDescent="0.45">
      <c r="A13" s="270" t="s">
        <v>280</v>
      </c>
    </row>
    <row r="14" spans="1:16" ht="17" x14ac:dyDescent="0.4">
      <c r="A14" s="11" t="s">
        <v>184</v>
      </c>
      <c r="B14" s="11"/>
      <c r="C14" s="11"/>
      <c r="D14" s="11"/>
      <c r="E14" s="11"/>
      <c r="F14" s="11"/>
      <c r="G14" s="11"/>
      <c r="H14" s="11"/>
      <c r="I14" s="11"/>
      <c r="K14" s="149" t="s">
        <v>207</v>
      </c>
      <c r="L14" s="272" t="s">
        <v>288</v>
      </c>
      <c r="P14" s="11"/>
    </row>
    <row r="15" spans="1:16" ht="17" x14ac:dyDescent="0.4">
      <c r="A15" s="149" t="s">
        <v>207</v>
      </c>
      <c r="B15" s="11" t="s">
        <v>183</v>
      </c>
      <c r="C15" s="11"/>
      <c r="D15" s="11"/>
      <c r="E15" s="11"/>
      <c r="F15" s="11"/>
      <c r="G15" s="11"/>
      <c r="H15" s="11"/>
      <c r="I15" s="11"/>
      <c r="L15" t="s">
        <v>338</v>
      </c>
      <c r="P15" s="11"/>
    </row>
    <row r="16" spans="1:16" ht="17" x14ac:dyDescent="0.4">
      <c r="A16" s="149" t="s">
        <v>207</v>
      </c>
      <c r="B16" s="11" t="s">
        <v>264</v>
      </c>
      <c r="C16" s="11"/>
      <c r="D16" s="11"/>
      <c r="E16" s="11"/>
      <c r="F16" s="11"/>
      <c r="G16" s="11"/>
      <c r="H16" s="11"/>
      <c r="I16" s="11"/>
      <c r="L16" t="s">
        <v>289</v>
      </c>
      <c r="P16" s="11"/>
    </row>
    <row r="17" spans="1:16" ht="17" x14ac:dyDescent="0.4">
      <c r="A17" s="149" t="s">
        <v>207</v>
      </c>
      <c r="B17" s="11" t="s">
        <v>265</v>
      </c>
      <c r="C17" s="11"/>
      <c r="D17" s="11"/>
      <c r="E17" s="11"/>
      <c r="F17" s="11"/>
      <c r="G17" s="11"/>
      <c r="H17" s="11"/>
      <c r="I17" s="11"/>
      <c r="L17" t="s">
        <v>339</v>
      </c>
      <c r="P17" s="11"/>
    </row>
    <row r="18" spans="1:16" ht="17" x14ac:dyDescent="0.4">
      <c r="C18" s="11"/>
      <c r="D18" s="11"/>
      <c r="E18" s="11"/>
      <c r="F18" s="11"/>
      <c r="G18" s="11"/>
      <c r="H18" s="11"/>
      <c r="I18" s="11"/>
      <c r="P18" s="11"/>
    </row>
  </sheetData>
  <phoneticPr fontId="17" type="noConversion"/>
  <conditionalFormatting sqref="A2:A11">
    <cfRule type="top10" dxfId="6" priority="5" bottom="1" rank="5"/>
    <cfRule type="expression" dxfId="5" priority="4">
      <formula>manth(A2)=6</formula>
    </cfRule>
  </conditionalFormatting>
  <conditionalFormatting sqref="E2:E11">
    <cfRule type="top10" dxfId="4" priority="3" percent="1" rank="10"/>
    <cfRule type="top10" dxfId="3" priority="2" rank="3"/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{B1529AD9-A5E4-4DC3-8E22-DB438B0D757D}</x14:id>
        </ext>
      </extLst>
    </cfRule>
  </conditionalFormatting>
  <pageMargins left="0.7" right="0.7" top="0.75" bottom="0.75" header="0.3" footer="0.3"/>
  <pageSetup paperSize="9" orientation="portrait" horizontalDpi="4294967293" verticalDpi="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1529AD9-A5E4-4DC3-8E22-DB438B0D757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E2:E11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工作表12"/>
  <dimension ref="A1:O34"/>
  <sheetViews>
    <sheetView showGridLines="0" topLeftCell="D13" workbookViewId="0">
      <selection activeCell="M24" sqref="M24"/>
    </sheetView>
  </sheetViews>
  <sheetFormatPr defaultColWidth="8.92578125" defaultRowHeight="15.5" x14ac:dyDescent="0.35"/>
  <cols>
    <col min="1" max="1" width="13.92578125" style="58" bestFit="1" customWidth="1"/>
    <col min="2" max="3" width="10.640625" style="58" customWidth="1"/>
    <col min="4" max="4" width="6.640625" style="58" customWidth="1"/>
    <col min="5" max="5" width="14.42578125" style="58" customWidth="1"/>
    <col min="6" max="6" width="9.42578125" style="58" bestFit="1" customWidth="1"/>
    <col min="7" max="7" width="11.92578125" style="58" bestFit="1" customWidth="1"/>
    <col min="8" max="8" width="8.92578125" style="58"/>
    <col min="9" max="9" width="12.0703125" style="58" customWidth="1"/>
    <col min="10" max="10" width="10.5" style="58" bestFit="1" customWidth="1"/>
    <col min="11" max="12" width="8.92578125" style="58"/>
    <col min="13" max="13" width="14" style="58" customWidth="1"/>
    <col min="14" max="14" width="8.92578125" style="58"/>
    <col min="15" max="15" width="13" style="58" customWidth="1"/>
    <col min="16" max="256" width="8.92578125" style="58"/>
    <col min="257" max="257" width="10.92578125" style="58" customWidth="1"/>
    <col min="258" max="258" width="10.640625" style="58" customWidth="1"/>
    <col min="259" max="259" width="8.42578125" style="58" bestFit="1" customWidth="1"/>
    <col min="260" max="260" width="6.640625" style="58" bestFit="1" customWidth="1"/>
    <col min="261" max="261" width="17.0703125" style="58" bestFit="1" customWidth="1"/>
    <col min="262" max="262" width="9.42578125" style="58" bestFit="1" customWidth="1"/>
    <col min="263" max="263" width="11.92578125" style="58" bestFit="1" customWidth="1"/>
    <col min="264" max="512" width="8.92578125" style="58"/>
    <col min="513" max="513" width="10.92578125" style="58" customWidth="1"/>
    <col min="514" max="514" width="10.640625" style="58" customWidth="1"/>
    <col min="515" max="515" width="8.42578125" style="58" bestFit="1" customWidth="1"/>
    <col min="516" max="516" width="6.640625" style="58" bestFit="1" customWidth="1"/>
    <col min="517" max="517" width="17.0703125" style="58" bestFit="1" customWidth="1"/>
    <col min="518" max="518" width="9.42578125" style="58" bestFit="1" customWidth="1"/>
    <col min="519" max="519" width="11.92578125" style="58" bestFit="1" customWidth="1"/>
    <col min="520" max="768" width="8.92578125" style="58"/>
    <col min="769" max="769" width="10.92578125" style="58" customWidth="1"/>
    <col min="770" max="770" width="10.640625" style="58" customWidth="1"/>
    <col min="771" max="771" width="8.42578125" style="58" bestFit="1" customWidth="1"/>
    <col min="772" max="772" width="6.640625" style="58" bestFit="1" customWidth="1"/>
    <col min="773" max="773" width="17.0703125" style="58" bestFit="1" customWidth="1"/>
    <col min="774" max="774" width="9.42578125" style="58" bestFit="1" customWidth="1"/>
    <col min="775" max="775" width="11.92578125" style="58" bestFit="1" customWidth="1"/>
    <col min="776" max="1024" width="8.92578125" style="58"/>
    <col min="1025" max="1025" width="10.92578125" style="58" customWidth="1"/>
    <col min="1026" max="1026" width="10.640625" style="58" customWidth="1"/>
    <col min="1027" max="1027" width="8.42578125" style="58" bestFit="1" customWidth="1"/>
    <col min="1028" max="1028" width="6.640625" style="58" bestFit="1" customWidth="1"/>
    <col min="1029" max="1029" width="17.0703125" style="58" bestFit="1" customWidth="1"/>
    <col min="1030" max="1030" width="9.42578125" style="58" bestFit="1" customWidth="1"/>
    <col min="1031" max="1031" width="11.92578125" style="58" bestFit="1" customWidth="1"/>
    <col min="1032" max="1280" width="8.92578125" style="58"/>
    <col min="1281" max="1281" width="10.92578125" style="58" customWidth="1"/>
    <col min="1282" max="1282" width="10.640625" style="58" customWidth="1"/>
    <col min="1283" max="1283" width="8.42578125" style="58" bestFit="1" customWidth="1"/>
    <col min="1284" max="1284" width="6.640625" style="58" bestFit="1" customWidth="1"/>
    <col min="1285" max="1285" width="17.0703125" style="58" bestFit="1" customWidth="1"/>
    <col min="1286" max="1286" width="9.42578125" style="58" bestFit="1" customWidth="1"/>
    <col min="1287" max="1287" width="11.92578125" style="58" bestFit="1" customWidth="1"/>
    <col min="1288" max="1536" width="8.92578125" style="58"/>
    <col min="1537" max="1537" width="10.92578125" style="58" customWidth="1"/>
    <col min="1538" max="1538" width="10.640625" style="58" customWidth="1"/>
    <col min="1539" max="1539" width="8.42578125" style="58" bestFit="1" customWidth="1"/>
    <col min="1540" max="1540" width="6.640625" style="58" bestFit="1" customWidth="1"/>
    <col min="1541" max="1541" width="17.0703125" style="58" bestFit="1" customWidth="1"/>
    <col min="1542" max="1542" width="9.42578125" style="58" bestFit="1" customWidth="1"/>
    <col min="1543" max="1543" width="11.92578125" style="58" bestFit="1" customWidth="1"/>
    <col min="1544" max="1792" width="8.92578125" style="58"/>
    <col min="1793" max="1793" width="10.92578125" style="58" customWidth="1"/>
    <col min="1794" max="1794" width="10.640625" style="58" customWidth="1"/>
    <col min="1795" max="1795" width="8.42578125" style="58" bestFit="1" customWidth="1"/>
    <col min="1796" max="1796" width="6.640625" style="58" bestFit="1" customWidth="1"/>
    <col min="1797" max="1797" width="17.0703125" style="58" bestFit="1" customWidth="1"/>
    <col min="1798" max="1798" width="9.42578125" style="58" bestFit="1" customWidth="1"/>
    <col min="1799" max="1799" width="11.92578125" style="58" bestFit="1" customWidth="1"/>
    <col min="1800" max="2048" width="8.92578125" style="58"/>
    <col min="2049" max="2049" width="10.92578125" style="58" customWidth="1"/>
    <col min="2050" max="2050" width="10.640625" style="58" customWidth="1"/>
    <col min="2051" max="2051" width="8.42578125" style="58" bestFit="1" customWidth="1"/>
    <col min="2052" max="2052" width="6.640625" style="58" bestFit="1" customWidth="1"/>
    <col min="2053" max="2053" width="17.0703125" style="58" bestFit="1" customWidth="1"/>
    <col min="2054" max="2054" width="9.42578125" style="58" bestFit="1" customWidth="1"/>
    <col min="2055" max="2055" width="11.92578125" style="58" bestFit="1" customWidth="1"/>
    <col min="2056" max="2304" width="8.92578125" style="58"/>
    <col min="2305" max="2305" width="10.92578125" style="58" customWidth="1"/>
    <col min="2306" max="2306" width="10.640625" style="58" customWidth="1"/>
    <col min="2307" max="2307" width="8.42578125" style="58" bestFit="1" customWidth="1"/>
    <col min="2308" max="2308" width="6.640625" style="58" bestFit="1" customWidth="1"/>
    <col min="2309" max="2309" width="17.0703125" style="58" bestFit="1" customWidth="1"/>
    <col min="2310" max="2310" width="9.42578125" style="58" bestFit="1" customWidth="1"/>
    <col min="2311" max="2311" width="11.92578125" style="58" bestFit="1" customWidth="1"/>
    <col min="2312" max="2560" width="8.92578125" style="58"/>
    <col min="2561" max="2561" width="10.92578125" style="58" customWidth="1"/>
    <col min="2562" max="2562" width="10.640625" style="58" customWidth="1"/>
    <col min="2563" max="2563" width="8.42578125" style="58" bestFit="1" customWidth="1"/>
    <col min="2564" max="2564" width="6.640625" style="58" bestFit="1" customWidth="1"/>
    <col min="2565" max="2565" width="17.0703125" style="58" bestFit="1" customWidth="1"/>
    <col min="2566" max="2566" width="9.42578125" style="58" bestFit="1" customWidth="1"/>
    <col min="2567" max="2567" width="11.92578125" style="58" bestFit="1" customWidth="1"/>
    <col min="2568" max="2816" width="8.92578125" style="58"/>
    <col min="2817" max="2817" width="10.92578125" style="58" customWidth="1"/>
    <col min="2818" max="2818" width="10.640625" style="58" customWidth="1"/>
    <col min="2819" max="2819" width="8.42578125" style="58" bestFit="1" customWidth="1"/>
    <col min="2820" max="2820" width="6.640625" style="58" bestFit="1" customWidth="1"/>
    <col min="2821" max="2821" width="17.0703125" style="58" bestFit="1" customWidth="1"/>
    <col min="2822" max="2822" width="9.42578125" style="58" bestFit="1" customWidth="1"/>
    <col min="2823" max="2823" width="11.92578125" style="58" bestFit="1" customWidth="1"/>
    <col min="2824" max="3072" width="8.92578125" style="58"/>
    <col min="3073" max="3073" width="10.92578125" style="58" customWidth="1"/>
    <col min="3074" max="3074" width="10.640625" style="58" customWidth="1"/>
    <col min="3075" max="3075" width="8.42578125" style="58" bestFit="1" customWidth="1"/>
    <col min="3076" max="3076" width="6.640625" style="58" bestFit="1" customWidth="1"/>
    <col min="3077" max="3077" width="17.0703125" style="58" bestFit="1" customWidth="1"/>
    <col min="3078" max="3078" width="9.42578125" style="58" bestFit="1" customWidth="1"/>
    <col min="3079" max="3079" width="11.92578125" style="58" bestFit="1" customWidth="1"/>
    <col min="3080" max="3328" width="8.92578125" style="58"/>
    <col min="3329" max="3329" width="10.92578125" style="58" customWidth="1"/>
    <col min="3330" max="3330" width="10.640625" style="58" customWidth="1"/>
    <col min="3331" max="3331" width="8.42578125" style="58" bestFit="1" customWidth="1"/>
    <col min="3332" max="3332" width="6.640625" style="58" bestFit="1" customWidth="1"/>
    <col min="3333" max="3333" width="17.0703125" style="58" bestFit="1" customWidth="1"/>
    <col min="3334" max="3334" width="9.42578125" style="58" bestFit="1" customWidth="1"/>
    <col min="3335" max="3335" width="11.92578125" style="58" bestFit="1" customWidth="1"/>
    <col min="3336" max="3584" width="8.92578125" style="58"/>
    <col min="3585" max="3585" width="10.92578125" style="58" customWidth="1"/>
    <col min="3586" max="3586" width="10.640625" style="58" customWidth="1"/>
    <col min="3587" max="3587" width="8.42578125" style="58" bestFit="1" customWidth="1"/>
    <col min="3588" max="3588" width="6.640625" style="58" bestFit="1" customWidth="1"/>
    <col min="3589" max="3589" width="17.0703125" style="58" bestFit="1" customWidth="1"/>
    <col min="3590" max="3590" width="9.42578125" style="58" bestFit="1" customWidth="1"/>
    <col min="3591" max="3591" width="11.92578125" style="58" bestFit="1" customWidth="1"/>
    <col min="3592" max="3840" width="8.92578125" style="58"/>
    <col min="3841" max="3841" width="10.92578125" style="58" customWidth="1"/>
    <col min="3842" max="3842" width="10.640625" style="58" customWidth="1"/>
    <col min="3843" max="3843" width="8.42578125" style="58" bestFit="1" customWidth="1"/>
    <col min="3844" max="3844" width="6.640625" style="58" bestFit="1" customWidth="1"/>
    <col min="3845" max="3845" width="17.0703125" style="58" bestFit="1" customWidth="1"/>
    <col min="3846" max="3846" width="9.42578125" style="58" bestFit="1" customWidth="1"/>
    <col min="3847" max="3847" width="11.92578125" style="58" bestFit="1" customWidth="1"/>
    <col min="3848" max="4096" width="8.92578125" style="58"/>
    <col min="4097" max="4097" width="10.92578125" style="58" customWidth="1"/>
    <col min="4098" max="4098" width="10.640625" style="58" customWidth="1"/>
    <col min="4099" max="4099" width="8.42578125" style="58" bestFit="1" customWidth="1"/>
    <col min="4100" max="4100" width="6.640625" style="58" bestFit="1" customWidth="1"/>
    <col min="4101" max="4101" width="17.0703125" style="58" bestFit="1" customWidth="1"/>
    <col min="4102" max="4102" width="9.42578125" style="58" bestFit="1" customWidth="1"/>
    <col min="4103" max="4103" width="11.92578125" style="58" bestFit="1" customWidth="1"/>
    <col min="4104" max="4352" width="8.92578125" style="58"/>
    <col min="4353" max="4353" width="10.92578125" style="58" customWidth="1"/>
    <col min="4354" max="4354" width="10.640625" style="58" customWidth="1"/>
    <col min="4355" max="4355" width="8.42578125" style="58" bestFit="1" customWidth="1"/>
    <col min="4356" max="4356" width="6.640625" style="58" bestFit="1" customWidth="1"/>
    <col min="4357" max="4357" width="17.0703125" style="58" bestFit="1" customWidth="1"/>
    <col min="4358" max="4358" width="9.42578125" style="58" bestFit="1" customWidth="1"/>
    <col min="4359" max="4359" width="11.92578125" style="58" bestFit="1" customWidth="1"/>
    <col min="4360" max="4608" width="8.92578125" style="58"/>
    <col min="4609" max="4609" width="10.92578125" style="58" customWidth="1"/>
    <col min="4610" max="4610" width="10.640625" style="58" customWidth="1"/>
    <col min="4611" max="4611" width="8.42578125" style="58" bestFit="1" customWidth="1"/>
    <col min="4612" max="4612" width="6.640625" style="58" bestFit="1" customWidth="1"/>
    <col min="4613" max="4613" width="17.0703125" style="58" bestFit="1" customWidth="1"/>
    <col min="4614" max="4614" width="9.42578125" style="58" bestFit="1" customWidth="1"/>
    <col min="4615" max="4615" width="11.92578125" style="58" bestFit="1" customWidth="1"/>
    <col min="4616" max="4864" width="8.92578125" style="58"/>
    <col min="4865" max="4865" width="10.92578125" style="58" customWidth="1"/>
    <col min="4866" max="4866" width="10.640625" style="58" customWidth="1"/>
    <col min="4867" max="4867" width="8.42578125" style="58" bestFit="1" customWidth="1"/>
    <col min="4868" max="4868" width="6.640625" style="58" bestFit="1" customWidth="1"/>
    <col min="4869" max="4869" width="17.0703125" style="58" bestFit="1" customWidth="1"/>
    <col min="4870" max="4870" width="9.42578125" style="58" bestFit="1" customWidth="1"/>
    <col min="4871" max="4871" width="11.92578125" style="58" bestFit="1" customWidth="1"/>
    <col min="4872" max="5120" width="8.92578125" style="58"/>
    <col min="5121" max="5121" width="10.92578125" style="58" customWidth="1"/>
    <col min="5122" max="5122" width="10.640625" style="58" customWidth="1"/>
    <col min="5123" max="5123" width="8.42578125" style="58" bestFit="1" customWidth="1"/>
    <col min="5124" max="5124" width="6.640625" style="58" bestFit="1" customWidth="1"/>
    <col min="5125" max="5125" width="17.0703125" style="58" bestFit="1" customWidth="1"/>
    <col min="5126" max="5126" width="9.42578125" style="58" bestFit="1" customWidth="1"/>
    <col min="5127" max="5127" width="11.92578125" style="58" bestFit="1" customWidth="1"/>
    <col min="5128" max="5376" width="8.92578125" style="58"/>
    <col min="5377" max="5377" width="10.92578125" style="58" customWidth="1"/>
    <col min="5378" max="5378" width="10.640625" style="58" customWidth="1"/>
    <col min="5379" max="5379" width="8.42578125" style="58" bestFit="1" customWidth="1"/>
    <col min="5380" max="5380" width="6.640625" style="58" bestFit="1" customWidth="1"/>
    <col min="5381" max="5381" width="17.0703125" style="58" bestFit="1" customWidth="1"/>
    <col min="5382" max="5382" width="9.42578125" style="58" bestFit="1" customWidth="1"/>
    <col min="5383" max="5383" width="11.92578125" style="58" bestFit="1" customWidth="1"/>
    <col min="5384" max="5632" width="8.92578125" style="58"/>
    <col min="5633" max="5633" width="10.92578125" style="58" customWidth="1"/>
    <col min="5634" max="5634" width="10.640625" style="58" customWidth="1"/>
    <col min="5635" max="5635" width="8.42578125" style="58" bestFit="1" customWidth="1"/>
    <col min="5636" max="5636" width="6.640625" style="58" bestFit="1" customWidth="1"/>
    <col min="5637" max="5637" width="17.0703125" style="58" bestFit="1" customWidth="1"/>
    <col min="5638" max="5638" width="9.42578125" style="58" bestFit="1" customWidth="1"/>
    <col min="5639" max="5639" width="11.92578125" style="58" bestFit="1" customWidth="1"/>
    <col min="5640" max="5888" width="8.92578125" style="58"/>
    <col min="5889" max="5889" width="10.92578125" style="58" customWidth="1"/>
    <col min="5890" max="5890" width="10.640625" style="58" customWidth="1"/>
    <col min="5891" max="5891" width="8.42578125" style="58" bestFit="1" customWidth="1"/>
    <col min="5892" max="5892" width="6.640625" style="58" bestFit="1" customWidth="1"/>
    <col min="5893" max="5893" width="17.0703125" style="58" bestFit="1" customWidth="1"/>
    <col min="5894" max="5894" width="9.42578125" style="58" bestFit="1" customWidth="1"/>
    <col min="5895" max="5895" width="11.92578125" style="58" bestFit="1" customWidth="1"/>
    <col min="5896" max="6144" width="8.92578125" style="58"/>
    <col min="6145" max="6145" width="10.92578125" style="58" customWidth="1"/>
    <col min="6146" max="6146" width="10.640625" style="58" customWidth="1"/>
    <col min="6147" max="6147" width="8.42578125" style="58" bestFit="1" customWidth="1"/>
    <col min="6148" max="6148" width="6.640625" style="58" bestFit="1" customWidth="1"/>
    <col min="6149" max="6149" width="17.0703125" style="58" bestFit="1" customWidth="1"/>
    <col min="6150" max="6150" width="9.42578125" style="58" bestFit="1" customWidth="1"/>
    <col min="6151" max="6151" width="11.92578125" style="58" bestFit="1" customWidth="1"/>
    <col min="6152" max="6400" width="8.92578125" style="58"/>
    <col min="6401" max="6401" width="10.92578125" style="58" customWidth="1"/>
    <col min="6402" max="6402" width="10.640625" style="58" customWidth="1"/>
    <col min="6403" max="6403" width="8.42578125" style="58" bestFit="1" customWidth="1"/>
    <col min="6404" max="6404" width="6.640625" style="58" bestFit="1" customWidth="1"/>
    <col min="6405" max="6405" width="17.0703125" style="58" bestFit="1" customWidth="1"/>
    <col min="6406" max="6406" width="9.42578125" style="58" bestFit="1" customWidth="1"/>
    <col min="6407" max="6407" width="11.92578125" style="58" bestFit="1" customWidth="1"/>
    <col min="6408" max="6656" width="8.92578125" style="58"/>
    <col min="6657" max="6657" width="10.92578125" style="58" customWidth="1"/>
    <col min="6658" max="6658" width="10.640625" style="58" customWidth="1"/>
    <col min="6659" max="6659" width="8.42578125" style="58" bestFit="1" customWidth="1"/>
    <col min="6660" max="6660" width="6.640625" style="58" bestFit="1" customWidth="1"/>
    <col min="6661" max="6661" width="17.0703125" style="58" bestFit="1" customWidth="1"/>
    <col min="6662" max="6662" width="9.42578125" style="58" bestFit="1" customWidth="1"/>
    <col min="6663" max="6663" width="11.92578125" style="58" bestFit="1" customWidth="1"/>
    <col min="6664" max="6912" width="8.92578125" style="58"/>
    <col min="6913" max="6913" width="10.92578125" style="58" customWidth="1"/>
    <col min="6914" max="6914" width="10.640625" style="58" customWidth="1"/>
    <col min="6915" max="6915" width="8.42578125" style="58" bestFit="1" customWidth="1"/>
    <col min="6916" max="6916" width="6.640625" style="58" bestFit="1" customWidth="1"/>
    <col min="6917" max="6917" width="17.0703125" style="58" bestFit="1" customWidth="1"/>
    <col min="6918" max="6918" width="9.42578125" style="58" bestFit="1" customWidth="1"/>
    <col min="6919" max="6919" width="11.92578125" style="58" bestFit="1" customWidth="1"/>
    <col min="6920" max="7168" width="8.92578125" style="58"/>
    <col min="7169" max="7169" width="10.92578125" style="58" customWidth="1"/>
    <col min="7170" max="7170" width="10.640625" style="58" customWidth="1"/>
    <col min="7171" max="7171" width="8.42578125" style="58" bestFit="1" customWidth="1"/>
    <col min="7172" max="7172" width="6.640625" style="58" bestFit="1" customWidth="1"/>
    <col min="7173" max="7173" width="17.0703125" style="58" bestFit="1" customWidth="1"/>
    <col min="7174" max="7174" width="9.42578125" style="58" bestFit="1" customWidth="1"/>
    <col min="7175" max="7175" width="11.92578125" style="58" bestFit="1" customWidth="1"/>
    <col min="7176" max="7424" width="8.92578125" style="58"/>
    <col min="7425" max="7425" width="10.92578125" style="58" customWidth="1"/>
    <col min="7426" max="7426" width="10.640625" style="58" customWidth="1"/>
    <col min="7427" max="7427" width="8.42578125" style="58" bestFit="1" customWidth="1"/>
    <col min="7428" max="7428" width="6.640625" style="58" bestFit="1" customWidth="1"/>
    <col min="7429" max="7429" width="17.0703125" style="58" bestFit="1" customWidth="1"/>
    <col min="7430" max="7430" width="9.42578125" style="58" bestFit="1" customWidth="1"/>
    <col min="7431" max="7431" width="11.92578125" style="58" bestFit="1" customWidth="1"/>
    <col min="7432" max="7680" width="8.92578125" style="58"/>
    <col min="7681" max="7681" width="10.92578125" style="58" customWidth="1"/>
    <col min="7682" max="7682" width="10.640625" style="58" customWidth="1"/>
    <col min="7683" max="7683" width="8.42578125" style="58" bestFit="1" customWidth="1"/>
    <col min="7684" max="7684" width="6.640625" style="58" bestFit="1" customWidth="1"/>
    <col min="7685" max="7685" width="17.0703125" style="58" bestFit="1" customWidth="1"/>
    <col min="7686" max="7686" width="9.42578125" style="58" bestFit="1" customWidth="1"/>
    <col min="7687" max="7687" width="11.92578125" style="58" bestFit="1" customWidth="1"/>
    <col min="7688" max="7936" width="8.92578125" style="58"/>
    <col min="7937" max="7937" width="10.92578125" style="58" customWidth="1"/>
    <col min="7938" max="7938" width="10.640625" style="58" customWidth="1"/>
    <col min="7939" max="7939" width="8.42578125" style="58" bestFit="1" customWidth="1"/>
    <col min="7940" max="7940" width="6.640625" style="58" bestFit="1" customWidth="1"/>
    <col min="7941" max="7941" width="17.0703125" style="58" bestFit="1" customWidth="1"/>
    <col min="7942" max="7942" width="9.42578125" style="58" bestFit="1" customWidth="1"/>
    <col min="7943" max="7943" width="11.92578125" style="58" bestFit="1" customWidth="1"/>
    <col min="7944" max="8192" width="8.92578125" style="58"/>
    <col min="8193" max="8193" width="10.92578125" style="58" customWidth="1"/>
    <col min="8194" max="8194" width="10.640625" style="58" customWidth="1"/>
    <col min="8195" max="8195" width="8.42578125" style="58" bestFit="1" customWidth="1"/>
    <col min="8196" max="8196" width="6.640625" style="58" bestFit="1" customWidth="1"/>
    <col min="8197" max="8197" width="17.0703125" style="58" bestFit="1" customWidth="1"/>
    <col min="8198" max="8198" width="9.42578125" style="58" bestFit="1" customWidth="1"/>
    <col min="8199" max="8199" width="11.92578125" style="58" bestFit="1" customWidth="1"/>
    <col min="8200" max="8448" width="8.92578125" style="58"/>
    <col min="8449" max="8449" width="10.92578125" style="58" customWidth="1"/>
    <col min="8450" max="8450" width="10.640625" style="58" customWidth="1"/>
    <col min="8451" max="8451" width="8.42578125" style="58" bestFit="1" customWidth="1"/>
    <col min="8452" max="8452" width="6.640625" style="58" bestFit="1" customWidth="1"/>
    <col min="8453" max="8453" width="17.0703125" style="58" bestFit="1" customWidth="1"/>
    <col min="8454" max="8454" width="9.42578125" style="58" bestFit="1" customWidth="1"/>
    <col min="8455" max="8455" width="11.92578125" style="58" bestFit="1" customWidth="1"/>
    <col min="8456" max="8704" width="8.92578125" style="58"/>
    <col min="8705" max="8705" width="10.92578125" style="58" customWidth="1"/>
    <col min="8706" max="8706" width="10.640625" style="58" customWidth="1"/>
    <col min="8707" max="8707" width="8.42578125" style="58" bestFit="1" customWidth="1"/>
    <col min="8708" max="8708" width="6.640625" style="58" bestFit="1" customWidth="1"/>
    <col min="8709" max="8709" width="17.0703125" style="58" bestFit="1" customWidth="1"/>
    <col min="8710" max="8710" width="9.42578125" style="58" bestFit="1" customWidth="1"/>
    <col min="8711" max="8711" width="11.92578125" style="58" bestFit="1" customWidth="1"/>
    <col min="8712" max="8960" width="8.92578125" style="58"/>
    <col min="8961" max="8961" width="10.92578125" style="58" customWidth="1"/>
    <col min="8962" max="8962" width="10.640625" style="58" customWidth="1"/>
    <col min="8963" max="8963" width="8.42578125" style="58" bestFit="1" customWidth="1"/>
    <col min="8964" max="8964" width="6.640625" style="58" bestFit="1" customWidth="1"/>
    <col min="8965" max="8965" width="17.0703125" style="58" bestFit="1" customWidth="1"/>
    <col min="8966" max="8966" width="9.42578125" style="58" bestFit="1" customWidth="1"/>
    <col min="8967" max="8967" width="11.92578125" style="58" bestFit="1" customWidth="1"/>
    <col min="8968" max="9216" width="8.92578125" style="58"/>
    <col min="9217" max="9217" width="10.92578125" style="58" customWidth="1"/>
    <col min="9218" max="9218" width="10.640625" style="58" customWidth="1"/>
    <col min="9219" max="9219" width="8.42578125" style="58" bestFit="1" customWidth="1"/>
    <col min="9220" max="9220" width="6.640625" style="58" bestFit="1" customWidth="1"/>
    <col min="9221" max="9221" width="17.0703125" style="58" bestFit="1" customWidth="1"/>
    <col min="9222" max="9222" width="9.42578125" style="58" bestFit="1" customWidth="1"/>
    <col min="9223" max="9223" width="11.92578125" style="58" bestFit="1" customWidth="1"/>
    <col min="9224" max="9472" width="8.92578125" style="58"/>
    <col min="9473" max="9473" width="10.92578125" style="58" customWidth="1"/>
    <col min="9474" max="9474" width="10.640625" style="58" customWidth="1"/>
    <col min="9475" max="9475" width="8.42578125" style="58" bestFit="1" customWidth="1"/>
    <col min="9476" max="9476" width="6.640625" style="58" bestFit="1" customWidth="1"/>
    <col min="9477" max="9477" width="17.0703125" style="58" bestFit="1" customWidth="1"/>
    <col min="9478" max="9478" width="9.42578125" style="58" bestFit="1" customWidth="1"/>
    <col min="9479" max="9479" width="11.92578125" style="58" bestFit="1" customWidth="1"/>
    <col min="9480" max="9728" width="8.92578125" style="58"/>
    <col min="9729" max="9729" width="10.92578125" style="58" customWidth="1"/>
    <col min="9730" max="9730" width="10.640625" style="58" customWidth="1"/>
    <col min="9731" max="9731" width="8.42578125" style="58" bestFit="1" customWidth="1"/>
    <col min="9732" max="9732" width="6.640625" style="58" bestFit="1" customWidth="1"/>
    <col min="9733" max="9733" width="17.0703125" style="58" bestFit="1" customWidth="1"/>
    <col min="9734" max="9734" width="9.42578125" style="58" bestFit="1" customWidth="1"/>
    <col min="9735" max="9735" width="11.92578125" style="58" bestFit="1" customWidth="1"/>
    <col min="9736" max="9984" width="8.92578125" style="58"/>
    <col min="9985" max="9985" width="10.92578125" style="58" customWidth="1"/>
    <col min="9986" max="9986" width="10.640625" style="58" customWidth="1"/>
    <col min="9987" max="9987" width="8.42578125" style="58" bestFit="1" customWidth="1"/>
    <col min="9988" max="9988" width="6.640625" style="58" bestFit="1" customWidth="1"/>
    <col min="9989" max="9989" width="17.0703125" style="58" bestFit="1" customWidth="1"/>
    <col min="9990" max="9990" width="9.42578125" style="58" bestFit="1" customWidth="1"/>
    <col min="9991" max="9991" width="11.92578125" style="58" bestFit="1" customWidth="1"/>
    <col min="9992" max="10240" width="8.92578125" style="58"/>
    <col min="10241" max="10241" width="10.92578125" style="58" customWidth="1"/>
    <col min="10242" max="10242" width="10.640625" style="58" customWidth="1"/>
    <col min="10243" max="10243" width="8.42578125" style="58" bestFit="1" customWidth="1"/>
    <col min="10244" max="10244" width="6.640625" style="58" bestFit="1" customWidth="1"/>
    <col min="10245" max="10245" width="17.0703125" style="58" bestFit="1" customWidth="1"/>
    <col min="10246" max="10246" width="9.42578125" style="58" bestFit="1" customWidth="1"/>
    <col min="10247" max="10247" width="11.92578125" style="58" bestFit="1" customWidth="1"/>
    <col min="10248" max="10496" width="8.92578125" style="58"/>
    <col min="10497" max="10497" width="10.92578125" style="58" customWidth="1"/>
    <col min="10498" max="10498" width="10.640625" style="58" customWidth="1"/>
    <col min="10499" max="10499" width="8.42578125" style="58" bestFit="1" customWidth="1"/>
    <col min="10500" max="10500" width="6.640625" style="58" bestFit="1" customWidth="1"/>
    <col min="10501" max="10501" width="17.0703125" style="58" bestFit="1" customWidth="1"/>
    <col min="10502" max="10502" width="9.42578125" style="58" bestFit="1" customWidth="1"/>
    <col min="10503" max="10503" width="11.92578125" style="58" bestFit="1" customWidth="1"/>
    <col min="10504" max="10752" width="8.92578125" style="58"/>
    <col min="10753" max="10753" width="10.92578125" style="58" customWidth="1"/>
    <col min="10754" max="10754" width="10.640625" style="58" customWidth="1"/>
    <col min="10755" max="10755" width="8.42578125" style="58" bestFit="1" customWidth="1"/>
    <col min="10756" max="10756" width="6.640625" style="58" bestFit="1" customWidth="1"/>
    <col min="10757" max="10757" width="17.0703125" style="58" bestFit="1" customWidth="1"/>
    <col min="10758" max="10758" width="9.42578125" style="58" bestFit="1" customWidth="1"/>
    <col min="10759" max="10759" width="11.92578125" style="58" bestFit="1" customWidth="1"/>
    <col min="10760" max="11008" width="8.92578125" style="58"/>
    <col min="11009" max="11009" width="10.92578125" style="58" customWidth="1"/>
    <col min="11010" max="11010" width="10.640625" style="58" customWidth="1"/>
    <col min="11011" max="11011" width="8.42578125" style="58" bestFit="1" customWidth="1"/>
    <col min="11012" max="11012" width="6.640625" style="58" bestFit="1" customWidth="1"/>
    <col min="11013" max="11013" width="17.0703125" style="58" bestFit="1" customWidth="1"/>
    <col min="11014" max="11014" width="9.42578125" style="58" bestFit="1" customWidth="1"/>
    <col min="11015" max="11015" width="11.92578125" style="58" bestFit="1" customWidth="1"/>
    <col min="11016" max="11264" width="8.92578125" style="58"/>
    <col min="11265" max="11265" width="10.92578125" style="58" customWidth="1"/>
    <col min="11266" max="11266" width="10.640625" style="58" customWidth="1"/>
    <col min="11267" max="11267" width="8.42578125" style="58" bestFit="1" customWidth="1"/>
    <col min="11268" max="11268" width="6.640625" style="58" bestFit="1" customWidth="1"/>
    <col min="11269" max="11269" width="17.0703125" style="58" bestFit="1" customWidth="1"/>
    <col min="11270" max="11270" width="9.42578125" style="58" bestFit="1" customWidth="1"/>
    <col min="11271" max="11271" width="11.92578125" style="58" bestFit="1" customWidth="1"/>
    <col min="11272" max="11520" width="8.92578125" style="58"/>
    <col min="11521" max="11521" width="10.92578125" style="58" customWidth="1"/>
    <col min="11522" max="11522" width="10.640625" style="58" customWidth="1"/>
    <col min="11523" max="11523" width="8.42578125" style="58" bestFit="1" customWidth="1"/>
    <col min="11524" max="11524" width="6.640625" style="58" bestFit="1" customWidth="1"/>
    <col min="11525" max="11525" width="17.0703125" style="58" bestFit="1" customWidth="1"/>
    <col min="11526" max="11526" width="9.42578125" style="58" bestFit="1" customWidth="1"/>
    <col min="11527" max="11527" width="11.92578125" style="58" bestFit="1" customWidth="1"/>
    <col min="11528" max="11776" width="8.92578125" style="58"/>
    <col min="11777" max="11777" width="10.92578125" style="58" customWidth="1"/>
    <col min="11778" max="11778" width="10.640625" style="58" customWidth="1"/>
    <col min="11779" max="11779" width="8.42578125" style="58" bestFit="1" customWidth="1"/>
    <col min="11780" max="11780" width="6.640625" style="58" bestFit="1" customWidth="1"/>
    <col min="11781" max="11781" width="17.0703125" style="58" bestFit="1" customWidth="1"/>
    <col min="11782" max="11782" width="9.42578125" style="58" bestFit="1" customWidth="1"/>
    <col min="11783" max="11783" width="11.92578125" style="58" bestFit="1" customWidth="1"/>
    <col min="11784" max="12032" width="8.92578125" style="58"/>
    <col min="12033" max="12033" width="10.92578125" style="58" customWidth="1"/>
    <col min="12034" max="12034" width="10.640625" style="58" customWidth="1"/>
    <col min="12035" max="12035" width="8.42578125" style="58" bestFit="1" customWidth="1"/>
    <col min="12036" max="12036" width="6.640625" style="58" bestFit="1" customWidth="1"/>
    <col min="12037" max="12037" width="17.0703125" style="58" bestFit="1" customWidth="1"/>
    <col min="12038" max="12038" width="9.42578125" style="58" bestFit="1" customWidth="1"/>
    <col min="12039" max="12039" width="11.92578125" style="58" bestFit="1" customWidth="1"/>
    <col min="12040" max="12288" width="8.92578125" style="58"/>
    <col min="12289" max="12289" width="10.92578125" style="58" customWidth="1"/>
    <col min="12290" max="12290" width="10.640625" style="58" customWidth="1"/>
    <col min="12291" max="12291" width="8.42578125" style="58" bestFit="1" customWidth="1"/>
    <col min="12292" max="12292" width="6.640625" style="58" bestFit="1" customWidth="1"/>
    <col min="12293" max="12293" width="17.0703125" style="58" bestFit="1" customWidth="1"/>
    <col min="12294" max="12294" width="9.42578125" style="58" bestFit="1" customWidth="1"/>
    <col min="12295" max="12295" width="11.92578125" style="58" bestFit="1" customWidth="1"/>
    <col min="12296" max="12544" width="8.92578125" style="58"/>
    <col min="12545" max="12545" width="10.92578125" style="58" customWidth="1"/>
    <col min="12546" max="12546" width="10.640625" style="58" customWidth="1"/>
    <col min="12547" max="12547" width="8.42578125" style="58" bestFit="1" customWidth="1"/>
    <col min="12548" max="12548" width="6.640625" style="58" bestFit="1" customWidth="1"/>
    <col min="12549" max="12549" width="17.0703125" style="58" bestFit="1" customWidth="1"/>
    <col min="12550" max="12550" width="9.42578125" style="58" bestFit="1" customWidth="1"/>
    <col min="12551" max="12551" width="11.92578125" style="58" bestFit="1" customWidth="1"/>
    <col min="12552" max="12800" width="8.92578125" style="58"/>
    <col min="12801" max="12801" width="10.92578125" style="58" customWidth="1"/>
    <col min="12802" max="12802" width="10.640625" style="58" customWidth="1"/>
    <col min="12803" max="12803" width="8.42578125" style="58" bestFit="1" customWidth="1"/>
    <col min="12804" max="12804" width="6.640625" style="58" bestFit="1" customWidth="1"/>
    <col min="12805" max="12805" width="17.0703125" style="58" bestFit="1" customWidth="1"/>
    <col min="12806" max="12806" width="9.42578125" style="58" bestFit="1" customWidth="1"/>
    <col min="12807" max="12807" width="11.92578125" style="58" bestFit="1" customWidth="1"/>
    <col min="12808" max="13056" width="8.92578125" style="58"/>
    <col min="13057" max="13057" width="10.92578125" style="58" customWidth="1"/>
    <col min="13058" max="13058" width="10.640625" style="58" customWidth="1"/>
    <col min="13059" max="13059" width="8.42578125" style="58" bestFit="1" customWidth="1"/>
    <col min="13060" max="13060" width="6.640625" style="58" bestFit="1" customWidth="1"/>
    <col min="13061" max="13061" width="17.0703125" style="58" bestFit="1" customWidth="1"/>
    <col min="13062" max="13062" width="9.42578125" style="58" bestFit="1" customWidth="1"/>
    <col min="13063" max="13063" width="11.92578125" style="58" bestFit="1" customWidth="1"/>
    <col min="13064" max="13312" width="8.92578125" style="58"/>
    <col min="13313" max="13313" width="10.92578125" style="58" customWidth="1"/>
    <col min="13314" max="13314" width="10.640625" style="58" customWidth="1"/>
    <col min="13315" max="13315" width="8.42578125" style="58" bestFit="1" customWidth="1"/>
    <col min="13316" max="13316" width="6.640625" style="58" bestFit="1" customWidth="1"/>
    <col min="13317" max="13317" width="17.0703125" style="58" bestFit="1" customWidth="1"/>
    <col min="13318" max="13318" width="9.42578125" style="58" bestFit="1" customWidth="1"/>
    <col min="13319" max="13319" width="11.92578125" style="58" bestFit="1" customWidth="1"/>
    <col min="13320" max="13568" width="8.92578125" style="58"/>
    <col min="13569" max="13569" width="10.92578125" style="58" customWidth="1"/>
    <col min="13570" max="13570" width="10.640625" style="58" customWidth="1"/>
    <col min="13571" max="13571" width="8.42578125" style="58" bestFit="1" customWidth="1"/>
    <col min="13572" max="13572" width="6.640625" style="58" bestFit="1" customWidth="1"/>
    <col min="13573" max="13573" width="17.0703125" style="58" bestFit="1" customWidth="1"/>
    <col min="13574" max="13574" width="9.42578125" style="58" bestFit="1" customWidth="1"/>
    <col min="13575" max="13575" width="11.92578125" style="58" bestFit="1" customWidth="1"/>
    <col min="13576" max="13824" width="8.92578125" style="58"/>
    <col min="13825" max="13825" width="10.92578125" style="58" customWidth="1"/>
    <col min="13826" max="13826" width="10.640625" style="58" customWidth="1"/>
    <col min="13827" max="13827" width="8.42578125" style="58" bestFit="1" customWidth="1"/>
    <col min="13828" max="13828" width="6.640625" style="58" bestFit="1" customWidth="1"/>
    <col min="13829" max="13829" width="17.0703125" style="58" bestFit="1" customWidth="1"/>
    <col min="13830" max="13830" width="9.42578125" style="58" bestFit="1" customWidth="1"/>
    <col min="13831" max="13831" width="11.92578125" style="58" bestFit="1" customWidth="1"/>
    <col min="13832" max="14080" width="8.92578125" style="58"/>
    <col min="14081" max="14081" width="10.92578125" style="58" customWidth="1"/>
    <col min="14082" max="14082" width="10.640625" style="58" customWidth="1"/>
    <col min="14083" max="14083" width="8.42578125" style="58" bestFit="1" customWidth="1"/>
    <col min="14084" max="14084" width="6.640625" style="58" bestFit="1" customWidth="1"/>
    <col min="14085" max="14085" width="17.0703125" style="58" bestFit="1" customWidth="1"/>
    <col min="14086" max="14086" width="9.42578125" style="58" bestFit="1" customWidth="1"/>
    <col min="14087" max="14087" width="11.92578125" style="58" bestFit="1" customWidth="1"/>
    <col min="14088" max="14336" width="8.92578125" style="58"/>
    <col min="14337" max="14337" width="10.92578125" style="58" customWidth="1"/>
    <col min="14338" max="14338" width="10.640625" style="58" customWidth="1"/>
    <col min="14339" max="14339" width="8.42578125" style="58" bestFit="1" customWidth="1"/>
    <col min="14340" max="14340" width="6.640625" style="58" bestFit="1" customWidth="1"/>
    <col min="14341" max="14341" width="17.0703125" style="58" bestFit="1" customWidth="1"/>
    <col min="14342" max="14342" width="9.42578125" style="58" bestFit="1" customWidth="1"/>
    <col min="14343" max="14343" width="11.92578125" style="58" bestFit="1" customWidth="1"/>
    <col min="14344" max="14592" width="8.92578125" style="58"/>
    <col min="14593" max="14593" width="10.92578125" style="58" customWidth="1"/>
    <col min="14594" max="14594" width="10.640625" style="58" customWidth="1"/>
    <col min="14595" max="14595" width="8.42578125" style="58" bestFit="1" customWidth="1"/>
    <col min="14596" max="14596" width="6.640625" style="58" bestFit="1" customWidth="1"/>
    <col min="14597" max="14597" width="17.0703125" style="58" bestFit="1" customWidth="1"/>
    <col min="14598" max="14598" width="9.42578125" style="58" bestFit="1" customWidth="1"/>
    <col min="14599" max="14599" width="11.92578125" style="58" bestFit="1" customWidth="1"/>
    <col min="14600" max="14848" width="8.92578125" style="58"/>
    <col min="14849" max="14849" width="10.92578125" style="58" customWidth="1"/>
    <col min="14850" max="14850" width="10.640625" style="58" customWidth="1"/>
    <col min="14851" max="14851" width="8.42578125" style="58" bestFit="1" customWidth="1"/>
    <col min="14852" max="14852" width="6.640625" style="58" bestFit="1" customWidth="1"/>
    <col min="14853" max="14853" width="17.0703125" style="58" bestFit="1" customWidth="1"/>
    <col min="14854" max="14854" width="9.42578125" style="58" bestFit="1" customWidth="1"/>
    <col min="14855" max="14855" width="11.92578125" style="58" bestFit="1" customWidth="1"/>
    <col min="14856" max="15104" width="8.92578125" style="58"/>
    <col min="15105" max="15105" width="10.92578125" style="58" customWidth="1"/>
    <col min="15106" max="15106" width="10.640625" style="58" customWidth="1"/>
    <col min="15107" max="15107" width="8.42578125" style="58" bestFit="1" customWidth="1"/>
    <col min="15108" max="15108" width="6.640625" style="58" bestFit="1" customWidth="1"/>
    <col min="15109" max="15109" width="17.0703125" style="58" bestFit="1" customWidth="1"/>
    <col min="15110" max="15110" width="9.42578125" style="58" bestFit="1" customWidth="1"/>
    <col min="15111" max="15111" width="11.92578125" style="58" bestFit="1" customWidth="1"/>
    <col min="15112" max="15360" width="8.92578125" style="58"/>
    <col min="15361" max="15361" width="10.92578125" style="58" customWidth="1"/>
    <col min="15362" max="15362" width="10.640625" style="58" customWidth="1"/>
    <col min="15363" max="15363" width="8.42578125" style="58" bestFit="1" customWidth="1"/>
    <col min="15364" max="15364" width="6.640625" style="58" bestFit="1" customWidth="1"/>
    <col min="15365" max="15365" width="17.0703125" style="58" bestFit="1" customWidth="1"/>
    <col min="15366" max="15366" width="9.42578125" style="58" bestFit="1" customWidth="1"/>
    <col min="15367" max="15367" width="11.92578125" style="58" bestFit="1" customWidth="1"/>
    <col min="15368" max="15616" width="8.92578125" style="58"/>
    <col min="15617" max="15617" width="10.92578125" style="58" customWidth="1"/>
    <col min="15618" max="15618" width="10.640625" style="58" customWidth="1"/>
    <col min="15619" max="15619" width="8.42578125" style="58" bestFit="1" customWidth="1"/>
    <col min="15620" max="15620" width="6.640625" style="58" bestFit="1" customWidth="1"/>
    <col min="15621" max="15621" width="17.0703125" style="58" bestFit="1" customWidth="1"/>
    <col min="15622" max="15622" width="9.42578125" style="58" bestFit="1" customWidth="1"/>
    <col min="15623" max="15623" width="11.92578125" style="58" bestFit="1" customWidth="1"/>
    <col min="15624" max="15872" width="8.92578125" style="58"/>
    <col min="15873" max="15873" width="10.92578125" style="58" customWidth="1"/>
    <col min="15874" max="15874" width="10.640625" style="58" customWidth="1"/>
    <col min="15875" max="15875" width="8.42578125" style="58" bestFit="1" customWidth="1"/>
    <col min="15876" max="15876" width="6.640625" style="58" bestFit="1" customWidth="1"/>
    <col min="15877" max="15877" width="17.0703125" style="58" bestFit="1" customWidth="1"/>
    <col min="15878" max="15878" width="9.42578125" style="58" bestFit="1" customWidth="1"/>
    <col min="15879" max="15879" width="11.92578125" style="58" bestFit="1" customWidth="1"/>
    <col min="15880" max="16128" width="8.92578125" style="58"/>
    <col min="16129" max="16129" width="10.92578125" style="58" customWidth="1"/>
    <col min="16130" max="16130" width="10.640625" style="58" customWidth="1"/>
    <col min="16131" max="16131" width="8.42578125" style="58" bestFit="1" customWidth="1"/>
    <col min="16132" max="16132" width="6.640625" style="58" bestFit="1" customWidth="1"/>
    <col min="16133" max="16133" width="17.0703125" style="58" bestFit="1" customWidth="1"/>
    <col min="16134" max="16134" width="9.42578125" style="58" bestFit="1" customWidth="1"/>
    <col min="16135" max="16135" width="11.92578125" style="58" bestFit="1" customWidth="1"/>
    <col min="16136" max="16384" width="8.92578125" style="58"/>
  </cols>
  <sheetData>
    <row r="1" spans="1:15" ht="25" x14ac:dyDescent="0.55000000000000004">
      <c r="A1" s="392" t="s">
        <v>81</v>
      </c>
      <c r="B1" s="392"/>
      <c r="C1" s="392"/>
      <c r="D1" s="392"/>
      <c r="E1" s="392"/>
      <c r="F1" s="392"/>
      <c r="G1" s="392"/>
    </row>
    <row r="2" spans="1:15" ht="16.5" customHeight="1" x14ac:dyDescent="0.35">
      <c r="A2" s="393" t="s">
        <v>116</v>
      </c>
      <c r="B2" s="393"/>
      <c r="C2" s="393"/>
      <c r="D2" s="393"/>
      <c r="E2" s="393"/>
      <c r="F2" s="393"/>
      <c r="G2" s="393"/>
      <c r="L2" s="58">
        <v>999999999</v>
      </c>
    </row>
    <row r="3" spans="1:15" ht="16.5" customHeight="1" thickBot="1" x14ac:dyDescent="0.4">
      <c r="A3" s="393"/>
      <c r="B3" s="393"/>
      <c r="C3" s="393"/>
      <c r="D3" s="393"/>
      <c r="E3" s="393"/>
      <c r="F3" s="393"/>
      <c r="G3" s="393"/>
    </row>
    <row r="4" spans="1:15" ht="63.5" thickTop="1" x14ac:dyDescent="0.35">
      <c r="A4" s="170" t="s">
        <v>72</v>
      </c>
      <c r="B4" s="171" t="s">
        <v>73</v>
      </c>
      <c r="C4" s="171" t="s">
        <v>74</v>
      </c>
      <c r="D4" s="171" t="s">
        <v>75</v>
      </c>
      <c r="E4" s="171" t="s">
        <v>76</v>
      </c>
      <c r="F4" s="171" t="s">
        <v>77</v>
      </c>
      <c r="G4" s="172" t="s">
        <v>78</v>
      </c>
    </row>
    <row r="5" spans="1:15" ht="17" x14ac:dyDescent="0.4">
      <c r="A5" s="173">
        <v>39099</v>
      </c>
      <c r="B5" s="174" t="s">
        <v>54</v>
      </c>
      <c r="C5" s="175">
        <v>1211</v>
      </c>
      <c r="D5" s="176">
        <v>11.2</v>
      </c>
      <c r="E5" s="177">
        <f t="shared" ref="E5:E14" si="0">D5*C5</f>
        <v>13563.199999999999</v>
      </c>
      <c r="F5" s="351">
        <f t="shared" ref="F5:F14" si="1">C5*(D5-8)</f>
        <v>3875.1999999999994</v>
      </c>
      <c r="G5" s="178">
        <v>932456068</v>
      </c>
      <c r="I5" s="173">
        <v>39099</v>
      </c>
      <c r="J5" s="406" t="s">
        <v>54</v>
      </c>
      <c r="K5" s="407">
        <v>1211</v>
      </c>
      <c r="L5" s="176">
        <v>11.2</v>
      </c>
      <c r="M5" s="177">
        <f t="shared" ref="M5:M14" si="2">L5*K5</f>
        <v>13563.199999999999</v>
      </c>
      <c r="N5" s="351">
        <f t="shared" ref="N5:N14" si="3">K5*(L5-8)</f>
        <v>3875.1999999999994</v>
      </c>
      <c r="O5" s="178">
        <v>932456068</v>
      </c>
    </row>
    <row r="6" spans="1:15" ht="17" x14ac:dyDescent="0.4">
      <c r="A6" s="173">
        <v>39336</v>
      </c>
      <c r="B6" s="174" t="s">
        <v>55</v>
      </c>
      <c r="C6" s="175">
        <v>1229</v>
      </c>
      <c r="D6" s="176">
        <v>6.3</v>
      </c>
      <c r="E6" s="177">
        <f t="shared" si="0"/>
        <v>7742.7</v>
      </c>
      <c r="F6" s="351">
        <f t="shared" si="1"/>
        <v>-2089.3000000000002</v>
      </c>
      <c r="G6" s="178">
        <v>931751291</v>
      </c>
      <c r="I6" s="173">
        <v>39336</v>
      </c>
      <c r="J6" s="406" t="s">
        <v>55</v>
      </c>
      <c r="K6" s="407">
        <v>1229</v>
      </c>
      <c r="L6" s="176">
        <v>6.3</v>
      </c>
      <c r="M6" s="177">
        <f t="shared" si="2"/>
        <v>7742.7</v>
      </c>
      <c r="N6" s="351">
        <f t="shared" si="3"/>
        <v>-2089.3000000000002</v>
      </c>
      <c r="O6" s="178">
        <v>931751291</v>
      </c>
    </row>
    <row r="7" spans="1:15" ht="17" x14ac:dyDescent="0.4">
      <c r="A7" s="173">
        <v>39224</v>
      </c>
      <c r="B7" s="174" t="s">
        <v>56</v>
      </c>
      <c r="C7" s="175">
        <v>1228</v>
      </c>
      <c r="D7" s="176">
        <v>8.5</v>
      </c>
      <c r="E7" s="177">
        <f t="shared" si="0"/>
        <v>10438</v>
      </c>
      <c r="F7" s="351">
        <f t="shared" si="1"/>
        <v>614</v>
      </c>
      <c r="G7" s="178">
        <v>932770065</v>
      </c>
      <c r="I7" s="173">
        <v>39224</v>
      </c>
      <c r="J7" s="406" t="s">
        <v>56</v>
      </c>
      <c r="K7" s="407">
        <v>1228</v>
      </c>
      <c r="L7" s="176">
        <v>8.5</v>
      </c>
      <c r="M7" s="177">
        <f t="shared" si="2"/>
        <v>10438</v>
      </c>
      <c r="N7" s="351">
        <f t="shared" si="3"/>
        <v>614</v>
      </c>
      <c r="O7" s="178">
        <v>932770065</v>
      </c>
    </row>
    <row r="8" spans="1:15" ht="17" x14ac:dyDescent="0.4">
      <c r="A8" s="173">
        <v>39176</v>
      </c>
      <c r="B8" s="174" t="s">
        <v>57</v>
      </c>
      <c r="C8" s="175">
        <v>1120</v>
      </c>
      <c r="D8" s="176">
        <v>9</v>
      </c>
      <c r="E8" s="177">
        <f t="shared" si="0"/>
        <v>10080</v>
      </c>
      <c r="F8" s="351">
        <f t="shared" si="1"/>
        <v>1120</v>
      </c>
      <c r="G8" s="178">
        <v>935351851</v>
      </c>
      <c r="I8" s="173">
        <v>39176</v>
      </c>
      <c r="J8" s="406" t="s">
        <v>57</v>
      </c>
      <c r="K8" s="407">
        <v>1120</v>
      </c>
      <c r="L8" s="176">
        <v>9</v>
      </c>
      <c r="M8" s="177">
        <f t="shared" si="2"/>
        <v>10080</v>
      </c>
      <c r="N8" s="351">
        <f t="shared" si="3"/>
        <v>1120</v>
      </c>
      <c r="O8" s="178">
        <v>935351851</v>
      </c>
    </row>
    <row r="9" spans="1:15" ht="17" x14ac:dyDescent="0.4">
      <c r="A9" s="173">
        <v>39206</v>
      </c>
      <c r="B9" s="174" t="s">
        <v>58</v>
      </c>
      <c r="C9" s="175">
        <v>1080</v>
      </c>
      <c r="D9" s="176">
        <v>7.4</v>
      </c>
      <c r="E9" s="177">
        <f t="shared" si="0"/>
        <v>7992</v>
      </c>
      <c r="F9" s="351">
        <f t="shared" si="1"/>
        <v>-647.99999999999966</v>
      </c>
      <c r="G9" s="178">
        <v>936679000</v>
      </c>
      <c r="I9" s="173">
        <v>39206</v>
      </c>
      <c r="J9" s="406" t="s">
        <v>58</v>
      </c>
      <c r="K9" s="407">
        <v>1080</v>
      </c>
      <c r="L9" s="176">
        <v>7.4</v>
      </c>
      <c r="M9" s="177">
        <f t="shared" si="2"/>
        <v>7992</v>
      </c>
      <c r="N9" s="351">
        <f t="shared" si="3"/>
        <v>-647.99999999999966</v>
      </c>
      <c r="O9" s="178">
        <v>936679000</v>
      </c>
    </row>
    <row r="10" spans="1:15" ht="17" x14ac:dyDescent="0.4">
      <c r="A10" s="173">
        <v>39083</v>
      </c>
      <c r="B10" s="174" t="s">
        <v>79</v>
      </c>
      <c r="C10" s="175">
        <v>1320</v>
      </c>
      <c r="D10" s="176">
        <v>7.4</v>
      </c>
      <c r="E10" s="177">
        <f t="shared" si="0"/>
        <v>9768</v>
      </c>
      <c r="F10" s="351">
        <f t="shared" si="1"/>
        <v>-791.99999999999955</v>
      </c>
      <c r="G10" s="178">
        <v>937603017</v>
      </c>
      <c r="I10" s="173">
        <v>39083</v>
      </c>
      <c r="J10" s="406" t="s">
        <v>79</v>
      </c>
      <c r="K10" s="407">
        <v>1320</v>
      </c>
      <c r="L10" s="176">
        <v>7.4</v>
      </c>
      <c r="M10" s="177">
        <f t="shared" si="2"/>
        <v>9768</v>
      </c>
      <c r="N10" s="351">
        <f t="shared" si="3"/>
        <v>-791.99999999999955</v>
      </c>
      <c r="O10" s="178">
        <v>937603017</v>
      </c>
    </row>
    <row r="11" spans="1:15" ht="17" x14ac:dyDescent="0.4">
      <c r="A11" s="173">
        <v>39236</v>
      </c>
      <c r="B11" s="174" t="s">
        <v>60</v>
      </c>
      <c r="C11" s="175">
        <v>990</v>
      </c>
      <c r="D11" s="176">
        <v>9.3000000000000007</v>
      </c>
      <c r="E11" s="177">
        <f t="shared" si="0"/>
        <v>9207</v>
      </c>
      <c r="F11" s="351">
        <f t="shared" si="1"/>
        <v>1287.0000000000007</v>
      </c>
      <c r="G11" s="178">
        <v>931578516</v>
      </c>
      <c r="I11" s="173">
        <v>39236</v>
      </c>
      <c r="J11" s="406" t="s">
        <v>60</v>
      </c>
      <c r="K11" s="407">
        <v>990</v>
      </c>
      <c r="L11" s="176">
        <v>9.3000000000000007</v>
      </c>
      <c r="M11" s="177">
        <f t="shared" si="2"/>
        <v>9207</v>
      </c>
      <c r="N11" s="351">
        <f t="shared" si="3"/>
        <v>1287.0000000000007</v>
      </c>
      <c r="O11" s="178">
        <v>931578516</v>
      </c>
    </row>
    <row r="12" spans="1:15" ht="17" x14ac:dyDescent="0.4">
      <c r="A12" s="173">
        <v>39143</v>
      </c>
      <c r="B12" s="174" t="s">
        <v>59</v>
      </c>
      <c r="C12" s="175">
        <v>900</v>
      </c>
      <c r="D12" s="176">
        <v>9</v>
      </c>
      <c r="E12" s="177">
        <f t="shared" si="0"/>
        <v>8100</v>
      </c>
      <c r="F12" s="351">
        <f t="shared" si="1"/>
        <v>900</v>
      </c>
      <c r="G12" s="178">
        <v>938757096</v>
      </c>
      <c r="I12" s="173">
        <v>39143</v>
      </c>
      <c r="J12" s="406" t="s">
        <v>59</v>
      </c>
      <c r="K12" s="407">
        <v>900</v>
      </c>
      <c r="L12" s="176">
        <v>9</v>
      </c>
      <c r="M12" s="177">
        <f t="shared" si="2"/>
        <v>8100</v>
      </c>
      <c r="N12" s="351">
        <f t="shared" si="3"/>
        <v>900</v>
      </c>
      <c r="O12" s="178">
        <v>938757096</v>
      </c>
    </row>
    <row r="13" spans="1:15" ht="17" x14ac:dyDescent="0.4">
      <c r="A13" s="173">
        <v>39117</v>
      </c>
      <c r="B13" s="174" t="s">
        <v>80</v>
      </c>
      <c r="C13" s="175">
        <v>920</v>
      </c>
      <c r="D13" s="176">
        <v>8.6</v>
      </c>
      <c r="E13" s="177">
        <f t="shared" si="0"/>
        <v>7912</v>
      </c>
      <c r="F13" s="351">
        <f t="shared" si="1"/>
        <v>551.99999999999966</v>
      </c>
      <c r="G13" s="178">
        <v>932388076</v>
      </c>
      <c r="I13" s="173">
        <v>39117</v>
      </c>
      <c r="J13" s="406" t="s">
        <v>80</v>
      </c>
      <c r="K13" s="407">
        <v>920</v>
      </c>
      <c r="L13" s="176">
        <v>8.6</v>
      </c>
      <c r="M13" s="177">
        <f t="shared" si="2"/>
        <v>7912</v>
      </c>
      <c r="N13" s="351">
        <f t="shared" si="3"/>
        <v>551.99999999999966</v>
      </c>
      <c r="O13" s="178">
        <v>932388076</v>
      </c>
    </row>
    <row r="14" spans="1:15" ht="17" x14ac:dyDescent="0.4">
      <c r="A14" s="173">
        <v>39184</v>
      </c>
      <c r="B14" s="174" t="s">
        <v>61</v>
      </c>
      <c r="C14" s="175">
        <v>992</v>
      </c>
      <c r="D14" s="176">
        <v>7.6</v>
      </c>
      <c r="E14" s="177">
        <f t="shared" si="0"/>
        <v>7539.2</v>
      </c>
      <c r="F14" s="351">
        <f t="shared" si="1"/>
        <v>-396.80000000000035</v>
      </c>
      <c r="G14" s="178">
        <v>935841637</v>
      </c>
      <c r="I14" s="173">
        <v>39184</v>
      </c>
      <c r="J14" s="406" t="s">
        <v>61</v>
      </c>
      <c r="K14" s="407">
        <v>992</v>
      </c>
      <c r="L14" s="176">
        <v>7.6</v>
      </c>
      <c r="M14" s="177">
        <f t="shared" si="2"/>
        <v>7539.2</v>
      </c>
      <c r="N14" s="351">
        <f t="shared" si="3"/>
        <v>-396.80000000000035</v>
      </c>
      <c r="O14" s="178">
        <v>935841637</v>
      </c>
    </row>
    <row r="15" spans="1:15" ht="17.5" thickBot="1" x14ac:dyDescent="0.45">
      <c r="A15" s="179" t="s">
        <v>9</v>
      </c>
      <c r="B15" s="180"/>
      <c r="C15" s="181">
        <f>SUM(C5:C14)</f>
        <v>10990</v>
      </c>
      <c r="D15" s="180"/>
      <c r="E15" s="182">
        <f>SUM(E5:E14)</f>
        <v>92342.099999999991</v>
      </c>
      <c r="F15" s="183">
        <f>SUM(F5:F14)</f>
        <v>4422.1000000000004</v>
      </c>
      <c r="G15" s="184"/>
      <c r="I15" s="179" t="s">
        <v>9</v>
      </c>
      <c r="J15" s="180"/>
      <c r="K15" s="181">
        <f>SUM(K5:K14)</f>
        <v>10990</v>
      </c>
      <c r="L15" s="180"/>
      <c r="M15" s="182">
        <f>SUM(M5:M14)</f>
        <v>92342.099999999991</v>
      </c>
      <c r="N15" s="183">
        <f>SUM(N5:N14)</f>
        <v>4422.1000000000004</v>
      </c>
      <c r="O15" s="184"/>
    </row>
    <row r="16" spans="1:15" ht="16" thickTop="1" x14ac:dyDescent="0.35"/>
    <row r="17" spans="2:9" ht="17" x14ac:dyDescent="0.4">
      <c r="E17" s="347" t="s">
        <v>337</v>
      </c>
      <c r="I17" s="260" t="s">
        <v>279</v>
      </c>
    </row>
    <row r="18" spans="2:9" ht="17" x14ac:dyDescent="0.4">
      <c r="B18" s="342">
        <v>0</v>
      </c>
      <c r="E18" s="194" t="s">
        <v>222</v>
      </c>
      <c r="F18" s="195" t="s">
        <v>223</v>
      </c>
      <c r="G18" s="196" t="s">
        <v>224</v>
      </c>
    </row>
    <row r="19" spans="2:9" ht="17" x14ac:dyDescent="0.4">
      <c r="B19" s="207" t="s">
        <v>229</v>
      </c>
      <c r="E19" s="185">
        <v>0</v>
      </c>
      <c r="F19" s="394">
        <v>1.6</v>
      </c>
      <c r="G19" s="186">
        <f>$F$19</f>
        <v>1.6</v>
      </c>
      <c r="I19" s="58" t="s">
        <v>269</v>
      </c>
    </row>
    <row r="20" spans="2:9" x14ac:dyDescent="0.35">
      <c r="B20" s="208" t="s">
        <v>230</v>
      </c>
      <c r="E20" s="185" t="s">
        <v>215</v>
      </c>
      <c r="F20" s="395"/>
      <c r="G20" s="187">
        <f t="shared" ref="G20:G29" si="4">$F$19</f>
        <v>1.6</v>
      </c>
    </row>
    <row r="21" spans="2:9" x14ac:dyDescent="0.35">
      <c r="E21" s="185" t="s">
        <v>216</v>
      </c>
      <c r="F21" s="395"/>
      <c r="G21" s="188">
        <f t="shared" si="4"/>
        <v>1.6</v>
      </c>
      <c r="H21" s="137"/>
    </row>
    <row r="22" spans="2:9" ht="17" x14ac:dyDescent="0.4">
      <c r="B22" s="342" t="s">
        <v>231</v>
      </c>
      <c r="E22" s="185" t="s">
        <v>217</v>
      </c>
      <c r="F22" s="395"/>
      <c r="G22" s="189">
        <f t="shared" si="4"/>
        <v>1.6</v>
      </c>
      <c r="I22" s="58" t="s">
        <v>270</v>
      </c>
    </row>
    <row r="23" spans="2:9" x14ac:dyDescent="0.35">
      <c r="B23" s="207" t="s">
        <v>232</v>
      </c>
      <c r="E23" s="185" t="s">
        <v>218</v>
      </c>
      <c r="F23" s="395"/>
      <c r="G23" s="200">
        <f t="shared" si="4"/>
        <v>1.6</v>
      </c>
    </row>
    <row r="24" spans="2:9" x14ac:dyDescent="0.35">
      <c r="E24" s="185" t="s">
        <v>219</v>
      </c>
      <c r="F24" s="395"/>
      <c r="G24" s="191">
        <f t="shared" si="4"/>
        <v>1.6</v>
      </c>
    </row>
    <row r="25" spans="2:9" x14ac:dyDescent="0.35">
      <c r="B25" s="342" t="s">
        <v>326</v>
      </c>
      <c r="E25" s="185" t="s">
        <v>220</v>
      </c>
      <c r="F25" s="395"/>
      <c r="G25" s="192">
        <f t="shared" si="4"/>
        <v>1.6</v>
      </c>
    </row>
    <row r="26" spans="2:9" ht="17" x14ac:dyDescent="0.4">
      <c r="B26" s="328" t="s">
        <v>327</v>
      </c>
      <c r="E26" s="185" t="s">
        <v>233</v>
      </c>
      <c r="F26" s="395"/>
      <c r="G26" s="209">
        <f t="shared" si="4"/>
        <v>1.6</v>
      </c>
    </row>
    <row r="27" spans="2:9" x14ac:dyDescent="0.35">
      <c r="E27" s="185" t="s">
        <v>221</v>
      </c>
      <c r="F27" s="395"/>
      <c r="G27" s="193">
        <f t="shared" si="4"/>
        <v>1.6</v>
      </c>
    </row>
    <row r="28" spans="2:9" ht="17" x14ac:dyDescent="0.4">
      <c r="B28" s="345" t="s">
        <v>328</v>
      </c>
      <c r="C28" s="346" t="s">
        <v>329</v>
      </c>
      <c r="D28" s="329"/>
      <c r="E28" s="197" t="s">
        <v>226</v>
      </c>
      <c r="F28" s="395"/>
      <c r="G28" s="199">
        <f t="shared" si="4"/>
        <v>1.6</v>
      </c>
    </row>
    <row r="29" spans="2:9" x14ac:dyDescent="0.35">
      <c r="B29" s="344">
        <v>1.23</v>
      </c>
      <c r="C29" s="343">
        <v>1.23</v>
      </c>
      <c r="D29" s="329"/>
      <c r="E29" s="190" t="s">
        <v>225</v>
      </c>
      <c r="F29" s="396"/>
      <c r="G29" s="198">
        <f t="shared" si="4"/>
        <v>1.6</v>
      </c>
    </row>
    <row r="30" spans="2:9" x14ac:dyDescent="0.35">
      <c r="B30" s="344">
        <v>1.6</v>
      </c>
      <c r="C30" s="343">
        <v>1.6</v>
      </c>
      <c r="D30" s="329"/>
    </row>
    <row r="31" spans="2:9" x14ac:dyDescent="0.35">
      <c r="B31" s="344">
        <v>567.83600000000001</v>
      </c>
      <c r="C31" s="343">
        <v>567.83600000000001</v>
      </c>
      <c r="D31" s="329"/>
      <c r="E31" s="390" t="s">
        <v>228</v>
      </c>
      <c r="F31" s="201">
        <v>123.5</v>
      </c>
      <c r="G31" s="202">
        <f>F31</f>
        <v>123.5</v>
      </c>
    </row>
    <row r="32" spans="2:9" ht="17" x14ac:dyDescent="0.4">
      <c r="B32" s="344">
        <v>5</v>
      </c>
      <c r="C32" s="343">
        <v>5</v>
      </c>
      <c r="D32" s="330"/>
      <c r="E32" s="391"/>
      <c r="F32" s="203">
        <v>1234.5</v>
      </c>
      <c r="G32" s="204">
        <f>F32</f>
        <v>1234.5</v>
      </c>
    </row>
    <row r="33" spans="5:7" x14ac:dyDescent="0.35">
      <c r="E33" s="390" t="s">
        <v>227</v>
      </c>
      <c r="F33" s="201">
        <v>123.5</v>
      </c>
      <c r="G33" s="205">
        <f t="shared" ref="G33:G34" si="5">F33</f>
        <v>123.5</v>
      </c>
    </row>
    <row r="34" spans="5:7" x14ac:dyDescent="0.35">
      <c r="E34" s="391"/>
      <c r="F34" s="203">
        <v>1234.5</v>
      </c>
      <c r="G34" s="206">
        <f t="shared" si="5"/>
        <v>1234.5</v>
      </c>
    </row>
  </sheetData>
  <mergeCells count="5">
    <mergeCell ref="E33:E34"/>
    <mergeCell ref="A1:G1"/>
    <mergeCell ref="A2:G3"/>
    <mergeCell ref="F19:F29"/>
    <mergeCell ref="E31:E32"/>
  </mergeCells>
  <phoneticPr fontId="17" type="noConversion"/>
  <printOptions gridLinesSet="0"/>
  <pageMargins left="0.75" right="0.75" top="1" bottom="1" header="0.5" footer="0.5"/>
  <pageSetup orientation="portrait" horizontalDpi="4294967292" verticalDpi="300" r:id="rId1"/>
  <headerFooter alignWithMargins="0">
    <oddHeader>&amp;A</oddHeader>
    <oddFooter>第&amp;P頁</oddFooter>
  </headerFooter>
  <ignoredErrors>
    <ignoredError sqref="E20 E21:E22" numberStoredAsText="1"/>
  </ignoredErrors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工作表13"/>
  <dimension ref="A1:M19"/>
  <sheetViews>
    <sheetView showGridLines="0" workbookViewId="0">
      <selection activeCell="I3" sqref="I3:I8"/>
    </sheetView>
  </sheetViews>
  <sheetFormatPr defaultColWidth="5" defaultRowHeight="17" x14ac:dyDescent="0.4"/>
  <cols>
    <col min="1" max="1" width="8.0703125" style="11" bestFit="1" customWidth="1"/>
    <col min="2" max="2" width="4.5703125" style="11" customWidth="1"/>
    <col min="3" max="6" width="4.42578125" style="11" bestFit="1" customWidth="1"/>
    <col min="7" max="7" width="5.5703125" style="11" bestFit="1" customWidth="1"/>
    <col min="8" max="8" width="6.42578125" style="11" customWidth="1"/>
    <col min="9" max="9" width="13.92578125" style="11" bestFit="1" customWidth="1"/>
    <col min="10" max="253" width="5" style="11"/>
    <col min="254" max="254" width="8.0703125" style="11" bestFit="1" customWidth="1"/>
    <col min="255" max="255" width="4.5703125" style="11" customWidth="1"/>
    <col min="256" max="260" width="4.42578125" style="11" bestFit="1" customWidth="1"/>
    <col min="261" max="261" width="7.92578125" style="11" bestFit="1" customWidth="1"/>
    <col min="262" max="262" width="5.640625" style="11" bestFit="1" customWidth="1"/>
    <col min="263" max="509" width="5" style="11"/>
    <col min="510" max="510" width="8.0703125" style="11" bestFit="1" customWidth="1"/>
    <col min="511" max="511" width="4.5703125" style="11" customWidth="1"/>
    <col min="512" max="516" width="4.42578125" style="11" bestFit="1" customWidth="1"/>
    <col min="517" max="517" width="7.92578125" style="11" bestFit="1" customWidth="1"/>
    <col min="518" max="518" width="5.640625" style="11" bestFit="1" customWidth="1"/>
    <col min="519" max="765" width="5" style="11"/>
    <col min="766" max="766" width="8.0703125" style="11" bestFit="1" customWidth="1"/>
    <col min="767" max="767" width="4.5703125" style="11" customWidth="1"/>
    <col min="768" max="772" width="4.42578125" style="11" bestFit="1" customWidth="1"/>
    <col min="773" max="773" width="7.92578125" style="11" bestFit="1" customWidth="1"/>
    <col min="774" max="774" width="5.640625" style="11" bestFit="1" customWidth="1"/>
    <col min="775" max="1021" width="5" style="11"/>
    <col min="1022" max="1022" width="8.0703125" style="11" bestFit="1" customWidth="1"/>
    <col min="1023" max="1023" width="4.5703125" style="11" customWidth="1"/>
    <col min="1024" max="1028" width="4.42578125" style="11" bestFit="1" customWidth="1"/>
    <col min="1029" max="1029" width="7.92578125" style="11" bestFit="1" customWidth="1"/>
    <col min="1030" max="1030" width="5.640625" style="11" bestFit="1" customWidth="1"/>
    <col min="1031" max="1277" width="5" style="11"/>
    <col min="1278" max="1278" width="8.0703125" style="11" bestFit="1" customWidth="1"/>
    <col min="1279" max="1279" width="4.5703125" style="11" customWidth="1"/>
    <col min="1280" max="1284" width="4.42578125" style="11" bestFit="1" customWidth="1"/>
    <col min="1285" max="1285" width="7.92578125" style="11" bestFit="1" customWidth="1"/>
    <col min="1286" max="1286" width="5.640625" style="11" bestFit="1" customWidth="1"/>
    <col min="1287" max="1533" width="5" style="11"/>
    <col min="1534" max="1534" width="8.0703125" style="11" bestFit="1" customWidth="1"/>
    <col min="1535" max="1535" width="4.5703125" style="11" customWidth="1"/>
    <col min="1536" max="1540" width="4.42578125" style="11" bestFit="1" customWidth="1"/>
    <col min="1541" max="1541" width="7.92578125" style="11" bestFit="1" customWidth="1"/>
    <col min="1542" max="1542" width="5.640625" style="11" bestFit="1" customWidth="1"/>
    <col min="1543" max="1789" width="5" style="11"/>
    <col min="1790" max="1790" width="8.0703125" style="11" bestFit="1" customWidth="1"/>
    <col min="1791" max="1791" width="4.5703125" style="11" customWidth="1"/>
    <col min="1792" max="1796" width="4.42578125" style="11" bestFit="1" customWidth="1"/>
    <col min="1797" max="1797" width="7.92578125" style="11" bestFit="1" customWidth="1"/>
    <col min="1798" max="1798" width="5.640625" style="11" bestFit="1" customWidth="1"/>
    <col min="1799" max="2045" width="5" style="11"/>
    <col min="2046" max="2046" width="8.0703125" style="11" bestFit="1" customWidth="1"/>
    <col min="2047" max="2047" width="4.5703125" style="11" customWidth="1"/>
    <col min="2048" max="2052" width="4.42578125" style="11" bestFit="1" customWidth="1"/>
    <col min="2053" max="2053" width="7.92578125" style="11" bestFit="1" customWidth="1"/>
    <col min="2054" max="2054" width="5.640625" style="11" bestFit="1" customWidth="1"/>
    <col min="2055" max="2301" width="5" style="11"/>
    <col min="2302" max="2302" width="8.0703125" style="11" bestFit="1" customWidth="1"/>
    <col min="2303" max="2303" width="4.5703125" style="11" customWidth="1"/>
    <col min="2304" max="2308" width="4.42578125" style="11" bestFit="1" customWidth="1"/>
    <col min="2309" max="2309" width="7.92578125" style="11" bestFit="1" customWidth="1"/>
    <col min="2310" max="2310" width="5.640625" style="11" bestFit="1" customWidth="1"/>
    <col min="2311" max="2557" width="5" style="11"/>
    <col min="2558" max="2558" width="8.0703125" style="11" bestFit="1" customWidth="1"/>
    <col min="2559" max="2559" width="4.5703125" style="11" customWidth="1"/>
    <col min="2560" max="2564" width="4.42578125" style="11" bestFit="1" customWidth="1"/>
    <col min="2565" max="2565" width="7.92578125" style="11" bestFit="1" customWidth="1"/>
    <col min="2566" max="2566" width="5.640625" style="11" bestFit="1" customWidth="1"/>
    <col min="2567" max="2813" width="5" style="11"/>
    <col min="2814" max="2814" width="8.0703125" style="11" bestFit="1" customWidth="1"/>
    <col min="2815" max="2815" width="4.5703125" style="11" customWidth="1"/>
    <col min="2816" max="2820" width="4.42578125" style="11" bestFit="1" customWidth="1"/>
    <col min="2821" max="2821" width="7.92578125" style="11" bestFit="1" customWidth="1"/>
    <col min="2822" max="2822" width="5.640625" style="11" bestFit="1" customWidth="1"/>
    <col min="2823" max="3069" width="5" style="11"/>
    <col min="3070" max="3070" width="8.0703125" style="11" bestFit="1" customWidth="1"/>
    <col min="3071" max="3071" width="4.5703125" style="11" customWidth="1"/>
    <col min="3072" max="3076" width="4.42578125" style="11" bestFit="1" customWidth="1"/>
    <col min="3077" max="3077" width="7.92578125" style="11" bestFit="1" customWidth="1"/>
    <col min="3078" max="3078" width="5.640625" style="11" bestFit="1" customWidth="1"/>
    <col min="3079" max="3325" width="5" style="11"/>
    <col min="3326" max="3326" width="8.0703125" style="11" bestFit="1" customWidth="1"/>
    <col min="3327" max="3327" width="4.5703125" style="11" customWidth="1"/>
    <col min="3328" max="3332" width="4.42578125" style="11" bestFit="1" customWidth="1"/>
    <col min="3333" max="3333" width="7.92578125" style="11" bestFit="1" customWidth="1"/>
    <col min="3334" max="3334" width="5.640625" style="11" bestFit="1" customWidth="1"/>
    <col min="3335" max="3581" width="5" style="11"/>
    <col min="3582" max="3582" width="8.0703125" style="11" bestFit="1" customWidth="1"/>
    <col min="3583" max="3583" width="4.5703125" style="11" customWidth="1"/>
    <col min="3584" max="3588" width="4.42578125" style="11" bestFit="1" customWidth="1"/>
    <col min="3589" max="3589" width="7.92578125" style="11" bestFit="1" customWidth="1"/>
    <col min="3590" max="3590" width="5.640625" style="11" bestFit="1" customWidth="1"/>
    <col min="3591" max="3837" width="5" style="11"/>
    <col min="3838" max="3838" width="8.0703125" style="11" bestFit="1" customWidth="1"/>
    <col min="3839" max="3839" width="4.5703125" style="11" customWidth="1"/>
    <col min="3840" max="3844" width="4.42578125" style="11" bestFit="1" customWidth="1"/>
    <col min="3845" max="3845" width="7.92578125" style="11" bestFit="1" customWidth="1"/>
    <col min="3846" max="3846" width="5.640625" style="11" bestFit="1" customWidth="1"/>
    <col min="3847" max="4093" width="5" style="11"/>
    <col min="4094" max="4094" width="8.0703125" style="11" bestFit="1" customWidth="1"/>
    <col min="4095" max="4095" width="4.5703125" style="11" customWidth="1"/>
    <col min="4096" max="4100" width="4.42578125" style="11" bestFit="1" customWidth="1"/>
    <col min="4101" max="4101" width="7.92578125" style="11" bestFit="1" customWidth="1"/>
    <col min="4102" max="4102" width="5.640625" style="11" bestFit="1" customWidth="1"/>
    <col min="4103" max="4349" width="5" style="11"/>
    <col min="4350" max="4350" width="8.0703125" style="11" bestFit="1" customWidth="1"/>
    <col min="4351" max="4351" width="4.5703125" style="11" customWidth="1"/>
    <col min="4352" max="4356" width="4.42578125" style="11" bestFit="1" customWidth="1"/>
    <col min="4357" max="4357" width="7.92578125" style="11" bestFit="1" customWidth="1"/>
    <col min="4358" max="4358" width="5.640625" style="11" bestFit="1" customWidth="1"/>
    <col min="4359" max="4605" width="5" style="11"/>
    <col min="4606" max="4606" width="8.0703125" style="11" bestFit="1" customWidth="1"/>
    <col min="4607" max="4607" width="4.5703125" style="11" customWidth="1"/>
    <col min="4608" max="4612" width="4.42578125" style="11" bestFit="1" customWidth="1"/>
    <col min="4613" max="4613" width="7.92578125" style="11" bestFit="1" customWidth="1"/>
    <col min="4614" max="4614" width="5.640625" style="11" bestFit="1" customWidth="1"/>
    <col min="4615" max="4861" width="5" style="11"/>
    <col min="4862" max="4862" width="8.0703125" style="11" bestFit="1" customWidth="1"/>
    <col min="4863" max="4863" width="4.5703125" style="11" customWidth="1"/>
    <col min="4864" max="4868" width="4.42578125" style="11" bestFit="1" customWidth="1"/>
    <col min="4869" max="4869" width="7.92578125" style="11" bestFit="1" customWidth="1"/>
    <col min="4870" max="4870" width="5.640625" style="11" bestFit="1" customWidth="1"/>
    <col min="4871" max="5117" width="5" style="11"/>
    <col min="5118" max="5118" width="8.0703125" style="11" bestFit="1" customWidth="1"/>
    <col min="5119" max="5119" width="4.5703125" style="11" customWidth="1"/>
    <col min="5120" max="5124" width="4.42578125" style="11" bestFit="1" customWidth="1"/>
    <col min="5125" max="5125" width="7.92578125" style="11" bestFit="1" customWidth="1"/>
    <col min="5126" max="5126" width="5.640625" style="11" bestFit="1" customWidth="1"/>
    <col min="5127" max="5373" width="5" style="11"/>
    <col min="5374" max="5374" width="8.0703125" style="11" bestFit="1" customWidth="1"/>
    <col min="5375" max="5375" width="4.5703125" style="11" customWidth="1"/>
    <col min="5376" max="5380" width="4.42578125" style="11" bestFit="1" customWidth="1"/>
    <col min="5381" max="5381" width="7.92578125" style="11" bestFit="1" customWidth="1"/>
    <col min="5382" max="5382" width="5.640625" style="11" bestFit="1" customWidth="1"/>
    <col min="5383" max="5629" width="5" style="11"/>
    <col min="5630" max="5630" width="8.0703125" style="11" bestFit="1" customWidth="1"/>
    <col min="5631" max="5631" width="4.5703125" style="11" customWidth="1"/>
    <col min="5632" max="5636" width="4.42578125" style="11" bestFit="1" customWidth="1"/>
    <col min="5637" max="5637" width="7.92578125" style="11" bestFit="1" customWidth="1"/>
    <col min="5638" max="5638" width="5.640625" style="11" bestFit="1" customWidth="1"/>
    <col min="5639" max="5885" width="5" style="11"/>
    <col min="5886" max="5886" width="8.0703125" style="11" bestFit="1" customWidth="1"/>
    <col min="5887" max="5887" width="4.5703125" style="11" customWidth="1"/>
    <col min="5888" max="5892" width="4.42578125" style="11" bestFit="1" customWidth="1"/>
    <col min="5893" max="5893" width="7.92578125" style="11" bestFit="1" customWidth="1"/>
    <col min="5894" max="5894" width="5.640625" style="11" bestFit="1" customWidth="1"/>
    <col min="5895" max="6141" width="5" style="11"/>
    <col min="6142" max="6142" width="8.0703125" style="11" bestFit="1" customWidth="1"/>
    <col min="6143" max="6143" width="4.5703125" style="11" customWidth="1"/>
    <col min="6144" max="6148" width="4.42578125" style="11" bestFit="1" customWidth="1"/>
    <col min="6149" max="6149" width="7.92578125" style="11" bestFit="1" customWidth="1"/>
    <col min="6150" max="6150" width="5.640625" style="11" bestFit="1" customWidth="1"/>
    <col min="6151" max="6397" width="5" style="11"/>
    <col min="6398" max="6398" width="8.0703125" style="11" bestFit="1" customWidth="1"/>
    <col min="6399" max="6399" width="4.5703125" style="11" customWidth="1"/>
    <col min="6400" max="6404" width="4.42578125" style="11" bestFit="1" customWidth="1"/>
    <col min="6405" max="6405" width="7.92578125" style="11" bestFit="1" customWidth="1"/>
    <col min="6406" max="6406" width="5.640625" style="11" bestFit="1" customWidth="1"/>
    <col min="6407" max="6653" width="5" style="11"/>
    <col min="6654" max="6654" width="8.0703125" style="11" bestFit="1" customWidth="1"/>
    <col min="6655" max="6655" width="4.5703125" style="11" customWidth="1"/>
    <col min="6656" max="6660" width="4.42578125" style="11" bestFit="1" customWidth="1"/>
    <col min="6661" max="6661" width="7.92578125" style="11" bestFit="1" customWidth="1"/>
    <col min="6662" max="6662" width="5.640625" style="11" bestFit="1" customWidth="1"/>
    <col min="6663" max="6909" width="5" style="11"/>
    <col min="6910" max="6910" width="8.0703125" style="11" bestFit="1" customWidth="1"/>
    <col min="6911" max="6911" width="4.5703125" style="11" customWidth="1"/>
    <col min="6912" max="6916" width="4.42578125" style="11" bestFit="1" customWidth="1"/>
    <col min="6917" max="6917" width="7.92578125" style="11" bestFit="1" customWidth="1"/>
    <col min="6918" max="6918" width="5.640625" style="11" bestFit="1" customWidth="1"/>
    <col min="6919" max="7165" width="5" style="11"/>
    <col min="7166" max="7166" width="8.0703125" style="11" bestFit="1" customWidth="1"/>
    <col min="7167" max="7167" width="4.5703125" style="11" customWidth="1"/>
    <col min="7168" max="7172" width="4.42578125" style="11" bestFit="1" customWidth="1"/>
    <col min="7173" max="7173" width="7.92578125" style="11" bestFit="1" customWidth="1"/>
    <col min="7174" max="7174" width="5.640625" style="11" bestFit="1" customWidth="1"/>
    <col min="7175" max="7421" width="5" style="11"/>
    <col min="7422" max="7422" width="8.0703125" style="11" bestFit="1" customWidth="1"/>
    <col min="7423" max="7423" width="4.5703125" style="11" customWidth="1"/>
    <col min="7424" max="7428" width="4.42578125" style="11" bestFit="1" customWidth="1"/>
    <col min="7429" max="7429" width="7.92578125" style="11" bestFit="1" customWidth="1"/>
    <col min="7430" max="7430" width="5.640625" style="11" bestFit="1" customWidth="1"/>
    <col min="7431" max="7677" width="5" style="11"/>
    <col min="7678" max="7678" width="8.0703125" style="11" bestFit="1" customWidth="1"/>
    <col min="7679" max="7679" width="4.5703125" style="11" customWidth="1"/>
    <col min="7680" max="7684" width="4.42578125" style="11" bestFit="1" customWidth="1"/>
    <col min="7685" max="7685" width="7.92578125" style="11" bestFit="1" customWidth="1"/>
    <col min="7686" max="7686" width="5.640625" style="11" bestFit="1" customWidth="1"/>
    <col min="7687" max="7933" width="5" style="11"/>
    <col min="7934" max="7934" width="8.0703125" style="11" bestFit="1" customWidth="1"/>
    <col min="7935" max="7935" width="4.5703125" style="11" customWidth="1"/>
    <col min="7936" max="7940" width="4.42578125" style="11" bestFit="1" customWidth="1"/>
    <col min="7941" max="7941" width="7.92578125" style="11" bestFit="1" customWidth="1"/>
    <col min="7942" max="7942" width="5.640625" style="11" bestFit="1" customWidth="1"/>
    <col min="7943" max="8189" width="5" style="11"/>
    <col min="8190" max="8190" width="8.0703125" style="11" bestFit="1" customWidth="1"/>
    <col min="8191" max="8191" width="4.5703125" style="11" customWidth="1"/>
    <col min="8192" max="8196" width="4.42578125" style="11" bestFit="1" customWidth="1"/>
    <col min="8197" max="8197" width="7.92578125" style="11" bestFit="1" customWidth="1"/>
    <col min="8198" max="8198" width="5.640625" style="11" bestFit="1" customWidth="1"/>
    <col min="8199" max="8445" width="5" style="11"/>
    <col min="8446" max="8446" width="8.0703125" style="11" bestFit="1" customWidth="1"/>
    <col min="8447" max="8447" width="4.5703125" style="11" customWidth="1"/>
    <col min="8448" max="8452" width="4.42578125" style="11" bestFit="1" customWidth="1"/>
    <col min="8453" max="8453" width="7.92578125" style="11" bestFit="1" customWidth="1"/>
    <col min="8454" max="8454" width="5.640625" style="11" bestFit="1" customWidth="1"/>
    <col min="8455" max="8701" width="5" style="11"/>
    <col min="8702" max="8702" width="8.0703125" style="11" bestFit="1" customWidth="1"/>
    <col min="8703" max="8703" width="4.5703125" style="11" customWidth="1"/>
    <col min="8704" max="8708" width="4.42578125" style="11" bestFit="1" customWidth="1"/>
    <col min="8709" max="8709" width="7.92578125" style="11" bestFit="1" customWidth="1"/>
    <col min="8710" max="8710" width="5.640625" style="11" bestFit="1" customWidth="1"/>
    <col min="8711" max="8957" width="5" style="11"/>
    <col min="8958" max="8958" width="8.0703125" style="11" bestFit="1" customWidth="1"/>
    <col min="8959" max="8959" width="4.5703125" style="11" customWidth="1"/>
    <col min="8960" max="8964" width="4.42578125" style="11" bestFit="1" customWidth="1"/>
    <col min="8965" max="8965" width="7.92578125" style="11" bestFit="1" customWidth="1"/>
    <col min="8966" max="8966" width="5.640625" style="11" bestFit="1" customWidth="1"/>
    <col min="8967" max="9213" width="5" style="11"/>
    <col min="9214" max="9214" width="8.0703125" style="11" bestFit="1" customWidth="1"/>
    <col min="9215" max="9215" width="4.5703125" style="11" customWidth="1"/>
    <col min="9216" max="9220" width="4.42578125" style="11" bestFit="1" customWidth="1"/>
    <col min="9221" max="9221" width="7.92578125" style="11" bestFit="1" customWidth="1"/>
    <col min="9222" max="9222" width="5.640625" style="11" bestFit="1" customWidth="1"/>
    <col min="9223" max="9469" width="5" style="11"/>
    <col min="9470" max="9470" width="8.0703125" style="11" bestFit="1" customWidth="1"/>
    <col min="9471" max="9471" width="4.5703125" style="11" customWidth="1"/>
    <col min="9472" max="9476" width="4.42578125" style="11" bestFit="1" customWidth="1"/>
    <col min="9477" max="9477" width="7.92578125" style="11" bestFit="1" customWidth="1"/>
    <col min="9478" max="9478" width="5.640625" style="11" bestFit="1" customWidth="1"/>
    <col min="9479" max="9725" width="5" style="11"/>
    <col min="9726" max="9726" width="8.0703125" style="11" bestFit="1" customWidth="1"/>
    <col min="9727" max="9727" width="4.5703125" style="11" customWidth="1"/>
    <col min="9728" max="9732" width="4.42578125" style="11" bestFit="1" customWidth="1"/>
    <col min="9733" max="9733" width="7.92578125" style="11" bestFit="1" customWidth="1"/>
    <col min="9734" max="9734" width="5.640625" style="11" bestFit="1" customWidth="1"/>
    <col min="9735" max="9981" width="5" style="11"/>
    <col min="9982" max="9982" width="8.0703125" style="11" bestFit="1" customWidth="1"/>
    <col min="9983" max="9983" width="4.5703125" style="11" customWidth="1"/>
    <col min="9984" max="9988" width="4.42578125" style="11" bestFit="1" customWidth="1"/>
    <col min="9989" max="9989" width="7.92578125" style="11" bestFit="1" customWidth="1"/>
    <col min="9990" max="9990" width="5.640625" style="11" bestFit="1" customWidth="1"/>
    <col min="9991" max="10237" width="5" style="11"/>
    <col min="10238" max="10238" width="8.0703125" style="11" bestFit="1" customWidth="1"/>
    <col min="10239" max="10239" width="4.5703125" style="11" customWidth="1"/>
    <col min="10240" max="10244" width="4.42578125" style="11" bestFit="1" customWidth="1"/>
    <col min="10245" max="10245" width="7.92578125" style="11" bestFit="1" customWidth="1"/>
    <col min="10246" max="10246" width="5.640625" style="11" bestFit="1" customWidth="1"/>
    <col min="10247" max="10493" width="5" style="11"/>
    <col min="10494" max="10494" width="8.0703125" style="11" bestFit="1" customWidth="1"/>
    <col min="10495" max="10495" width="4.5703125" style="11" customWidth="1"/>
    <col min="10496" max="10500" width="4.42578125" style="11" bestFit="1" customWidth="1"/>
    <col min="10501" max="10501" width="7.92578125" style="11" bestFit="1" customWidth="1"/>
    <col min="10502" max="10502" width="5.640625" style="11" bestFit="1" customWidth="1"/>
    <col min="10503" max="10749" width="5" style="11"/>
    <col min="10750" max="10750" width="8.0703125" style="11" bestFit="1" customWidth="1"/>
    <col min="10751" max="10751" width="4.5703125" style="11" customWidth="1"/>
    <col min="10752" max="10756" width="4.42578125" style="11" bestFit="1" customWidth="1"/>
    <col min="10757" max="10757" width="7.92578125" style="11" bestFit="1" customWidth="1"/>
    <col min="10758" max="10758" width="5.640625" style="11" bestFit="1" customWidth="1"/>
    <col min="10759" max="11005" width="5" style="11"/>
    <col min="11006" max="11006" width="8.0703125" style="11" bestFit="1" customWidth="1"/>
    <col min="11007" max="11007" width="4.5703125" style="11" customWidth="1"/>
    <col min="11008" max="11012" width="4.42578125" style="11" bestFit="1" customWidth="1"/>
    <col min="11013" max="11013" width="7.92578125" style="11" bestFit="1" customWidth="1"/>
    <col min="11014" max="11014" width="5.640625" style="11" bestFit="1" customWidth="1"/>
    <col min="11015" max="11261" width="5" style="11"/>
    <col min="11262" max="11262" width="8.0703125" style="11" bestFit="1" customWidth="1"/>
    <col min="11263" max="11263" width="4.5703125" style="11" customWidth="1"/>
    <col min="11264" max="11268" width="4.42578125" style="11" bestFit="1" customWidth="1"/>
    <col min="11269" max="11269" width="7.92578125" style="11" bestFit="1" customWidth="1"/>
    <col min="11270" max="11270" width="5.640625" style="11" bestFit="1" customWidth="1"/>
    <col min="11271" max="11517" width="5" style="11"/>
    <col min="11518" max="11518" width="8.0703125" style="11" bestFit="1" customWidth="1"/>
    <col min="11519" max="11519" width="4.5703125" style="11" customWidth="1"/>
    <col min="11520" max="11524" width="4.42578125" style="11" bestFit="1" customWidth="1"/>
    <col min="11525" max="11525" width="7.92578125" style="11" bestFit="1" customWidth="1"/>
    <col min="11526" max="11526" width="5.640625" style="11" bestFit="1" customWidth="1"/>
    <col min="11527" max="11773" width="5" style="11"/>
    <col min="11774" max="11774" width="8.0703125" style="11" bestFit="1" customWidth="1"/>
    <col min="11775" max="11775" width="4.5703125" style="11" customWidth="1"/>
    <col min="11776" max="11780" width="4.42578125" style="11" bestFit="1" customWidth="1"/>
    <col min="11781" max="11781" width="7.92578125" style="11" bestFit="1" customWidth="1"/>
    <col min="11782" max="11782" width="5.640625" style="11" bestFit="1" customWidth="1"/>
    <col min="11783" max="12029" width="5" style="11"/>
    <col min="12030" max="12030" width="8.0703125" style="11" bestFit="1" customWidth="1"/>
    <col min="12031" max="12031" width="4.5703125" style="11" customWidth="1"/>
    <col min="12032" max="12036" width="4.42578125" style="11" bestFit="1" customWidth="1"/>
    <col min="12037" max="12037" width="7.92578125" style="11" bestFit="1" customWidth="1"/>
    <col min="12038" max="12038" width="5.640625" style="11" bestFit="1" customWidth="1"/>
    <col min="12039" max="12285" width="5" style="11"/>
    <col min="12286" max="12286" width="8.0703125" style="11" bestFit="1" customWidth="1"/>
    <col min="12287" max="12287" width="4.5703125" style="11" customWidth="1"/>
    <col min="12288" max="12292" width="4.42578125" style="11" bestFit="1" customWidth="1"/>
    <col min="12293" max="12293" width="7.92578125" style="11" bestFit="1" customWidth="1"/>
    <col min="12294" max="12294" width="5.640625" style="11" bestFit="1" customWidth="1"/>
    <col min="12295" max="12541" width="5" style="11"/>
    <col min="12542" max="12542" width="8.0703125" style="11" bestFit="1" customWidth="1"/>
    <col min="12543" max="12543" width="4.5703125" style="11" customWidth="1"/>
    <col min="12544" max="12548" width="4.42578125" style="11" bestFit="1" customWidth="1"/>
    <col min="12549" max="12549" width="7.92578125" style="11" bestFit="1" customWidth="1"/>
    <col min="12550" max="12550" width="5.640625" style="11" bestFit="1" customWidth="1"/>
    <col min="12551" max="12797" width="5" style="11"/>
    <col min="12798" max="12798" width="8.0703125" style="11" bestFit="1" customWidth="1"/>
    <col min="12799" max="12799" width="4.5703125" style="11" customWidth="1"/>
    <col min="12800" max="12804" width="4.42578125" style="11" bestFit="1" customWidth="1"/>
    <col min="12805" max="12805" width="7.92578125" style="11" bestFit="1" customWidth="1"/>
    <col min="12806" max="12806" width="5.640625" style="11" bestFit="1" customWidth="1"/>
    <col min="12807" max="13053" width="5" style="11"/>
    <col min="13054" max="13054" width="8.0703125" style="11" bestFit="1" customWidth="1"/>
    <col min="13055" max="13055" width="4.5703125" style="11" customWidth="1"/>
    <col min="13056" max="13060" width="4.42578125" style="11" bestFit="1" customWidth="1"/>
    <col min="13061" max="13061" width="7.92578125" style="11" bestFit="1" customWidth="1"/>
    <col min="13062" max="13062" width="5.640625" style="11" bestFit="1" customWidth="1"/>
    <col min="13063" max="13309" width="5" style="11"/>
    <col min="13310" max="13310" width="8.0703125" style="11" bestFit="1" customWidth="1"/>
    <col min="13311" max="13311" width="4.5703125" style="11" customWidth="1"/>
    <col min="13312" max="13316" width="4.42578125" style="11" bestFit="1" customWidth="1"/>
    <col min="13317" max="13317" width="7.92578125" style="11" bestFit="1" customWidth="1"/>
    <col min="13318" max="13318" width="5.640625" style="11" bestFit="1" customWidth="1"/>
    <col min="13319" max="13565" width="5" style="11"/>
    <col min="13566" max="13566" width="8.0703125" style="11" bestFit="1" customWidth="1"/>
    <col min="13567" max="13567" width="4.5703125" style="11" customWidth="1"/>
    <col min="13568" max="13572" width="4.42578125" style="11" bestFit="1" customWidth="1"/>
    <col min="13573" max="13573" width="7.92578125" style="11" bestFit="1" customWidth="1"/>
    <col min="13574" max="13574" width="5.640625" style="11" bestFit="1" customWidth="1"/>
    <col min="13575" max="13821" width="5" style="11"/>
    <col min="13822" max="13822" width="8.0703125" style="11" bestFit="1" customWidth="1"/>
    <col min="13823" max="13823" width="4.5703125" style="11" customWidth="1"/>
    <col min="13824" max="13828" width="4.42578125" style="11" bestFit="1" customWidth="1"/>
    <col min="13829" max="13829" width="7.92578125" style="11" bestFit="1" customWidth="1"/>
    <col min="13830" max="13830" width="5.640625" style="11" bestFit="1" customWidth="1"/>
    <col min="13831" max="14077" width="5" style="11"/>
    <col min="14078" max="14078" width="8.0703125" style="11" bestFit="1" customWidth="1"/>
    <col min="14079" max="14079" width="4.5703125" style="11" customWidth="1"/>
    <col min="14080" max="14084" width="4.42578125" style="11" bestFit="1" customWidth="1"/>
    <col min="14085" max="14085" width="7.92578125" style="11" bestFit="1" customWidth="1"/>
    <col min="14086" max="14086" width="5.640625" style="11" bestFit="1" customWidth="1"/>
    <col min="14087" max="14333" width="5" style="11"/>
    <col min="14334" max="14334" width="8.0703125" style="11" bestFit="1" customWidth="1"/>
    <col min="14335" max="14335" width="4.5703125" style="11" customWidth="1"/>
    <col min="14336" max="14340" width="4.42578125" style="11" bestFit="1" customWidth="1"/>
    <col min="14341" max="14341" width="7.92578125" style="11" bestFit="1" customWidth="1"/>
    <col min="14342" max="14342" width="5.640625" style="11" bestFit="1" customWidth="1"/>
    <col min="14343" max="14589" width="5" style="11"/>
    <col min="14590" max="14590" width="8.0703125" style="11" bestFit="1" customWidth="1"/>
    <col min="14591" max="14591" width="4.5703125" style="11" customWidth="1"/>
    <col min="14592" max="14596" width="4.42578125" style="11" bestFit="1" customWidth="1"/>
    <col min="14597" max="14597" width="7.92578125" style="11" bestFit="1" customWidth="1"/>
    <col min="14598" max="14598" width="5.640625" style="11" bestFit="1" customWidth="1"/>
    <col min="14599" max="14845" width="5" style="11"/>
    <col min="14846" max="14846" width="8.0703125" style="11" bestFit="1" customWidth="1"/>
    <col min="14847" max="14847" width="4.5703125" style="11" customWidth="1"/>
    <col min="14848" max="14852" width="4.42578125" style="11" bestFit="1" customWidth="1"/>
    <col min="14853" max="14853" width="7.92578125" style="11" bestFit="1" customWidth="1"/>
    <col min="14854" max="14854" width="5.640625" style="11" bestFit="1" customWidth="1"/>
    <col min="14855" max="15101" width="5" style="11"/>
    <col min="15102" max="15102" width="8.0703125" style="11" bestFit="1" customWidth="1"/>
    <col min="15103" max="15103" width="4.5703125" style="11" customWidth="1"/>
    <col min="15104" max="15108" width="4.42578125" style="11" bestFit="1" customWidth="1"/>
    <col min="15109" max="15109" width="7.92578125" style="11" bestFit="1" customWidth="1"/>
    <col min="15110" max="15110" width="5.640625" style="11" bestFit="1" customWidth="1"/>
    <col min="15111" max="15357" width="5" style="11"/>
    <col min="15358" max="15358" width="8.0703125" style="11" bestFit="1" customWidth="1"/>
    <col min="15359" max="15359" width="4.5703125" style="11" customWidth="1"/>
    <col min="15360" max="15364" width="4.42578125" style="11" bestFit="1" customWidth="1"/>
    <col min="15365" max="15365" width="7.92578125" style="11" bestFit="1" customWidth="1"/>
    <col min="15366" max="15366" width="5.640625" style="11" bestFit="1" customWidth="1"/>
    <col min="15367" max="15613" width="5" style="11"/>
    <col min="15614" max="15614" width="8.0703125" style="11" bestFit="1" customWidth="1"/>
    <col min="15615" max="15615" width="4.5703125" style="11" customWidth="1"/>
    <col min="15616" max="15620" width="4.42578125" style="11" bestFit="1" customWidth="1"/>
    <col min="15621" max="15621" width="7.92578125" style="11" bestFit="1" customWidth="1"/>
    <col min="15622" max="15622" width="5.640625" style="11" bestFit="1" customWidth="1"/>
    <col min="15623" max="15869" width="5" style="11"/>
    <col min="15870" max="15870" width="8.0703125" style="11" bestFit="1" customWidth="1"/>
    <col min="15871" max="15871" width="4.5703125" style="11" customWidth="1"/>
    <col min="15872" max="15876" width="4.42578125" style="11" bestFit="1" customWidth="1"/>
    <col min="15877" max="15877" width="7.92578125" style="11" bestFit="1" customWidth="1"/>
    <col min="15878" max="15878" width="5.640625" style="11" bestFit="1" customWidth="1"/>
    <col min="15879" max="16125" width="5" style="11"/>
    <col min="16126" max="16126" width="8.0703125" style="11" bestFit="1" customWidth="1"/>
    <col min="16127" max="16127" width="4.5703125" style="11" customWidth="1"/>
    <col min="16128" max="16132" width="4.42578125" style="11" bestFit="1" customWidth="1"/>
    <col min="16133" max="16133" width="7.92578125" style="11" bestFit="1" customWidth="1"/>
    <col min="16134" max="16134" width="5.640625" style="11" bestFit="1" customWidth="1"/>
    <col min="16135" max="16384" width="5" style="11"/>
  </cols>
  <sheetData>
    <row r="1" spans="1:13" ht="21.5" x14ac:dyDescent="0.45">
      <c r="A1" s="122" t="s">
        <v>142</v>
      </c>
      <c r="B1" s="123"/>
      <c r="C1" s="123"/>
      <c r="D1" s="123"/>
      <c r="E1" s="124"/>
      <c r="F1" s="124"/>
      <c r="G1" s="124"/>
      <c r="H1" s="124"/>
      <c r="I1" s="124"/>
    </row>
    <row r="2" spans="1:13" ht="17.5" thickBot="1" x14ac:dyDescent="0.45">
      <c r="A2" s="125" t="s">
        <v>143</v>
      </c>
      <c r="B2" s="126" t="s">
        <v>134</v>
      </c>
      <c r="C2" s="126" t="s">
        <v>135</v>
      </c>
      <c r="D2" s="126" t="s">
        <v>136</v>
      </c>
      <c r="E2" s="127" t="s">
        <v>137</v>
      </c>
      <c r="F2" s="127" t="s">
        <v>138</v>
      </c>
      <c r="G2" s="127" t="s">
        <v>139</v>
      </c>
      <c r="H2" s="127" t="s">
        <v>140</v>
      </c>
      <c r="I2" s="127" t="s">
        <v>141</v>
      </c>
    </row>
    <row r="3" spans="1:13" x14ac:dyDescent="0.4">
      <c r="A3" s="125" t="s">
        <v>144</v>
      </c>
      <c r="B3" s="121">
        <f t="shared" ref="B3:F8" ca="1" si="0">ROUND(20+80*RAND(),0)</f>
        <v>74</v>
      </c>
      <c r="C3" s="121">
        <f t="shared" ca="1" si="0"/>
        <v>23</v>
      </c>
      <c r="D3" s="121">
        <f t="shared" ca="1" si="0"/>
        <v>31</v>
      </c>
      <c r="E3" s="121">
        <f t="shared" ca="1" si="0"/>
        <v>81</v>
      </c>
      <c r="F3" s="121">
        <f t="shared" ca="1" si="0"/>
        <v>95</v>
      </c>
      <c r="G3" s="11">
        <f t="shared" ref="G3:G8" ca="1" si="1">SUM(B3:F3)</f>
        <v>304</v>
      </c>
      <c r="H3" s="121">
        <f ca="1">ROUND(10+7*RAND(),1)</f>
        <v>13.5</v>
      </c>
      <c r="I3" s="408">
        <f ca="1">H3*G3</f>
        <v>4104</v>
      </c>
    </row>
    <row r="4" spans="1:13" x14ac:dyDescent="0.4">
      <c r="A4" s="125" t="s">
        <v>10</v>
      </c>
      <c r="B4" s="121">
        <f t="shared" ca="1" si="0"/>
        <v>22</v>
      </c>
      <c r="C4" s="121">
        <f t="shared" ca="1" si="0"/>
        <v>35</v>
      </c>
      <c r="D4" s="121">
        <f t="shared" ca="1" si="0"/>
        <v>38</v>
      </c>
      <c r="E4" s="121">
        <f t="shared" ca="1" si="0"/>
        <v>22</v>
      </c>
      <c r="F4" s="121">
        <f t="shared" ca="1" si="0"/>
        <v>60</v>
      </c>
      <c r="G4" s="11">
        <f t="shared" ca="1" si="1"/>
        <v>177</v>
      </c>
      <c r="H4" s="121">
        <f ca="1">ROUND(10+7*RAND(),1)</f>
        <v>12.9</v>
      </c>
      <c r="I4" s="408">
        <f t="shared" ref="I3:I8" ca="1" si="2">H4*G4</f>
        <v>2283.3000000000002</v>
      </c>
    </row>
    <row r="5" spans="1:13" x14ac:dyDescent="0.4">
      <c r="A5" s="125" t="s">
        <v>11</v>
      </c>
      <c r="B5" s="121">
        <f t="shared" ca="1" si="0"/>
        <v>77</v>
      </c>
      <c r="C5" s="121">
        <f t="shared" ca="1" si="0"/>
        <v>65</v>
      </c>
      <c r="D5" s="121">
        <f t="shared" ca="1" si="0"/>
        <v>97</v>
      </c>
      <c r="E5" s="121">
        <f t="shared" ca="1" si="0"/>
        <v>32</v>
      </c>
      <c r="F5" s="121">
        <f t="shared" ca="1" si="0"/>
        <v>79</v>
      </c>
      <c r="G5" s="11">
        <f t="shared" ca="1" si="1"/>
        <v>350</v>
      </c>
      <c r="H5" s="121">
        <f t="shared" ref="H5:H8" ca="1" si="3">ROUND(10+7*RAND(),1)</f>
        <v>16.5</v>
      </c>
      <c r="I5" s="408">
        <f t="shared" ca="1" si="2"/>
        <v>5775</v>
      </c>
    </row>
    <row r="6" spans="1:13" x14ac:dyDescent="0.4">
      <c r="A6" s="125" t="s">
        <v>12</v>
      </c>
      <c r="B6" s="121">
        <f t="shared" ca="1" si="0"/>
        <v>41</v>
      </c>
      <c r="C6" s="121">
        <f t="shared" ca="1" si="0"/>
        <v>67</v>
      </c>
      <c r="D6" s="121">
        <f t="shared" ca="1" si="0"/>
        <v>72</v>
      </c>
      <c r="E6" s="121">
        <f t="shared" ca="1" si="0"/>
        <v>83</v>
      </c>
      <c r="F6" s="121">
        <f t="shared" ca="1" si="0"/>
        <v>89</v>
      </c>
      <c r="G6" s="11">
        <f t="shared" ca="1" si="1"/>
        <v>352</v>
      </c>
      <c r="H6" s="121">
        <f t="shared" ca="1" si="3"/>
        <v>10.3</v>
      </c>
      <c r="I6" s="408">
        <f t="shared" ca="1" si="2"/>
        <v>3625.6000000000004</v>
      </c>
    </row>
    <row r="7" spans="1:13" x14ac:dyDescent="0.4">
      <c r="A7" s="125" t="s">
        <v>13</v>
      </c>
      <c r="B7" s="121">
        <f t="shared" ca="1" si="0"/>
        <v>62</v>
      </c>
      <c r="C7" s="121">
        <f t="shared" ca="1" si="0"/>
        <v>60</v>
      </c>
      <c r="D7" s="121">
        <f t="shared" ca="1" si="0"/>
        <v>29</v>
      </c>
      <c r="E7" s="121">
        <f t="shared" ca="1" si="0"/>
        <v>97</v>
      </c>
      <c r="F7" s="121">
        <f t="shared" ca="1" si="0"/>
        <v>69</v>
      </c>
      <c r="G7" s="11">
        <f t="shared" ca="1" si="1"/>
        <v>317</v>
      </c>
      <c r="H7" s="121">
        <f t="shared" ca="1" si="3"/>
        <v>11.1</v>
      </c>
      <c r="I7" s="408">
        <f t="shared" ca="1" si="2"/>
        <v>3518.7</v>
      </c>
    </row>
    <row r="8" spans="1:13" x14ac:dyDescent="0.4">
      <c r="A8" s="125" t="s">
        <v>14</v>
      </c>
      <c r="B8" s="121">
        <f t="shared" ca="1" si="0"/>
        <v>98</v>
      </c>
      <c r="C8" s="121">
        <f t="shared" ca="1" si="0"/>
        <v>55</v>
      </c>
      <c r="D8" s="121">
        <f t="shared" ca="1" si="0"/>
        <v>27</v>
      </c>
      <c r="E8" s="121">
        <f t="shared" ca="1" si="0"/>
        <v>34</v>
      </c>
      <c r="F8" s="121">
        <f t="shared" ca="1" si="0"/>
        <v>42</v>
      </c>
      <c r="G8" s="11">
        <f t="shared" ca="1" si="1"/>
        <v>256</v>
      </c>
      <c r="H8" s="121">
        <f t="shared" ca="1" si="3"/>
        <v>15.8</v>
      </c>
      <c r="I8" s="408">
        <f t="shared" ca="1" si="2"/>
        <v>4044.8</v>
      </c>
    </row>
    <row r="9" spans="1:13" ht="17.25" customHeight="1" x14ac:dyDescent="0.4">
      <c r="A9" s="125" t="s">
        <v>145</v>
      </c>
      <c r="B9" s="121">
        <f ca="1">AVERAGE(B3:F8)</f>
        <v>58.533333333333331</v>
      </c>
      <c r="C9" s="121"/>
      <c r="D9" s="121"/>
      <c r="E9" s="121"/>
      <c r="F9" s="121"/>
    </row>
    <row r="10" spans="1:13" x14ac:dyDescent="0.4">
      <c r="A10" s="125" t="s">
        <v>132</v>
      </c>
      <c r="B10" s="121">
        <f ca="1">B9*1.2</f>
        <v>70.239999999999995</v>
      </c>
      <c r="C10" s="121"/>
      <c r="D10" s="397" t="s">
        <v>173</v>
      </c>
      <c r="E10" s="398"/>
      <c r="F10" s="399"/>
    </row>
    <row r="11" spans="1:13" x14ac:dyDescent="0.4">
      <c r="A11" s="125" t="s">
        <v>133</v>
      </c>
      <c r="B11" s="121">
        <f ca="1">B9*0.8</f>
        <v>46.826666666666668</v>
      </c>
      <c r="D11" s="400"/>
      <c r="E11" s="401"/>
      <c r="F11" s="402"/>
    </row>
    <row r="12" spans="1:13" ht="17.25" customHeight="1" x14ac:dyDescent="0.45">
      <c r="A12" s="270" t="s">
        <v>281</v>
      </c>
    </row>
    <row r="13" spans="1:13" x14ac:dyDescent="0.4">
      <c r="A13" s="24" t="s">
        <v>184</v>
      </c>
    </row>
    <row r="14" spans="1:13" x14ac:dyDescent="0.4">
      <c r="A14" s="149" t="s">
        <v>207</v>
      </c>
      <c r="B14" s="11" t="s">
        <v>183</v>
      </c>
      <c r="J14" s="24" t="s">
        <v>293</v>
      </c>
    </row>
    <row r="15" spans="1:13" ht="19.5" x14ac:dyDescent="0.45">
      <c r="A15" s="149" t="s">
        <v>207</v>
      </c>
      <c r="B15" s="11" t="s">
        <v>264</v>
      </c>
      <c r="K15" s="11" t="s">
        <v>294</v>
      </c>
      <c r="M15" s="270"/>
    </row>
    <row r="16" spans="1:13" x14ac:dyDescent="0.4">
      <c r="A16" s="149" t="s">
        <v>207</v>
      </c>
      <c r="B16" s="11" t="s">
        <v>265</v>
      </c>
    </row>
    <row r="17" spans="1:2" x14ac:dyDescent="0.4">
      <c r="A17" s="149" t="s">
        <v>207</v>
      </c>
      <c r="B17" s="11" t="s">
        <v>266</v>
      </c>
    </row>
    <row r="18" spans="1:2" x14ac:dyDescent="0.4">
      <c r="B18" s="259" t="s">
        <v>267</v>
      </c>
    </row>
    <row r="19" spans="1:2" x14ac:dyDescent="0.4">
      <c r="B19" s="259" t="s">
        <v>268</v>
      </c>
    </row>
  </sheetData>
  <mergeCells count="1">
    <mergeCell ref="D10:F11"/>
  </mergeCells>
  <phoneticPr fontId="17" type="noConversion"/>
  <conditionalFormatting sqref="B3:C8">
    <cfRule type="cellIs" dxfId="2" priority="3" operator="lessThan">
      <formula>60</formula>
    </cfRule>
  </conditionalFormatting>
  <conditionalFormatting sqref="D3:E8">
    <cfRule type="cellIs" dxfId="1" priority="2" operator="greaterThan">
      <formula>$B$10</formula>
    </cfRule>
  </conditionalFormatting>
  <conditionalFormatting sqref="D10:F11">
    <cfRule type="expression" dxfId="0" priority="1">
      <formula>SUM($B$3:$F$5)&gt;SUM($B$6:$F$8)</formula>
    </cfRule>
  </conditionalFormatting>
  <pageMargins left="0.75" right="0.75" top="1" bottom="1" header="0.5" footer="0.5"/>
  <headerFooter alignWithMargins="0"/>
  <drawing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3:I7"/>
  <sheetViews>
    <sheetView showGridLines="0" workbookViewId="0">
      <selection activeCell="I7" sqref="I7"/>
    </sheetView>
  </sheetViews>
  <sheetFormatPr defaultColWidth="8.640625" defaultRowHeight="15" x14ac:dyDescent="0.3"/>
  <sheetData>
    <row r="3" spans="2:9" ht="17" x14ac:dyDescent="0.4">
      <c r="B3" s="368" t="s">
        <v>364</v>
      </c>
      <c r="C3" s="261">
        <v>10</v>
      </c>
      <c r="D3" s="262">
        <f>$C3</f>
        <v>10</v>
      </c>
      <c r="E3" s="263">
        <f t="shared" ref="E3:I3" si="0">$C3</f>
        <v>10</v>
      </c>
      <c r="F3" s="268">
        <f t="shared" si="0"/>
        <v>10</v>
      </c>
      <c r="G3" s="273">
        <f t="shared" si="0"/>
        <v>10</v>
      </c>
      <c r="H3" s="269">
        <f t="shared" si="0"/>
        <v>10</v>
      </c>
      <c r="I3" s="264">
        <f t="shared" si="0"/>
        <v>10</v>
      </c>
    </row>
    <row r="4" spans="2:9" ht="17" x14ac:dyDescent="0.4">
      <c r="B4" s="368" t="s">
        <v>365</v>
      </c>
      <c r="C4" s="261">
        <v>-19</v>
      </c>
      <c r="D4" s="262">
        <f>$C4</f>
        <v>-19</v>
      </c>
      <c r="E4" s="263">
        <f>$C4</f>
        <v>-19</v>
      </c>
      <c r="F4" s="268">
        <f>$C4</f>
        <v>-19</v>
      </c>
      <c r="G4" s="273">
        <f>$C4</f>
        <v>-19</v>
      </c>
      <c r="H4" s="269">
        <f>$C4</f>
        <v>-19</v>
      </c>
      <c r="I4" s="264">
        <f>$C4</f>
        <v>-19</v>
      </c>
    </row>
    <row r="5" spans="2:9" x14ac:dyDescent="0.3">
      <c r="B5" s="369">
        <v>0</v>
      </c>
      <c r="C5" s="261">
        <v>0</v>
      </c>
      <c r="D5" s="262">
        <f t="shared" ref="D5:I5" si="1">$C5</f>
        <v>0</v>
      </c>
      <c r="E5" s="263">
        <f t="shared" si="1"/>
        <v>0</v>
      </c>
      <c r="F5" s="268">
        <f t="shared" si="1"/>
        <v>0</v>
      </c>
      <c r="G5" s="273">
        <f t="shared" si="1"/>
        <v>0</v>
      </c>
      <c r="H5" s="269">
        <f t="shared" si="1"/>
        <v>0</v>
      </c>
      <c r="I5" s="264">
        <f t="shared" si="1"/>
        <v>0</v>
      </c>
    </row>
    <row r="6" spans="2:9" ht="17" x14ac:dyDescent="0.4">
      <c r="B6" s="368" t="s">
        <v>366</v>
      </c>
      <c r="C6" s="265" t="s">
        <v>273</v>
      </c>
      <c r="D6" s="262" t="str">
        <f t="shared" ref="D6:I6" si="2">$C6</f>
        <v>長庚</v>
      </c>
      <c r="E6" s="263" t="str">
        <f t="shared" si="2"/>
        <v>長庚</v>
      </c>
      <c r="F6" s="268" t="str">
        <f t="shared" si="2"/>
        <v>長庚</v>
      </c>
      <c r="G6" s="273" t="str">
        <f t="shared" si="2"/>
        <v>長庚</v>
      </c>
      <c r="H6" s="269" t="str">
        <f t="shared" si="2"/>
        <v>長庚</v>
      </c>
      <c r="I6" s="264" t="str">
        <f t="shared" si="2"/>
        <v>長庚</v>
      </c>
    </row>
    <row r="7" spans="2:9" ht="48.75" customHeight="1" x14ac:dyDescent="0.3">
      <c r="C7" s="267" t="s">
        <v>274</v>
      </c>
      <c r="D7" s="266" t="s">
        <v>277</v>
      </c>
      <c r="E7" s="266" t="s">
        <v>278</v>
      </c>
      <c r="F7" s="266" t="s">
        <v>275</v>
      </c>
      <c r="G7" s="266" t="s">
        <v>271</v>
      </c>
      <c r="H7" s="266" t="s">
        <v>276</v>
      </c>
      <c r="I7" s="266" t="s">
        <v>272</v>
      </c>
    </row>
  </sheetData>
  <phoneticPr fontId="17" type="noConversion"/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54859-745F-4CD7-8B04-65D8C3454F99}">
  <dimension ref="A1:K28"/>
  <sheetViews>
    <sheetView showGridLines="0" zoomScaleNormal="100" workbookViewId="0">
      <selection activeCell="I21" sqref="I21"/>
    </sheetView>
  </sheetViews>
  <sheetFormatPr defaultColWidth="8.640625" defaultRowHeight="15" x14ac:dyDescent="0.3"/>
  <cols>
    <col min="1" max="1" width="6.92578125" customWidth="1"/>
    <col min="2" max="4" width="5.92578125" customWidth="1"/>
    <col min="5" max="5" width="3.92578125" customWidth="1"/>
  </cols>
  <sheetData>
    <row r="1" spans="1:9" ht="27" x14ac:dyDescent="0.3">
      <c r="A1" s="334" t="s">
        <v>330</v>
      </c>
      <c r="B1" s="335" t="s">
        <v>331</v>
      </c>
      <c r="C1" s="336"/>
      <c r="D1" s="336"/>
    </row>
    <row r="2" spans="1:9" ht="17" x14ac:dyDescent="0.3">
      <c r="A2" s="337"/>
      <c r="B2" s="266" t="s">
        <v>332</v>
      </c>
      <c r="C2" s="338" t="s">
        <v>333</v>
      </c>
      <c r="D2" s="266" t="s">
        <v>334</v>
      </c>
    </row>
    <row r="3" spans="1:9" ht="17" x14ac:dyDescent="0.3">
      <c r="A3" s="339">
        <v>1</v>
      </c>
      <c r="B3" s="339"/>
      <c r="C3" s="339"/>
      <c r="D3" s="339"/>
    </row>
    <row r="4" spans="1:9" ht="17" x14ac:dyDescent="0.3">
      <c r="A4" s="339">
        <v>2</v>
      </c>
      <c r="B4" s="339"/>
      <c r="C4" s="339"/>
      <c r="D4" s="339"/>
    </row>
    <row r="5" spans="1:9" ht="17" x14ac:dyDescent="0.3">
      <c r="A5" s="339">
        <v>3</v>
      </c>
      <c r="B5" s="339"/>
      <c r="C5" s="339"/>
      <c r="D5" s="339"/>
    </row>
    <row r="6" spans="1:9" ht="17" x14ac:dyDescent="0.3">
      <c r="A6" s="339">
        <v>4</v>
      </c>
      <c r="B6" s="339"/>
      <c r="C6" s="339"/>
      <c r="D6" s="339"/>
    </row>
    <row r="7" spans="1:9" ht="17" x14ac:dyDescent="0.3">
      <c r="A7" s="339">
        <v>5</v>
      </c>
      <c r="B7" s="339"/>
      <c r="C7" s="339"/>
      <c r="D7" s="339"/>
    </row>
    <row r="8" spans="1:9" ht="17" x14ac:dyDescent="0.3">
      <c r="A8" s="339">
        <v>6</v>
      </c>
      <c r="B8" s="339"/>
      <c r="C8" s="339"/>
      <c r="D8" s="339"/>
    </row>
    <row r="13" spans="1:9" x14ac:dyDescent="0.3">
      <c r="A13" s="341"/>
      <c r="B13" s="341"/>
      <c r="C13" s="341"/>
      <c r="D13" s="341"/>
      <c r="E13" s="341"/>
      <c r="F13" s="341"/>
      <c r="G13" s="341"/>
      <c r="H13" s="341"/>
      <c r="I13" s="341"/>
    </row>
    <row r="14" spans="1:9" x14ac:dyDescent="0.3">
      <c r="A14" s="341"/>
      <c r="B14" s="341"/>
      <c r="C14" s="341"/>
      <c r="D14" s="341"/>
      <c r="E14" s="341"/>
      <c r="F14" s="341"/>
      <c r="G14" s="341"/>
      <c r="H14" s="341"/>
      <c r="I14" s="341"/>
    </row>
    <row r="15" spans="1:9" x14ac:dyDescent="0.3">
      <c r="A15" s="341"/>
      <c r="B15" s="341"/>
      <c r="C15" s="341"/>
      <c r="D15" s="341"/>
      <c r="E15" s="341"/>
      <c r="F15" s="341"/>
      <c r="G15" s="341"/>
      <c r="H15" s="341"/>
      <c r="I15" s="341"/>
    </row>
    <row r="16" spans="1:9" x14ac:dyDescent="0.3">
      <c r="A16" s="341"/>
      <c r="B16" s="341"/>
      <c r="C16" s="341"/>
      <c r="D16" s="341"/>
      <c r="E16" s="341"/>
      <c r="F16" s="341"/>
      <c r="G16" s="341"/>
      <c r="H16" s="341"/>
      <c r="I16" s="341"/>
    </row>
    <row r="17" spans="1:11" x14ac:dyDescent="0.3">
      <c r="A17" s="341"/>
      <c r="B17" s="341"/>
      <c r="C17" s="341"/>
      <c r="D17" s="341"/>
      <c r="E17" s="341"/>
      <c r="F17" s="341"/>
      <c r="G17" s="341"/>
      <c r="H17" s="341"/>
      <c r="I17" s="341"/>
    </row>
    <row r="18" spans="1:11" x14ac:dyDescent="0.3">
      <c r="A18" s="341"/>
      <c r="B18" s="341"/>
      <c r="C18" s="341"/>
      <c r="D18" s="341"/>
      <c r="E18" s="341"/>
      <c r="F18" s="341"/>
      <c r="G18" s="341"/>
      <c r="H18" s="341"/>
      <c r="I18" s="341"/>
    </row>
    <row r="19" spans="1:11" x14ac:dyDescent="0.3">
      <c r="A19" s="341"/>
      <c r="B19" s="341"/>
      <c r="C19" s="341"/>
      <c r="D19" s="341"/>
      <c r="E19" s="341"/>
      <c r="F19" s="341"/>
      <c r="G19" s="341"/>
      <c r="H19" s="341"/>
      <c r="I19" s="341"/>
    </row>
    <row r="20" spans="1:11" ht="17" x14ac:dyDescent="0.3">
      <c r="A20" s="341"/>
      <c r="G20" s="275">
        <f ca="1">TODAY()+1</f>
        <v>44349</v>
      </c>
      <c r="H20" s="213" t="s">
        <v>240</v>
      </c>
      <c r="I20" s="213" t="s">
        <v>241</v>
      </c>
      <c r="J20" s="213" t="s">
        <v>242</v>
      </c>
      <c r="K20" s="213" t="s">
        <v>243</v>
      </c>
    </row>
    <row r="21" spans="1:11" ht="17" x14ac:dyDescent="0.3">
      <c r="A21" s="341"/>
      <c r="G21" s="276" t="s">
        <v>290</v>
      </c>
      <c r="H21" s="364">
        <f ca="1">G20</f>
        <v>44349</v>
      </c>
      <c r="I21" s="364">
        <f ca="1">G20/"1:00"</f>
        <v>1064376</v>
      </c>
      <c r="J21" s="364">
        <f ca="1">G20/"00:01"</f>
        <v>63862560</v>
      </c>
      <c r="K21" s="364">
        <f ca="1">G20/"00:00:01"</f>
        <v>3831753600</v>
      </c>
    </row>
    <row r="22" spans="1:11" ht="17" x14ac:dyDescent="0.3">
      <c r="A22" s="341"/>
      <c r="G22" s="276" t="s">
        <v>291</v>
      </c>
      <c r="H22" s="364">
        <f ca="1">$G$20</f>
        <v>44349</v>
      </c>
      <c r="I22" s="365">
        <f t="shared" ref="I22:K22" ca="1" si="0">$G$20</f>
        <v>44349</v>
      </c>
      <c r="J22" s="366">
        <f t="shared" ca="1" si="0"/>
        <v>44349</v>
      </c>
      <c r="K22" s="367">
        <f t="shared" ca="1" si="0"/>
        <v>44349</v>
      </c>
    </row>
    <row r="23" spans="1:11" x14ac:dyDescent="0.3">
      <c r="A23" s="341"/>
      <c r="B23" s="341"/>
      <c r="C23" s="341"/>
      <c r="D23" s="341"/>
      <c r="E23" s="341"/>
      <c r="F23" s="341"/>
      <c r="G23" s="341"/>
      <c r="H23" s="341"/>
      <c r="I23" s="341"/>
    </row>
    <row r="24" spans="1:11" x14ac:dyDescent="0.3">
      <c r="A24" s="341"/>
      <c r="B24" s="341"/>
      <c r="C24" s="341"/>
      <c r="D24" s="341"/>
      <c r="E24" s="341"/>
      <c r="F24" s="341"/>
      <c r="G24" s="341"/>
      <c r="H24" s="341"/>
      <c r="I24" s="341"/>
    </row>
    <row r="25" spans="1:11" x14ac:dyDescent="0.3">
      <c r="A25" s="341"/>
      <c r="B25" s="341"/>
      <c r="C25" s="341"/>
      <c r="D25" s="341"/>
      <c r="E25" s="341"/>
      <c r="F25" s="341"/>
      <c r="G25" s="341"/>
      <c r="H25" s="341"/>
      <c r="I25" s="341"/>
    </row>
    <row r="26" spans="1:11" x14ac:dyDescent="0.3">
      <c r="A26" s="341"/>
      <c r="B26" s="341"/>
      <c r="C26" s="341"/>
      <c r="D26" s="341"/>
      <c r="E26" s="341"/>
      <c r="F26" s="341"/>
      <c r="G26" s="341"/>
      <c r="H26" s="341"/>
      <c r="I26" s="341"/>
    </row>
    <row r="27" spans="1:11" x14ac:dyDescent="0.3">
      <c r="A27" s="341"/>
      <c r="B27" s="341"/>
      <c r="C27" s="341"/>
      <c r="D27" s="341"/>
      <c r="E27" s="341"/>
      <c r="F27" s="341"/>
      <c r="G27" s="341"/>
      <c r="H27" s="341"/>
      <c r="I27" s="341"/>
    </row>
    <row r="28" spans="1:11" x14ac:dyDescent="0.3">
      <c r="A28" s="341"/>
      <c r="B28" s="341"/>
      <c r="C28" s="341"/>
      <c r="D28" s="341"/>
      <c r="E28" s="341"/>
      <c r="F28" s="341"/>
      <c r="G28" s="341"/>
      <c r="H28" s="341"/>
      <c r="I28" s="341"/>
    </row>
  </sheetData>
  <phoneticPr fontId="17" type="noConversion"/>
  <pageMargins left="0.7" right="0.7" top="0.75" bottom="0.75" header="0.3" footer="0.3"/>
  <pageSetup paperSize="9" orientation="portrait" verticalDpi="0" r:id="rId1"/>
  <ignoredErrors>
    <ignoredError xmlns:x16r3="http://schemas.microsoft.com/office/spreadsheetml/2018/08/main" sqref="H21:H22" x16r3:misleadingFormat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工作表15"/>
  <dimension ref="A1:O30"/>
  <sheetViews>
    <sheetView showGridLines="0" topLeftCell="B1" zoomScaleNormal="100" workbookViewId="0">
      <selection activeCell="N12" sqref="N12"/>
    </sheetView>
  </sheetViews>
  <sheetFormatPr defaultColWidth="8.92578125" defaultRowHeight="17" x14ac:dyDescent="0.3"/>
  <cols>
    <col min="1" max="1" width="8.92578125" style="211"/>
    <col min="2" max="3" width="15.92578125" style="211" customWidth="1"/>
    <col min="4" max="4" width="8.0703125" style="211" customWidth="1"/>
    <col min="5" max="5" width="17.5703125" style="211" customWidth="1"/>
    <col min="6" max="6" width="12.92578125" style="211" customWidth="1"/>
    <col min="7" max="7" width="9.42578125" style="211" customWidth="1"/>
    <col min="8" max="8" width="3.640625" style="211" customWidth="1"/>
    <col min="9" max="9" width="5.0703125" style="211" customWidth="1"/>
    <col min="10" max="10" width="8.42578125" style="211" customWidth="1"/>
    <col min="11" max="11" width="10.92578125" style="211" bestFit="1" customWidth="1"/>
    <col min="12" max="12" width="13.0703125" style="211" bestFit="1" customWidth="1"/>
    <col min="13" max="13" width="12.0703125" style="211" customWidth="1"/>
    <col min="14" max="14" width="10.35546875" style="211" bestFit="1" customWidth="1"/>
    <col min="15" max="16384" width="8.92578125" style="211"/>
  </cols>
  <sheetData>
    <row r="1" spans="1:15" x14ac:dyDescent="0.3">
      <c r="B1" s="213" t="s">
        <v>234</v>
      </c>
      <c r="C1" s="213" t="s">
        <v>235</v>
      </c>
      <c r="D1" s="213" t="s">
        <v>236</v>
      </c>
      <c r="F1" s="249" t="s">
        <v>257</v>
      </c>
    </row>
    <row r="2" spans="1:15" x14ac:dyDescent="0.3">
      <c r="B2" s="214">
        <v>0.61319444444444449</v>
      </c>
      <c r="C2" s="214">
        <v>0.86458333333333337</v>
      </c>
      <c r="D2" s="215">
        <f>C2-B2</f>
        <v>0.25138888888888888</v>
      </c>
      <c r="F2" s="248">
        <f>D2</f>
        <v>0.25138888888888888</v>
      </c>
    </row>
    <row r="3" spans="1:15" x14ac:dyDescent="0.3">
      <c r="B3" s="214">
        <v>0.11458333333333333</v>
      </c>
      <c r="C3" s="214">
        <v>0.65694444444444444</v>
      </c>
      <c r="D3" s="215">
        <f>C3-B3</f>
        <v>0.54236111111111107</v>
      </c>
      <c r="F3" s="248">
        <f>D3</f>
        <v>0.54236111111111107</v>
      </c>
    </row>
    <row r="4" spans="1:15" ht="19.5" x14ac:dyDescent="0.45">
      <c r="B4" s="216">
        <v>42282.15625</v>
      </c>
      <c r="C4" s="216">
        <v>42283.156944444447</v>
      </c>
      <c r="D4" s="217">
        <f>C4-B4</f>
        <v>1.0006944444467081</v>
      </c>
      <c r="E4" s="251" t="s">
        <v>299</v>
      </c>
      <c r="F4" s="248">
        <f t="shared" ref="F4" si="0">D4</f>
        <v>1.0006944444467081</v>
      </c>
      <c r="G4" s="250"/>
      <c r="I4" s="270" t="s">
        <v>283</v>
      </c>
      <c r="J4" s="250"/>
    </row>
    <row r="5" spans="1:15" ht="20" x14ac:dyDescent="0.3">
      <c r="B5" s="216">
        <v>42282.15625</v>
      </c>
      <c r="C5" s="216">
        <v>42283.156944444447</v>
      </c>
      <c r="D5" s="218">
        <f>C5-B5</f>
        <v>1.0006944444467081</v>
      </c>
      <c r="E5" s="252" t="s">
        <v>261</v>
      </c>
      <c r="F5" s="248">
        <f>D5</f>
        <v>1.0006944444467081</v>
      </c>
      <c r="G5" s="215"/>
      <c r="H5" s="318" t="s">
        <v>207</v>
      </c>
      <c r="I5" s="372" t="s">
        <v>372</v>
      </c>
      <c r="L5" s="211" t="str">
        <f ca="1">"今天是 "&amp;TEXT(TODAY(),"yyyy/m/d")</f>
        <v>今天是 2021/6/1</v>
      </c>
      <c r="M5" s="373" t="str">
        <f ca="1">"從1900/1/1到今天總共是: "&amp;TODAY()&amp;" 天"</f>
        <v>從1900/1/1到今天總共是: 44348 天</v>
      </c>
    </row>
    <row r="6" spans="1:15" ht="20" x14ac:dyDescent="0.3">
      <c r="B6" s="216">
        <v>42282.15625</v>
      </c>
      <c r="C6" s="216">
        <v>42283.156944444447</v>
      </c>
      <c r="D6" s="254">
        <f>C6-B6</f>
        <v>1.0006944444467081</v>
      </c>
      <c r="E6" s="252" t="s">
        <v>260</v>
      </c>
      <c r="F6" s="248">
        <f>D6</f>
        <v>1.0006944444467081</v>
      </c>
      <c r="H6" s="318" t="s">
        <v>318</v>
      </c>
      <c r="I6" s="317" t="s">
        <v>320</v>
      </c>
    </row>
    <row r="7" spans="1:15" ht="20" x14ac:dyDescent="0.3">
      <c r="D7" s="362">
        <f>(C4-B4)/"1:00"</f>
        <v>24.016666666720994</v>
      </c>
      <c r="E7" s="320" t="s">
        <v>286</v>
      </c>
      <c r="F7" s="321">
        <f>D7</f>
        <v>24.016666666720994</v>
      </c>
      <c r="H7" s="319" t="s">
        <v>318</v>
      </c>
      <c r="I7" s="317" t="s">
        <v>319</v>
      </c>
    </row>
    <row r="8" spans="1:15" x14ac:dyDescent="0.3">
      <c r="B8" s="216"/>
      <c r="C8" s="216"/>
      <c r="D8" s="219"/>
      <c r="H8" s="319" t="s">
        <v>318</v>
      </c>
      <c r="I8" s="283" t="s">
        <v>295</v>
      </c>
    </row>
    <row r="9" spans="1:15" x14ac:dyDescent="0.3">
      <c r="A9" s="283" t="s">
        <v>295</v>
      </c>
      <c r="B9" s="283"/>
      <c r="C9" s="283"/>
      <c r="H9" s="319" t="s">
        <v>318</v>
      </c>
      <c r="I9" s="317" t="s">
        <v>317</v>
      </c>
    </row>
    <row r="10" spans="1:15" x14ac:dyDescent="0.3">
      <c r="B10" s="213" t="s">
        <v>234</v>
      </c>
      <c r="C10" s="213" t="s">
        <v>235</v>
      </c>
      <c r="D10" s="213" t="s">
        <v>238</v>
      </c>
      <c r="E10" s="291" t="s">
        <v>300</v>
      </c>
      <c r="F10" s="213" t="s">
        <v>239</v>
      </c>
      <c r="I10" s="220" t="s">
        <v>237</v>
      </c>
      <c r="J10" s="247" t="s">
        <v>258</v>
      </c>
    </row>
    <row r="11" spans="1:15" x14ac:dyDescent="0.3">
      <c r="A11" s="211" t="s">
        <v>244</v>
      </c>
      <c r="B11" s="221">
        <v>42282.375</v>
      </c>
      <c r="C11" s="221">
        <v>42285.270833333336</v>
      </c>
      <c r="D11" s="222">
        <f>C11-B11</f>
        <v>2.8958333333357587</v>
      </c>
      <c r="E11" s="293">
        <f>C11-B11</f>
        <v>2.8958333333357587</v>
      </c>
      <c r="F11" s="223">
        <f>(C11-B11)/"1:00"</f>
        <v>69.500000000058208</v>
      </c>
      <c r="J11" s="213" t="s">
        <v>240</v>
      </c>
      <c r="K11" s="213" t="s">
        <v>241</v>
      </c>
      <c r="L11" s="213" t="s">
        <v>242</v>
      </c>
      <c r="M11" s="213" t="s">
        <v>243</v>
      </c>
    </row>
    <row r="12" spans="1:15" x14ac:dyDescent="0.3">
      <c r="A12" s="211" t="s">
        <v>245</v>
      </c>
      <c r="B12" s="224">
        <v>0.875</v>
      </c>
      <c r="C12" s="224">
        <v>0.25</v>
      </c>
      <c r="D12" s="222"/>
      <c r="E12" s="292"/>
      <c r="J12" s="213">
        <v>1</v>
      </c>
      <c r="K12" s="213">
        <f>J12/"1:00"</f>
        <v>24</v>
      </c>
      <c r="L12" s="213">
        <f>J12/"00:01"</f>
        <v>1440</v>
      </c>
      <c r="M12" s="213">
        <f>J12/"00:00:01"</f>
        <v>86400</v>
      </c>
    </row>
    <row r="13" spans="1:15" x14ac:dyDescent="0.3">
      <c r="K13" s="211" t="str">
        <f ca="1">_xlfn.FORMULATEXT(K12)</f>
        <v>=J12/"1:00"</v>
      </c>
      <c r="L13" s="211" t="str">
        <f t="shared" ref="L13:M13" ca="1" si="1">_xlfn.FORMULATEXT(L12)</f>
        <v>=J12/"00:01"</v>
      </c>
      <c r="M13" s="211" t="str">
        <f t="shared" ca="1" si="1"/>
        <v>=J12/"00:00:01"</v>
      </c>
    </row>
    <row r="14" spans="1:15" x14ac:dyDescent="0.3">
      <c r="B14" s="225"/>
      <c r="C14" s="225"/>
      <c r="D14" s="225"/>
    </row>
    <row r="15" spans="1:15" x14ac:dyDescent="0.3">
      <c r="I15" s="226" t="s">
        <v>246</v>
      </c>
      <c r="J15" s="227" t="s">
        <v>351</v>
      </c>
    </row>
    <row r="16" spans="1:15" x14ac:dyDescent="0.3">
      <c r="J16" s="234">
        <f>$J$12</f>
        <v>1</v>
      </c>
      <c r="K16" s="278">
        <f t="shared" ref="K16:M16" si="2">$J$12</f>
        <v>1</v>
      </c>
      <c r="L16" s="279">
        <f t="shared" si="2"/>
        <v>1</v>
      </c>
      <c r="M16" s="280">
        <f t="shared" si="2"/>
        <v>1</v>
      </c>
      <c r="O16" s="363"/>
    </row>
    <row r="17" spans="1:9" x14ac:dyDescent="0.3">
      <c r="B17" s="286" t="s">
        <v>296</v>
      </c>
      <c r="E17" s="211" t="str">
        <f ca="1">_xlfn.FORMULATEXT(E19)</f>
        <v>=(C19-B19)/"1:00"-1</v>
      </c>
      <c r="F17" s="236" t="s">
        <v>247</v>
      </c>
      <c r="G17" s="236"/>
      <c r="I17" s="225"/>
    </row>
    <row r="18" spans="1:9" x14ac:dyDescent="0.3">
      <c r="B18" s="213" t="s">
        <v>234</v>
      </c>
      <c r="C18" s="213" t="s">
        <v>235</v>
      </c>
      <c r="D18" s="213" t="s">
        <v>238</v>
      </c>
      <c r="E18" s="213" t="s">
        <v>248</v>
      </c>
      <c r="F18" s="253" t="s">
        <v>249</v>
      </c>
      <c r="G18" s="253" t="s">
        <v>259</v>
      </c>
    </row>
    <row r="19" spans="1:9" x14ac:dyDescent="0.3">
      <c r="A19" s="211" t="s">
        <v>244</v>
      </c>
      <c r="B19" s="221">
        <v>42056.375</v>
      </c>
      <c r="C19" s="221">
        <v>42057.770833333336</v>
      </c>
      <c r="D19" s="228">
        <f>$C$19-$B$19</f>
        <v>1.3958333333357587</v>
      </c>
      <c r="E19" s="223">
        <f>(C19-B19)/"1:00"-1</f>
        <v>32.500000000058208</v>
      </c>
      <c r="F19" s="229">
        <f>(C19-B19)-"01:00"</f>
        <v>1.3541666666690919</v>
      </c>
      <c r="G19" s="230">
        <f>(C19-B19)-"01:00"</f>
        <v>1.3541666666690919</v>
      </c>
    </row>
    <row r="21" spans="1:9" x14ac:dyDescent="0.3">
      <c r="D21" s="213" t="s">
        <v>250</v>
      </c>
      <c r="E21" s="231">
        <f>(C19-B19)-(1/24)</f>
        <v>1.3541666666690919</v>
      </c>
      <c r="F21" s="229">
        <f>C19-B19-(1/24)</f>
        <v>1.3541666666690919</v>
      </c>
      <c r="G21" s="285">
        <f>C19-B19-"01:00"</f>
        <v>1.3541666666690919</v>
      </c>
    </row>
    <row r="22" spans="1:9" x14ac:dyDescent="0.3">
      <c r="E22" s="232" t="str">
        <f ca="1">_xlfn.FORMULATEXT(E21)</f>
        <v>=(C19-B19)-(1/24)</v>
      </c>
    </row>
    <row r="23" spans="1:9" x14ac:dyDescent="0.3">
      <c r="F23" s="281"/>
      <c r="G23" s="282"/>
    </row>
    <row r="24" spans="1:9" x14ac:dyDescent="0.3">
      <c r="D24" s="233"/>
      <c r="F24" s="234"/>
    </row>
    <row r="25" spans="1:9" x14ac:dyDescent="0.3">
      <c r="B25" s="212"/>
      <c r="F25" s="235"/>
    </row>
    <row r="26" spans="1:9" ht="25.5" customHeight="1" x14ac:dyDescent="0.3">
      <c r="B26" s="277" t="s">
        <v>292</v>
      </c>
      <c r="C26" s="274"/>
      <c r="F26" s="284"/>
    </row>
    <row r="27" spans="1:9" ht="20.25" customHeight="1" x14ac:dyDescent="0.3">
      <c r="B27" s="275">
        <f ca="1">TODAY()+1</f>
        <v>44349</v>
      </c>
      <c r="C27" s="213" t="s">
        <v>240</v>
      </c>
      <c r="D27" s="213" t="s">
        <v>241</v>
      </c>
      <c r="E27" s="213" t="s">
        <v>242</v>
      </c>
      <c r="F27" s="213" t="s">
        <v>243</v>
      </c>
    </row>
    <row r="28" spans="1:9" ht="20.25" customHeight="1" x14ac:dyDescent="0.3">
      <c r="B28" s="276" t="s">
        <v>290</v>
      </c>
      <c r="C28" s="349"/>
      <c r="D28" s="349"/>
      <c r="E28" s="349"/>
      <c r="F28" s="349"/>
    </row>
    <row r="29" spans="1:9" ht="20.25" customHeight="1" x14ac:dyDescent="0.3">
      <c r="B29" s="276" t="s">
        <v>291</v>
      </c>
      <c r="C29" s="349"/>
      <c r="D29" s="357"/>
      <c r="E29" s="358"/>
      <c r="F29" s="359"/>
    </row>
    <row r="30" spans="1:9" x14ac:dyDescent="0.3">
      <c r="B30" s="275"/>
    </row>
  </sheetData>
  <phoneticPr fontId="17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工作表3"/>
  <dimension ref="A1:I16"/>
  <sheetViews>
    <sheetView showGridLines="0" workbookViewId="0">
      <selection activeCell="L17" sqref="L17"/>
    </sheetView>
  </sheetViews>
  <sheetFormatPr defaultColWidth="8.640625" defaultRowHeight="15.5" x14ac:dyDescent="0.35"/>
  <cols>
    <col min="1" max="1" width="8.640625" style="1"/>
    <col min="2" max="2" width="11.0703125" style="1" bestFit="1" customWidth="1"/>
    <col min="3" max="7" width="8.640625" style="1"/>
    <col min="8" max="8" width="10.42578125" style="1" customWidth="1"/>
    <col min="9" max="9" width="17.92578125" style="1" bestFit="1" customWidth="1"/>
    <col min="10" max="16384" width="8.640625" style="1"/>
  </cols>
  <sheetData>
    <row r="1" spans="1:9" ht="17.5" thickBot="1" x14ac:dyDescent="0.45">
      <c r="A1" s="12" t="s">
        <v>16</v>
      </c>
      <c r="C1" s="25"/>
      <c r="D1" s="13" t="s">
        <v>0</v>
      </c>
      <c r="E1" s="13" t="s">
        <v>1</v>
      </c>
      <c r="F1" s="13" t="s">
        <v>2</v>
      </c>
      <c r="G1" s="13" t="s">
        <v>3</v>
      </c>
      <c r="H1" s="1">
        <v>1</v>
      </c>
      <c r="I1" s="14" t="s">
        <v>17</v>
      </c>
    </row>
    <row r="2" spans="1:9" ht="17" x14ac:dyDescent="0.4">
      <c r="A2" s="15" t="s">
        <v>18</v>
      </c>
      <c r="B2" s="1" t="s">
        <v>31</v>
      </c>
      <c r="C2" s="2" t="s">
        <v>5</v>
      </c>
      <c r="D2" s="3">
        <v>1000</v>
      </c>
      <c r="E2" s="3">
        <v>1200</v>
      </c>
      <c r="F2" s="3">
        <v>1600</v>
      </c>
      <c r="G2" s="3">
        <v>1750</v>
      </c>
      <c r="H2" s="1" t="s">
        <v>31</v>
      </c>
      <c r="I2" s="16" t="s">
        <v>19</v>
      </c>
    </row>
    <row r="3" spans="1:9" ht="17" x14ac:dyDescent="0.4">
      <c r="A3" s="12" t="s">
        <v>10</v>
      </c>
      <c r="C3" s="2" t="s">
        <v>6</v>
      </c>
      <c r="D3" s="3">
        <v>2000</v>
      </c>
      <c r="E3" s="3">
        <v>1000</v>
      </c>
      <c r="F3" s="3">
        <v>1500</v>
      </c>
      <c r="G3" s="3">
        <v>1200</v>
      </c>
      <c r="H3" s="1">
        <v>3</v>
      </c>
      <c r="I3" s="14" t="s">
        <v>17</v>
      </c>
    </row>
    <row r="4" spans="1:9" ht="17" x14ac:dyDescent="0.4">
      <c r="A4" s="12" t="s">
        <v>11</v>
      </c>
      <c r="C4" s="5" t="s">
        <v>7</v>
      </c>
      <c r="D4" s="6">
        <f>SUM(D2:D3)</f>
        <v>3000</v>
      </c>
      <c r="E4" s="6">
        <f>SUM(E2:E3)</f>
        <v>2200</v>
      </c>
      <c r="F4" s="6">
        <f>SUM(F2:F3)</f>
        <v>3100</v>
      </c>
      <c r="G4" s="6">
        <f>SUM(G2:G3)</f>
        <v>2950</v>
      </c>
      <c r="H4" s="1">
        <v>4</v>
      </c>
      <c r="I4" s="14" t="s">
        <v>17</v>
      </c>
    </row>
    <row r="5" spans="1:9" ht="17" x14ac:dyDescent="0.4">
      <c r="A5" s="12" t="s">
        <v>12</v>
      </c>
      <c r="C5" s="159" t="s">
        <v>5</v>
      </c>
      <c r="D5" s="160">
        <v>2000</v>
      </c>
      <c r="E5" s="160">
        <v>1600</v>
      </c>
      <c r="F5" s="160">
        <v>2000</v>
      </c>
      <c r="G5" s="160">
        <v>1000</v>
      </c>
      <c r="H5" s="1">
        <v>5</v>
      </c>
      <c r="I5" s="14" t="s">
        <v>17</v>
      </c>
    </row>
    <row r="6" spans="1:9" ht="17" x14ac:dyDescent="0.4">
      <c r="A6" s="12" t="s">
        <v>13</v>
      </c>
      <c r="B6" s="17" t="s">
        <v>32</v>
      </c>
      <c r="C6" s="159" t="s">
        <v>6</v>
      </c>
      <c r="D6" s="160">
        <v>400</v>
      </c>
      <c r="E6" s="160">
        <v>1000</v>
      </c>
      <c r="F6" s="160">
        <v>1600</v>
      </c>
      <c r="G6" s="160">
        <v>2200</v>
      </c>
      <c r="H6" s="1">
        <v>6</v>
      </c>
      <c r="I6" s="14" t="s">
        <v>17</v>
      </c>
    </row>
    <row r="7" spans="1:9" ht="17" x14ac:dyDescent="0.4">
      <c r="A7" s="12" t="s">
        <v>14</v>
      </c>
      <c r="B7" s="26"/>
      <c r="C7" s="5" t="s">
        <v>8</v>
      </c>
      <c r="D7" s="6">
        <f>SUM(D5:D6)</f>
        <v>2400</v>
      </c>
      <c r="E7" s="6">
        <f>SUM(E5:E6)</f>
        <v>2600</v>
      </c>
      <c r="F7" s="6">
        <f>SUM(F5:F6)</f>
        <v>3600</v>
      </c>
      <c r="G7" s="6">
        <f>SUM(G5:G6)</f>
        <v>3200</v>
      </c>
      <c r="H7" s="1">
        <v>7</v>
      </c>
      <c r="I7" s="14" t="s">
        <v>17</v>
      </c>
    </row>
    <row r="8" spans="1:9" ht="17.5" thickBot="1" x14ac:dyDescent="0.45">
      <c r="A8" s="12" t="s">
        <v>15</v>
      </c>
      <c r="B8" s="26"/>
      <c r="C8" s="9" t="s">
        <v>9</v>
      </c>
      <c r="D8" s="7">
        <f>SUM(D7,D4)</f>
        <v>5400</v>
      </c>
      <c r="E8" s="7">
        <f>SUM(E7,E4)</f>
        <v>4800</v>
      </c>
      <c r="F8" s="7">
        <f>SUM(F7,F4)</f>
        <v>6700</v>
      </c>
      <c r="G8" s="7">
        <f>SUM(G7,G4)</f>
        <v>6150</v>
      </c>
      <c r="H8" s="1">
        <v>8</v>
      </c>
      <c r="I8" s="14" t="s">
        <v>17</v>
      </c>
    </row>
    <row r="9" spans="1:9" x14ac:dyDescent="0.35">
      <c r="B9" s="26"/>
    </row>
    <row r="10" spans="1:9" ht="22.5" customHeight="1" x14ac:dyDescent="0.35">
      <c r="C10" s="26">
        <v>1</v>
      </c>
      <c r="D10" s="26">
        <v>2</v>
      </c>
      <c r="E10" s="26">
        <v>3</v>
      </c>
      <c r="F10" s="26">
        <v>4</v>
      </c>
      <c r="G10" s="26">
        <v>5</v>
      </c>
    </row>
    <row r="11" spans="1:9" ht="51" x14ac:dyDescent="0.4">
      <c r="C11" s="18" t="s">
        <v>17</v>
      </c>
      <c r="D11" s="19" t="s">
        <v>19</v>
      </c>
      <c r="E11" s="18" t="s">
        <v>17</v>
      </c>
      <c r="F11" s="18" t="s">
        <v>17</v>
      </c>
      <c r="G11" s="18" t="s">
        <v>17</v>
      </c>
    </row>
    <row r="14" spans="1:9" ht="17" x14ac:dyDescent="0.4">
      <c r="B14"/>
      <c r="C14" s="1" t="s">
        <v>203</v>
      </c>
    </row>
    <row r="15" spans="1:9" ht="17" x14ac:dyDescent="0.4">
      <c r="C15" s="1" t="s">
        <v>204</v>
      </c>
    </row>
    <row r="16" spans="1:9" ht="17" x14ac:dyDescent="0.4">
      <c r="C16" s="1" t="s">
        <v>205</v>
      </c>
    </row>
  </sheetData>
  <phoneticPr fontId="17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工作表2"/>
  <dimension ref="A3:J32"/>
  <sheetViews>
    <sheetView showGridLines="0" workbookViewId="0">
      <selection activeCell="B18" sqref="B18:F18"/>
    </sheetView>
  </sheetViews>
  <sheetFormatPr defaultColWidth="8.640625" defaultRowHeight="15.5" x14ac:dyDescent="0.35"/>
  <cols>
    <col min="1" max="1" width="4.42578125" style="1" customWidth="1"/>
    <col min="2" max="2" width="7.5703125" style="1" bestFit="1" customWidth="1"/>
    <col min="3" max="6" width="6.42578125" style="1" bestFit="1" customWidth="1"/>
    <col min="7" max="7" width="6.92578125" style="1" bestFit="1" customWidth="1"/>
    <col min="8" max="8" width="8.640625" style="1"/>
    <col min="9" max="9" width="4.0703125" style="1" customWidth="1"/>
    <col min="10" max="16384" width="8.640625" style="1"/>
  </cols>
  <sheetData>
    <row r="3" spans="1:10" ht="17" x14ac:dyDescent="0.35">
      <c r="B3" s="27"/>
      <c r="C3" s="20" t="s">
        <v>0</v>
      </c>
      <c r="D3" s="20" t="s">
        <v>1</v>
      </c>
      <c r="E3" s="20" t="s">
        <v>20</v>
      </c>
      <c r="F3" s="20" t="s">
        <v>21</v>
      </c>
      <c r="J3" s="20" t="s">
        <v>2</v>
      </c>
    </row>
    <row r="4" spans="1:10" ht="17" x14ac:dyDescent="0.4">
      <c r="B4" s="21" t="s">
        <v>22</v>
      </c>
      <c r="C4" s="28">
        <v>1200</v>
      </c>
      <c r="D4" s="28">
        <v>900</v>
      </c>
      <c r="E4" s="28">
        <v>1200</v>
      </c>
      <c r="F4" s="28">
        <f>SUM(C4:E4)</f>
        <v>3300</v>
      </c>
      <c r="J4" s="28">
        <v>1500</v>
      </c>
    </row>
    <row r="5" spans="1:10" ht="17" x14ac:dyDescent="0.4">
      <c r="B5" s="21" t="s">
        <v>23</v>
      </c>
      <c r="C5" s="28">
        <v>1200</v>
      </c>
      <c r="D5" s="28">
        <v>1600</v>
      </c>
      <c r="E5" s="28">
        <v>1200</v>
      </c>
      <c r="F5" s="28">
        <f>SUM(C5:E5)</f>
        <v>4000</v>
      </c>
      <c r="J5" s="28">
        <v>1200</v>
      </c>
    </row>
    <row r="6" spans="1:10" ht="17.5" thickBot="1" x14ac:dyDescent="0.45">
      <c r="B6" s="22" t="s">
        <v>24</v>
      </c>
      <c r="C6" s="29">
        <f>SUM(C4:C5)</f>
        <v>2400</v>
      </c>
      <c r="D6" s="29">
        <f>SUM(D4:D5)</f>
        <v>2500</v>
      </c>
      <c r="E6" s="29">
        <f>SUM(E4:E5)</f>
        <v>2400</v>
      </c>
      <c r="F6" s="29">
        <f>SUM(F4:F5)</f>
        <v>7300</v>
      </c>
      <c r="J6" s="29">
        <f>SUM(J4:J5)</f>
        <v>2700</v>
      </c>
    </row>
    <row r="7" spans="1:10" ht="16" thickTop="1" x14ac:dyDescent="0.35"/>
    <row r="9" spans="1:10" ht="17" x14ac:dyDescent="0.4">
      <c r="B9" s="21" t="s">
        <v>25</v>
      </c>
      <c r="C9" s="28">
        <v>1200</v>
      </c>
      <c r="D9" s="28">
        <v>1000</v>
      </c>
      <c r="E9" s="28">
        <v>1500</v>
      </c>
      <c r="F9" s="28">
        <v>1500</v>
      </c>
      <c r="G9" s="28">
        <f>SUM(C9:F9)</f>
        <v>5200</v>
      </c>
    </row>
    <row r="10" spans="1:10" ht="23.25" customHeight="1" x14ac:dyDescent="0.4">
      <c r="A10" s="23" t="s">
        <v>33</v>
      </c>
    </row>
    <row r="11" spans="1:10" ht="17" x14ac:dyDescent="0.4">
      <c r="A11" s="1">
        <v>1</v>
      </c>
      <c r="B11" s="11" t="s">
        <v>34</v>
      </c>
    </row>
    <row r="12" spans="1:10" ht="17" x14ac:dyDescent="0.4">
      <c r="A12" s="1">
        <v>2</v>
      </c>
      <c r="B12" s="11" t="s">
        <v>35</v>
      </c>
    </row>
    <row r="14" spans="1:10" ht="17" x14ac:dyDescent="0.4">
      <c r="A14" s="24" t="s">
        <v>26</v>
      </c>
    </row>
    <row r="15" spans="1:10" ht="20.25" customHeight="1" x14ac:dyDescent="0.4">
      <c r="A15" s="23" t="s">
        <v>36</v>
      </c>
    </row>
    <row r="16" spans="1:10" ht="17" x14ac:dyDescent="0.35">
      <c r="B16" s="30"/>
      <c r="C16" s="20" t="s">
        <v>0</v>
      </c>
      <c r="D16" s="20" t="s">
        <v>1</v>
      </c>
      <c r="E16" s="20" t="s">
        <v>20</v>
      </c>
      <c r="F16" s="20" t="s">
        <v>21</v>
      </c>
      <c r="J16" s="20" t="s">
        <v>27</v>
      </c>
    </row>
    <row r="17" spans="1:10" ht="17" x14ac:dyDescent="0.4">
      <c r="B17" s="21" t="s">
        <v>28</v>
      </c>
      <c r="C17" s="31">
        <v>1200</v>
      </c>
      <c r="D17" s="31">
        <v>900</v>
      </c>
      <c r="E17" s="31">
        <v>1200</v>
      </c>
      <c r="F17" s="31">
        <f>SUM(C17:E17)</f>
        <v>3300</v>
      </c>
      <c r="J17" s="31">
        <v>1500</v>
      </c>
    </row>
    <row r="18" spans="1:10" ht="17" x14ac:dyDescent="0.4">
      <c r="B18" s="21" t="s">
        <v>29</v>
      </c>
      <c r="C18" s="31">
        <v>1200</v>
      </c>
      <c r="D18" s="31">
        <v>1600</v>
      </c>
      <c r="E18" s="31">
        <v>1200</v>
      </c>
      <c r="F18" s="31">
        <f>SUM(C18:E18)</f>
        <v>4000</v>
      </c>
      <c r="J18" s="31">
        <v>1500</v>
      </c>
    </row>
    <row r="19" spans="1:10" ht="17.5" thickBot="1" x14ac:dyDescent="0.45">
      <c r="B19" s="22" t="s">
        <v>24</v>
      </c>
      <c r="C19" s="32">
        <f>SUM(C17:C18)</f>
        <v>2400</v>
      </c>
      <c r="D19" s="32">
        <f>SUM(D17:D18)</f>
        <v>2500</v>
      </c>
      <c r="E19" s="32">
        <f>SUM(E17:E18)</f>
        <v>2400</v>
      </c>
      <c r="F19" s="32">
        <f>SUM(F17:F18)</f>
        <v>7300</v>
      </c>
      <c r="J19" s="31">
        <v>1200</v>
      </c>
    </row>
    <row r="20" spans="1:10" ht="16.5" thickTop="1" thickBot="1" x14ac:dyDescent="0.4">
      <c r="J20" s="32">
        <f>SUM(J17:J19)</f>
        <v>4200</v>
      </c>
    </row>
    <row r="21" spans="1:10" ht="17.5" thickTop="1" x14ac:dyDescent="0.4">
      <c r="B21" s="21" t="s">
        <v>30</v>
      </c>
      <c r="C21" s="31">
        <v>1200</v>
      </c>
      <c r="D21" s="31">
        <v>1000</v>
      </c>
      <c r="E21" s="31">
        <v>1500</v>
      </c>
      <c r="F21" s="31">
        <f>SUM(C21:E21)</f>
        <v>3700</v>
      </c>
    </row>
    <row r="27" spans="1:10" ht="17" x14ac:dyDescent="0.4">
      <c r="A27" s="23" t="s">
        <v>64</v>
      </c>
    </row>
    <row r="28" spans="1:10" ht="17" x14ac:dyDescent="0.35">
      <c r="B28" s="27"/>
      <c r="C28" s="20" t="s">
        <v>0</v>
      </c>
      <c r="D28" s="20" t="s">
        <v>1</v>
      </c>
      <c r="E28" s="20" t="s">
        <v>20</v>
      </c>
      <c r="F28" s="20" t="s">
        <v>21</v>
      </c>
    </row>
    <row r="29" spans="1:10" ht="17" x14ac:dyDescent="0.4">
      <c r="B29" s="21" t="s">
        <v>22</v>
      </c>
      <c r="C29" s="28">
        <v>1200</v>
      </c>
      <c r="D29" s="28">
        <v>900</v>
      </c>
      <c r="E29" s="28">
        <v>1200</v>
      </c>
      <c r="F29" s="28">
        <f>SUM(C29:E29)</f>
        <v>3300</v>
      </c>
    </row>
    <row r="30" spans="1:10" ht="17" x14ac:dyDescent="0.4">
      <c r="B30" s="21" t="s">
        <v>23</v>
      </c>
      <c r="C30" s="28">
        <v>1200</v>
      </c>
      <c r="D30" s="28"/>
      <c r="E30" s="28"/>
      <c r="F30" s="28">
        <f>SUM(C30:C30)</f>
        <v>1200</v>
      </c>
    </row>
    <row r="31" spans="1:10" ht="17.5" thickBot="1" x14ac:dyDescent="0.45">
      <c r="B31" s="22" t="s">
        <v>24</v>
      </c>
      <c r="C31" s="29">
        <f>SUM(C29:C30)</f>
        <v>2400</v>
      </c>
      <c r="D31" s="29">
        <f>SUM(D29:D29)</f>
        <v>900</v>
      </c>
      <c r="E31" s="29">
        <f>SUM(E29:E29)</f>
        <v>1200</v>
      </c>
      <c r="F31" s="29">
        <f>SUM(F29:F30)</f>
        <v>4500</v>
      </c>
    </row>
    <row r="32" spans="1:10" ht="16" thickTop="1" x14ac:dyDescent="0.35"/>
  </sheetData>
  <phoneticPr fontId="14" type="noConversion"/>
  <pageMargins left="0.75" right="0.75" top="1" bottom="1" header="0.5" footer="0.5"/>
  <pageSetup paperSize="9" orientation="portrait" horizontalDpi="360" verticalDpi="36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工作表4"/>
  <dimension ref="B2:N17"/>
  <sheetViews>
    <sheetView showGridLines="0" workbookViewId="0">
      <selection activeCell="H26" sqref="H26"/>
    </sheetView>
  </sheetViews>
  <sheetFormatPr defaultColWidth="8.640625" defaultRowHeight="17" x14ac:dyDescent="0.3"/>
  <cols>
    <col min="1" max="1" width="2.92578125" style="156" customWidth="1"/>
    <col min="2" max="2" width="13.35546875" style="156" bestFit="1" customWidth="1"/>
    <col min="3" max="7" width="7.42578125" style="164" customWidth="1"/>
    <col min="8" max="8" width="8.640625" style="156"/>
    <col min="9" max="9" width="3.5703125" style="156" customWidth="1"/>
    <col min="10" max="16384" width="8.640625" style="156"/>
  </cols>
  <sheetData>
    <row r="2" spans="2:14" x14ac:dyDescent="0.3">
      <c r="B2" s="155" t="s">
        <v>189</v>
      </c>
    </row>
    <row r="3" spans="2:14" ht="19.5" x14ac:dyDescent="0.45">
      <c r="B3" s="350">
        <v>0.9277777777777777</v>
      </c>
      <c r="C3" s="165" t="s">
        <v>130</v>
      </c>
      <c r="D3" s="165" t="s">
        <v>190</v>
      </c>
      <c r="E3" s="165" t="s">
        <v>131</v>
      </c>
      <c r="F3" s="165" t="s">
        <v>191</v>
      </c>
      <c r="G3" s="165" t="s">
        <v>192</v>
      </c>
      <c r="I3" s="270" t="s">
        <v>282</v>
      </c>
      <c r="M3" s="157"/>
      <c r="N3" s="157"/>
    </row>
    <row r="4" spans="2:14" x14ac:dyDescent="0.3">
      <c r="B4" s="165" t="s">
        <v>193</v>
      </c>
      <c r="C4" s="166">
        <v>64</v>
      </c>
      <c r="D4" s="166">
        <v>80</v>
      </c>
      <c r="E4" s="166">
        <v>40</v>
      </c>
      <c r="F4" s="166">
        <v>65</v>
      </c>
      <c r="G4" s="166">
        <v>44</v>
      </c>
      <c r="I4" s="162" t="s">
        <v>211</v>
      </c>
      <c r="J4" s="156" t="s">
        <v>208</v>
      </c>
      <c r="M4" s="158"/>
      <c r="N4" s="158"/>
    </row>
    <row r="5" spans="2:14" x14ac:dyDescent="0.3">
      <c r="B5" s="165" t="s">
        <v>194</v>
      </c>
      <c r="C5" s="166">
        <v>91</v>
      </c>
      <c r="D5" s="166">
        <v>90</v>
      </c>
      <c r="E5" s="166">
        <v>70</v>
      </c>
      <c r="F5" s="166">
        <v>50</v>
      </c>
      <c r="G5" s="166">
        <v>54</v>
      </c>
      <c r="I5" s="162" t="s">
        <v>211</v>
      </c>
      <c r="J5" s="163" t="s">
        <v>213</v>
      </c>
      <c r="M5" s="158"/>
      <c r="N5" s="158"/>
    </row>
    <row r="6" spans="2:14" x14ac:dyDescent="0.3">
      <c r="B6" s="165" t="s">
        <v>195</v>
      </c>
      <c r="C6" s="166">
        <v>32</v>
      </c>
      <c r="D6" s="166">
        <v>30</v>
      </c>
      <c r="E6" s="166">
        <v>20</v>
      </c>
      <c r="F6" s="166">
        <v>70</v>
      </c>
      <c r="G6" s="166">
        <v>66</v>
      </c>
      <c r="I6" s="162" t="s">
        <v>211</v>
      </c>
      <c r="J6" s="156" t="s">
        <v>209</v>
      </c>
      <c r="M6" s="158"/>
      <c r="N6" s="158"/>
    </row>
    <row r="7" spans="2:14" x14ac:dyDescent="0.3">
      <c r="B7" s="165" t="s">
        <v>196</v>
      </c>
      <c r="C7" s="166">
        <v>56</v>
      </c>
      <c r="D7" s="166">
        <v>60</v>
      </c>
      <c r="E7" s="166">
        <v>30</v>
      </c>
      <c r="F7" s="166">
        <v>55</v>
      </c>
      <c r="G7" s="166">
        <v>64</v>
      </c>
      <c r="I7" s="162" t="s">
        <v>211</v>
      </c>
      <c r="J7" s="161" t="s">
        <v>210</v>
      </c>
      <c r="M7" s="158"/>
      <c r="N7" s="158"/>
    </row>
    <row r="8" spans="2:14" x14ac:dyDescent="0.3">
      <c r="B8" s="165" t="s">
        <v>197</v>
      </c>
      <c r="C8" s="166">
        <v>69</v>
      </c>
      <c r="D8" s="166">
        <v>80</v>
      </c>
      <c r="E8" s="166">
        <v>40</v>
      </c>
      <c r="F8" s="166">
        <v>50</v>
      </c>
      <c r="G8" s="166">
        <v>66</v>
      </c>
      <c r="I8" s="162" t="s">
        <v>211</v>
      </c>
      <c r="J8" s="161" t="s">
        <v>212</v>
      </c>
      <c r="M8" s="158"/>
      <c r="N8" s="158"/>
    </row>
    <row r="9" spans="2:14" x14ac:dyDescent="0.3">
      <c r="B9" s="165" t="s">
        <v>198</v>
      </c>
      <c r="C9" s="166">
        <v>63</v>
      </c>
      <c r="D9" s="166">
        <v>50</v>
      </c>
      <c r="E9" s="166">
        <v>60</v>
      </c>
      <c r="F9" s="166">
        <v>60</v>
      </c>
      <c r="G9" s="166">
        <v>72</v>
      </c>
      <c r="I9" s="162" t="s">
        <v>211</v>
      </c>
      <c r="J9" s="237" t="s">
        <v>251</v>
      </c>
      <c r="M9" s="158"/>
      <c r="N9" s="158"/>
    </row>
    <row r="10" spans="2:14" x14ac:dyDescent="0.3">
      <c r="B10" s="165" t="s">
        <v>199</v>
      </c>
      <c r="C10" s="166">
        <v>82</v>
      </c>
      <c r="D10" s="166">
        <v>80</v>
      </c>
      <c r="E10" s="166">
        <v>76</v>
      </c>
      <c r="F10" s="166">
        <v>82</v>
      </c>
      <c r="G10" s="166">
        <v>84</v>
      </c>
      <c r="J10" s="238" t="s">
        <v>252</v>
      </c>
      <c r="M10" s="158"/>
      <c r="N10" s="158"/>
    </row>
    <row r="11" spans="2:14" x14ac:dyDescent="0.3">
      <c r="B11" s="165" t="s">
        <v>200</v>
      </c>
      <c r="C11" s="166">
        <v>91</v>
      </c>
      <c r="D11" s="166">
        <v>80</v>
      </c>
      <c r="E11" s="166">
        <v>90</v>
      </c>
      <c r="F11" s="166">
        <v>80</v>
      </c>
      <c r="G11" s="166">
        <v>72</v>
      </c>
      <c r="J11" s="238" t="s">
        <v>253</v>
      </c>
      <c r="M11" s="158"/>
      <c r="N11" s="158"/>
    </row>
    <row r="12" spans="2:14" x14ac:dyDescent="0.3">
      <c r="B12" s="165" t="s">
        <v>201</v>
      </c>
      <c r="C12" s="166">
        <v>91</v>
      </c>
      <c r="D12" s="166">
        <v>70</v>
      </c>
      <c r="E12" s="166">
        <v>80</v>
      </c>
      <c r="F12" s="166">
        <v>74</v>
      </c>
      <c r="G12" s="166">
        <v>88</v>
      </c>
      <c r="I12" s="162" t="s">
        <v>207</v>
      </c>
      <c r="J12" s="271" t="s">
        <v>284</v>
      </c>
      <c r="M12" s="158"/>
      <c r="N12" s="158"/>
    </row>
    <row r="13" spans="2:14" x14ac:dyDescent="0.3">
      <c r="B13" s="165" t="s">
        <v>202</v>
      </c>
      <c r="C13" s="166">
        <v>72</v>
      </c>
      <c r="D13" s="166">
        <v>70</v>
      </c>
      <c r="E13" s="166">
        <v>100</v>
      </c>
      <c r="F13" s="166">
        <v>84</v>
      </c>
      <c r="G13" s="166">
        <v>65</v>
      </c>
      <c r="J13" s="271" t="s">
        <v>285</v>
      </c>
      <c r="M13" s="158"/>
      <c r="N13" s="158"/>
    </row>
    <row r="14" spans="2:14" x14ac:dyDescent="0.3">
      <c r="K14" s="157"/>
      <c r="L14" s="157"/>
    </row>
    <row r="15" spans="2:14" x14ac:dyDescent="0.3">
      <c r="K15" s="158"/>
      <c r="L15" s="158"/>
    </row>
    <row r="16" spans="2:14" x14ac:dyDescent="0.3">
      <c r="K16" s="158"/>
      <c r="L16" s="158"/>
    </row>
    <row r="17" spans="11:12" x14ac:dyDescent="0.3">
      <c r="K17" s="158"/>
      <c r="L17" s="158"/>
    </row>
  </sheetData>
  <autoFilter ref="B3:G13" xr:uid="{00000000-0009-0000-0000-000004000000}"/>
  <phoneticPr fontId="17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工作表5"/>
  <dimension ref="A1:L9"/>
  <sheetViews>
    <sheetView showGridLines="0" workbookViewId="0">
      <selection activeCell="C7" sqref="C7"/>
    </sheetView>
  </sheetViews>
  <sheetFormatPr defaultColWidth="8.640625" defaultRowHeight="17" x14ac:dyDescent="0.3"/>
  <cols>
    <col min="1" max="1" width="7.5703125" style="36" customWidth="1"/>
    <col min="2" max="2" width="1.92578125" style="36" customWidth="1"/>
    <col min="3" max="3" width="7.35546875" style="36" customWidth="1"/>
    <col min="4" max="4" width="1.640625" style="36" customWidth="1"/>
    <col min="5" max="5" width="6.5703125" style="36" bestFit="1" customWidth="1"/>
    <col min="6" max="6" width="1.92578125" style="36" customWidth="1"/>
    <col min="7" max="7" width="9.640625" style="36" customWidth="1"/>
    <col min="8" max="12" width="7.35546875" style="36" customWidth="1"/>
    <col min="13" max="16384" width="8.640625" style="36"/>
  </cols>
  <sheetData>
    <row r="1" spans="1:12" x14ac:dyDescent="0.4">
      <c r="A1" s="42" t="s">
        <v>40</v>
      </c>
      <c r="B1" s="4"/>
      <c r="C1" s="8"/>
      <c r="D1" s="8"/>
      <c r="E1" s="8"/>
      <c r="F1" s="8"/>
      <c r="G1" s="8"/>
      <c r="H1" s="8"/>
      <c r="I1" s="8"/>
      <c r="J1" s="8"/>
      <c r="K1" s="8"/>
      <c r="L1" s="8"/>
    </row>
    <row r="2" spans="1:12" x14ac:dyDescent="0.4">
      <c r="A2" s="8"/>
      <c r="B2" s="8"/>
      <c r="C2" s="8"/>
      <c r="D2" s="8"/>
      <c r="E2" s="8"/>
      <c r="F2" s="8"/>
      <c r="G2" s="11"/>
      <c r="H2" s="11" t="s">
        <v>41</v>
      </c>
      <c r="I2" s="11" t="s">
        <v>42</v>
      </c>
      <c r="J2" s="11" t="s">
        <v>43</v>
      </c>
      <c r="K2" s="11" t="s">
        <v>44</v>
      </c>
      <c r="L2" s="11" t="s">
        <v>45</v>
      </c>
    </row>
    <row r="3" spans="1:12" x14ac:dyDescent="0.4">
      <c r="A3" s="374" t="s">
        <v>39</v>
      </c>
      <c r="B3" s="33"/>
      <c r="C3" s="239">
        <v>1234</v>
      </c>
      <c r="D3" s="377"/>
      <c r="E3" s="40" t="s">
        <v>46</v>
      </c>
      <c r="F3" s="10"/>
      <c r="G3" s="11" t="s">
        <v>47</v>
      </c>
      <c r="H3" s="11">
        <v>1000</v>
      </c>
      <c r="I3" s="11">
        <v>1200</v>
      </c>
      <c r="J3" s="11">
        <v>1600</v>
      </c>
      <c r="K3" s="11">
        <v>1750</v>
      </c>
      <c r="L3" s="11">
        <v>5550</v>
      </c>
    </row>
    <row r="4" spans="1:12" x14ac:dyDescent="0.4">
      <c r="A4" s="375"/>
      <c r="B4" s="33"/>
      <c r="C4" s="8"/>
      <c r="D4" s="377"/>
      <c r="E4" s="8"/>
      <c r="F4" s="10"/>
      <c r="G4" s="11" t="s">
        <v>48</v>
      </c>
      <c r="H4" s="11">
        <v>2000</v>
      </c>
      <c r="I4" s="11">
        <v>1000</v>
      </c>
      <c r="J4" s="11">
        <v>1500</v>
      </c>
      <c r="K4" s="11">
        <v>1200</v>
      </c>
      <c r="L4" s="11">
        <v>5700</v>
      </c>
    </row>
    <row r="5" spans="1:12" x14ac:dyDescent="0.4">
      <c r="A5" s="375"/>
      <c r="B5" s="33"/>
      <c r="C5" s="38" t="s">
        <v>38</v>
      </c>
      <c r="D5" s="377"/>
      <c r="E5" s="39" t="s">
        <v>49</v>
      </c>
      <c r="F5" s="10"/>
      <c r="G5" s="11" t="s">
        <v>50</v>
      </c>
      <c r="H5" s="11">
        <v>3000</v>
      </c>
      <c r="I5" s="11">
        <v>2200</v>
      </c>
      <c r="J5" s="11">
        <v>3100</v>
      </c>
      <c r="K5" s="11">
        <v>2950</v>
      </c>
      <c r="L5" s="11">
        <v>11250</v>
      </c>
    </row>
    <row r="6" spans="1:12" x14ac:dyDescent="0.4">
      <c r="A6" s="375"/>
      <c r="B6" s="33"/>
      <c r="C6" s="8"/>
      <c r="D6" s="377"/>
      <c r="E6" s="8"/>
      <c r="F6" s="10"/>
      <c r="G6" s="11" t="s">
        <v>47</v>
      </c>
      <c r="H6" s="11">
        <v>2000</v>
      </c>
      <c r="I6" s="11">
        <v>1600</v>
      </c>
      <c r="J6" s="11">
        <v>2000</v>
      </c>
      <c r="K6" s="11">
        <v>1000</v>
      </c>
      <c r="L6" s="11">
        <v>6600</v>
      </c>
    </row>
    <row r="7" spans="1:12" x14ac:dyDescent="0.4">
      <c r="A7" s="376"/>
      <c r="B7" s="33"/>
      <c r="C7" s="240" t="s">
        <v>37</v>
      </c>
      <c r="D7" s="377"/>
      <c r="E7" s="41" t="s">
        <v>51</v>
      </c>
      <c r="F7" s="10"/>
      <c r="G7" s="11" t="s">
        <v>48</v>
      </c>
      <c r="H7" s="11">
        <v>400</v>
      </c>
      <c r="I7" s="11">
        <v>1000</v>
      </c>
      <c r="J7" s="11">
        <v>1600</v>
      </c>
      <c r="K7" s="11">
        <v>2200</v>
      </c>
      <c r="L7" s="11">
        <v>5200</v>
      </c>
    </row>
    <row r="8" spans="1:12" x14ac:dyDescent="0.4">
      <c r="A8" s="34"/>
      <c r="B8" s="34"/>
      <c r="C8" s="10"/>
      <c r="D8" s="35"/>
      <c r="E8" s="10"/>
      <c r="F8" s="10"/>
      <c r="G8" s="11" t="s">
        <v>52</v>
      </c>
      <c r="H8" s="11">
        <v>2400</v>
      </c>
      <c r="I8" s="11">
        <v>2600</v>
      </c>
      <c r="J8" s="11">
        <v>3600</v>
      </c>
      <c r="K8" s="11">
        <v>3200</v>
      </c>
      <c r="L8" s="11">
        <v>11800</v>
      </c>
    </row>
    <row r="9" spans="1:12" x14ac:dyDescent="0.4">
      <c r="A9" s="4"/>
      <c r="B9" s="4"/>
      <c r="C9" s="8"/>
      <c r="D9" s="8"/>
      <c r="E9" s="8"/>
      <c r="F9" s="8"/>
      <c r="G9" s="11" t="s">
        <v>53</v>
      </c>
      <c r="H9" s="11">
        <v>5400</v>
      </c>
      <c r="I9" s="11">
        <v>4800</v>
      </c>
      <c r="J9" s="11">
        <v>6700</v>
      </c>
      <c r="K9" s="11">
        <v>6150</v>
      </c>
      <c r="L9" s="11">
        <v>23050</v>
      </c>
    </row>
  </sheetData>
  <mergeCells count="2">
    <mergeCell ref="A3:A7"/>
    <mergeCell ref="D3:D7"/>
  </mergeCells>
  <phoneticPr fontId="14" type="noConversion"/>
  <pageMargins left="0.75" right="0.75" top="1" bottom="1" header="0.5" footer="0.5"/>
  <pageSetup paperSize="9" orientation="portrait" horizontalDpi="4294967293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工作表6"/>
  <dimension ref="C2:L20"/>
  <sheetViews>
    <sheetView showGridLines="0" topLeftCell="C1" workbookViewId="0">
      <selection activeCell="C17" sqref="C17"/>
    </sheetView>
  </sheetViews>
  <sheetFormatPr defaultColWidth="8.640625" defaultRowHeight="15" x14ac:dyDescent="0.3"/>
  <cols>
    <col min="4" max="4" width="14.42578125" customWidth="1"/>
    <col min="5" max="5" width="11.42578125" bestFit="1" customWidth="1"/>
    <col min="6" max="6" width="4.35546875" customWidth="1"/>
    <col min="8" max="8" width="11.35546875" customWidth="1"/>
    <col min="10" max="10" width="11.42578125" bestFit="1" customWidth="1"/>
    <col min="11" max="11" width="12.42578125" bestFit="1" customWidth="1"/>
    <col min="12" max="12" width="17.5703125" bestFit="1" customWidth="1"/>
  </cols>
  <sheetData>
    <row r="2" spans="3:12" ht="17" x14ac:dyDescent="0.4">
      <c r="C2" s="140"/>
      <c r="D2" s="141" t="s">
        <v>69</v>
      </c>
    </row>
    <row r="3" spans="3:12" ht="25.5" customHeight="1" x14ac:dyDescent="0.4">
      <c r="C3" s="140"/>
      <c r="D3" s="142" t="s">
        <v>65</v>
      </c>
      <c r="G3" s="43" t="s">
        <v>68</v>
      </c>
    </row>
    <row r="4" spans="3:12" ht="24.75" customHeight="1" x14ac:dyDescent="0.4">
      <c r="C4" s="140"/>
      <c r="D4" s="143" t="s">
        <v>66</v>
      </c>
      <c r="K4" s="47">
        <v>12345</v>
      </c>
      <c r="L4" s="49"/>
    </row>
    <row r="5" spans="3:12" ht="24.75" customHeight="1" x14ac:dyDescent="0.4">
      <c r="C5" s="140"/>
      <c r="D5" s="144" t="s">
        <v>67</v>
      </c>
      <c r="G5" s="44" t="s">
        <v>70</v>
      </c>
      <c r="K5" s="51">
        <v>12345</v>
      </c>
      <c r="L5" s="49">
        <v>12345</v>
      </c>
    </row>
    <row r="6" spans="3:12" ht="24.75" customHeight="1" x14ac:dyDescent="0.3">
      <c r="C6" s="140"/>
      <c r="D6" s="145"/>
      <c r="K6" s="47"/>
      <c r="L6" s="49"/>
    </row>
    <row r="7" spans="3:12" ht="24.75" customHeight="1" x14ac:dyDescent="0.4">
      <c r="C7" s="140"/>
      <c r="D7" s="145"/>
      <c r="G7" s="45" t="s">
        <v>71</v>
      </c>
      <c r="K7" s="52">
        <v>12345</v>
      </c>
      <c r="L7" s="49">
        <v>12345</v>
      </c>
    </row>
    <row r="8" spans="3:12" ht="24.75" customHeight="1" x14ac:dyDescent="0.3">
      <c r="C8" s="140"/>
      <c r="D8" s="146">
        <v>12345</v>
      </c>
      <c r="K8" s="48">
        <v>39115</v>
      </c>
      <c r="L8" s="50">
        <f ca="1">TODAY()</f>
        <v>44348</v>
      </c>
    </row>
    <row r="9" spans="3:12" ht="24.75" customHeight="1" x14ac:dyDescent="0.3">
      <c r="C9" s="140"/>
      <c r="D9" s="147">
        <v>12345</v>
      </c>
      <c r="K9" s="53">
        <v>39115</v>
      </c>
      <c r="L9" s="50">
        <f ca="1">TODAY()</f>
        <v>44348</v>
      </c>
    </row>
    <row r="10" spans="3:12" ht="24.75" customHeight="1" x14ac:dyDescent="0.3">
      <c r="C10" s="140"/>
      <c r="K10" s="47"/>
      <c r="L10" s="49"/>
    </row>
    <row r="11" spans="3:12" ht="24.75" customHeight="1" x14ac:dyDescent="0.3">
      <c r="C11" s="140"/>
      <c r="K11" s="54">
        <v>0.4548611111111111</v>
      </c>
      <c r="L11" s="242">
        <f ca="1">NOW()</f>
        <v>44348.61241134259</v>
      </c>
    </row>
    <row r="12" spans="3:12" ht="24.75" customHeight="1" x14ac:dyDescent="0.3">
      <c r="C12" s="140"/>
      <c r="K12" s="55">
        <v>123</v>
      </c>
      <c r="L12" s="49">
        <v>123</v>
      </c>
    </row>
    <row r="13" spans="3:12" ht="24.75" customHeight="1" x14ac:dyDescent="0.3">
      <c r="C13" s="140"/>
      <c r="K13" s="47"/>
      <c r="L13" s="49"/>
    </row>
    <row r="14" spans="3:12" ht="24.75" customHeight="1" x14ac:dyDescent="0.3">
      <c r="C14" s="140"/>
      <c r="K14" s="56">
        <v>0.123</v>
      </c>
      <c r="L14" s="49">
        <v>0.123</v>
      </c>
    </row>
    <row r="15" spans="3:12" ht="24.75" customHeight="1" x14ac:dyDescent="0.3">
      <c r="K15" s="57">
        <v>123</v>
      </c>
      <c r="L15" s="49">
        <v>123</v>
      </c>
    </row>
    <row r="16" spans="3:12" ht="27" customHeight="1" x14ac:dyDescent="0.3">
      <c r="J16" s="46"/>
      <c r="L16" s="241"/>
    </row>
    <row r="20" spans="9:10" ht="17" x14ac:dyDescent="0.4">
      <c r="I20" s="243" t="s">
        <v>254</v>
      </c>
      <c r="J20" t="s">
        <v>255</v>
      </c>
    </row>
  </sheetData>
  <phoneticPr fontId="17" type="noConversion"/>
  <pageMargins left="0.7" right="0.7" top="0.75" bottom="0.75" header="0.3" footer="0.3"/>
  <pageSetup paperSize="9" orientation="portrait" horizontalDpi="4294967293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工作表7"/>
  <dimension ref="A1:P33"/>
  <sheetViews>
    <sheetView showGridLines="0" topLeftCell="F16" workbookViewId="0">
      <selection activeCell="M23" sqref="M23"/>
    </sheetView>
  </sheetViews>
  <sheetFormatPr defaultColWidth="8.640625" defaultRowHeight="17" x14ac:dyDescent="0.3"/>
  <cols>
    <col min="1" max="1" width="8.35546875" style="61" customWidth="1"/>
    <col min="2" max="3" width="8.0703125" style="61" customWidth="1"/>
    <col min="4" max="4" width="8.92578125" style="61"/>
    <col min="5" max="5" width="11.92578125" style="61" customWidth="1"/>
    <col min="6" max="6" width="4.42578125" style="61" customWidth="1"/>
    <col min="7" max="7" width="12.92578125" style="61" customWidth="1"/>
    <col min="8" max="8" width="17.92578125" style="61" customWidth="1"/>
    <col min="9" max="9" width="13.92578125" style="61" customWidth="1"/>
    <col min="10" max="11" width="9" style="61" customWidth="1"/>
    <col min="12" max="12" width="2.92578125" style="61" customWidth="1"/>
    <col min="13" max="13" width="14.640625" style="61" customWidth="1"/>
    <col min="14" max="256" width="8.92578125" style="61"/>
    <col min="257" max="257" width="8.35546875" style="61" customWidth="1"/>
    <col min="258" max="259" width="8.0703125" style="61" customWidth="1"/>
    <col min="260" max="260" width="8.92578125" style="61"/>
    <col min="261" max="261" width="11.92578125" style="61" customWidth="1"/>
    <col min="262" max="262" width="4.42578125" style="61" customWidth="1"/>
    <col min="263" max="263" width="12.92578125" style="61" customWidth="1"/>
    <col min="264" max="264" width="17.92578125" style="61" customWidth="1"/>
    <col min="265" max="265" width="8.92578125" style="61"/>
    <col min="266" max="267" width="9" style="61" customWidth="1"/>
    <col min="268" max="268" width="2.92578125" style="61" customWidth="1"/>
    <col min="269" max="269" width="15.35546875" style="61" customWidth="1"/>
    <col min="270" max="512" width="8.92578125" style="61"/>
    <col min="513" max="513" width="8.35546875" style="61" customWidth="1"/>
    <col min="514" max="515" width="8.0703125" style="61" customWidth="1"/>
    <col min="516" max="516" width="8.92578125" style="61"/>
    <col min="517" max="517" width="11.92578125" style="61" customWidth="1"/>
    <col min="518" max="518" width="4.42578125" style="61" customWidth="1"/>
    <col min="519" max="519" width="12.92578125" style="61" customWidth="1"/>
    <col min="520" max="520" width="17.92578125" style="61" customWidth="1"/>
    <col min="521" max="521" width="8.92578125" style="61"/>
    <col min="522" max="523" width="9" style="61" customWidth="1"/>
    <col min="524" max="524" width="2.92578125" style="61" customWidth="1"/>
    <col min="525" max="525" width="15.35546875" style="61" customWidth="1"/>
    <col min="526" max="768" width="8.92578125" style="61"/>
    <col min="769" max="769" width="8.35546875" style="61" customWidth="1"/>
    <col min="770" max="771" width="8.0703125" style="61" customWidth="1"/>
    <col min="772" max="772" width="8.92578125" style="61"/>
    <col min="773" max="773" width="11.92578125" style="61" customWidth="1"/>
    <col min="774" max="774" width="4.42578125" style="61" customWidth="1"/>
    <col min="775" max="775" width="12.92578125" style="61" customWidth="1"/>
    <col min="776" max="776" width="17.92578125" style="61" customWidth="1"/>
    <col min="777" max="777" width="8.92578125" style="61"/>
    <col min="778" max="779" width="9" style="61" customWidth="1"/>
    <col min="780" max="780" width="2.92578125" style="61" customWidth="1"/>
    <col min="781" max="781" width="15.35546875" style="61" customWidth="1"/>
    <col min="782" max="1024" width="8.92578125" style="61"/>
    <col min="1025" max="1025" width="8.35546875" style="61" customWidth="1"/>
    <col min="1026" max="1027" width="8.0703125" style="61" customWidth="1"/>
    <col min="1028" max="1028" width="8.92578125" style="61"/>
    <col min="1029" max="1029" width="11.92578125" style="61" customWidth="1"/>
    <col min="1030" max="1030" width="4.42578125" style="61" customWidth="1"/>
    <col min="1031" max="1031" width="12.92578125" style="61" customWidth="1"/>
    <col min="1032" max="1032" width="17.92578125" style="61" customWidth="1"/>
    <col min="1033" max="1033" width="8.92578125" style="61"/>
    <col min="1034" max="1035" width="9" style="61" customWidth="1"/>
    <col min="1036" max="1036" width="2.92578125" style="61" customWidth="1"/>
    <col min="1037" max="1037" width="15.35546875" style="61" customWidth="1"/>
    <col min="1038" max="1280" width="8.92578125" style="61"/>
    <col min="1281" max="1281" width="8.35546875" style="61" customWidth="1"/>
    <col min="1282" max="1283" width="8.0703125" style="61" customWidth="1"/>
    <col min="1284" max="1284" width="8.92578125" style="61"/>
    <col min="1285" max="1285" width="11.92578125" style="61" customWidth="1"/>
    <col min="1286" max="1286" width="4.42578125" style="61" customWidth="1"/>
    <col min="1287" max="1287" width="12.92578125" style="61" customWidth="1"/>
    <col min="1288" max="1288" width="17.92578125" style="61" customWidth="1"/>
    <col min="1289" max="1289" width="8.92578125" style="61"/>
    <col min="1290" max="1291" width="9" style="61" customWidth="1"/>
    <col min="1292" max="1292" width="2.92578125" style="61" customWidth="1"/>
    <col min="1293" max="1293" width="15.35546875" style="61" customWidth="1"/>
    <col min="1294" max="1536" width="8.92578125" style="61"/>
    <col min="1537" max="1537" width="8.35546875" style="61" customWidth="1"/>
    <col min="1538" max="1539" width="8.0703125" style="61" customWidth="1"/>
    <col min="1540" max="1540" width="8.92578125" style="61"/>
    <col min="1541" max="1541" width="11.92578125" style="61" customWidth="1"/>
    <col min="1542" max="1542" width="4.42578125" style="61" customWidth="1"/>
    <col min="1543" max="1543" width="12.92578125" style="61" customWidth="1"/>
    <col min="1544" max="1544" width="17.92578125" style="61" customWidth="1"/>
    <col min="1545" max="1545" width="8.92578125" style="61"/>
    <col min="1546" max="1547" width="9" style="61" customWidth="1"/>
    <col min="1548" max="1548" width="2.92578125" style="61" customWidth="1"/>
    <col min="1549" max="1549" width="15.35546875" style="61" customWidth="1"/>
    <col min="1550" max="1792" width="8.92578125" style="61"/>
    <col min="1793" max="1793" width="8.35546875" style="61" customWidth="1"/>
    <col min="1794" max="1795" width="8.0703125" style="61" customWidth="1"/>
    <col min="1796" max="1796" width="8.92578125" style="61"/>
    <col min="1797" max="1797" width="11.92578125" style="61" customWidth="1"/>
    <col min="1798" max="1798" width="4.42578125" style="61" customWidth="1"/>
    <col min="1799" max="1799" width="12.92578125" style="61" customWidth="1"/>
    <col min="1800" max="1800" width="17.92578125" style="61" customWidth="1"/>
    <col min="1801" max="1801" width="8.92578125" style="61"/>
    <col min="1802" max="1803" width="9" style="61" customWidth="1"/>
    <col min="1804" max="1804" width="2.92578125" style="61" customWidth="1"/>
    <col min="1805" max="1805" width="15.35546875" style="61" customWidth="1"/>
    <col min="1806" max="2048" width="8.92578125" style="61"/>
    <col min="2049" max="2049" width="8.35546875" style="61" customWidth="1"/>
    <col min="2050" max="2051" width="8.0703125" style="61" customWidth="1"/>
    <col min="2052" max="2052" width="8.92578125" style="61"/>
    <col min="2053" max="2053" width="11.92578125" style="61" customWidth="1"/>
    <col min="2054" max="2054" width="4.42578125" style="61" customWidth="1"/>
    <col min="2055" max="2055" width="12.92578125" style="61" customWidth="1"/>
    <col min="2056" max="2056" width="17.92578125" style="61" customWidth="1"/>
    <col min="2057" max="2057" width="8.92578125" style="61"/>
    <col min="2058" max="2059" width="9" style="61" customWidth="1"/>
    <col min="2060" max="2060" width="2.92578125" style="61" customWidth="1"/>
    <col min="2061" max="2061" width="15.35546875" style="61" customWidth="1"/>
    <col min="2062" max="2304" width="8.92578125" style="61"/>
    <col min="2305" max="2305" width="8.35546875" style="61" customWidth="1"/>
    <col min="2306" max="2307" width="8.0703125" style="61" customWidth="1"/>
    <col min="2308" max="2308" width="8.92578125" style="61"/>
    <col min="2309" max="2309" width="11.92578125" style="61" customWidth="1"/>
    <col min="2310" max="2310" width="4.42578125" style="61" customWidth="1"/>
    <col min="2311" max="2311" width="12.92578125" style="61" customWidth="1"/>
    <col min="2312" max="2312" width="17.92578125" style="61" customWidth="1"/>
    <col min="2313" max="2313" width="8.92578125" style="61"/>
    <col min="2314" max="2315" width="9" style="61" customWidth="1"/>
    <col min="2316" max="2316" width="2.92578125" style="61" customWidth="1"/>
    <col min="2317" max="2317" width="15.35546875" style="61" customWidth="1"/>
    <col min="2318" max="2560" width="8.92578125" style="61"/>
    <col min="2561" max="2561" width="8.35546875" style="61" customWidth="1"/>
    <col min="2562" max="2563" width="8.0703125" style="61" customWidth="1"/>
    <col min="2564" max="2564" width="8.92578125" style="61"/>
    <col min="2565" max="2565" width="11.92578125" style="61" customWidth="1"/>
    <col min="2566" max="2566" width="4.42578125" style="61" customWidth="1"/>
    <col min="2567" max="2567" width="12.92578125" style="61" customWidth="1"/>
    <col min="2568" max="2568" width="17.92578125" style="61" customWidth="1"/>
    <col min="2569" max="2569" width="8.92578125" style="61"/>
    <col min="2570" max="2571" width="9" style="61" customWidth="1"/>
    <col min="2572" max="2572" width="2.92578125" style="61" customWidth="1"/>
    <col min="2573" max="2573" width="15.35546875" style="61" customWidth="1"/>
    <col min="2574" max="2816" width="8.92578125" style="61"/>
    <col min="2817" max="2817" width="8.35546875" style="61" customWidth="1"/>
    <col min="2818" max="2819" width="8.0703125" style="61" customWidth="1"/>
    <col min="2820" max="2820" width="8.92578125" style="61"/>
    <col min="2821" max="2821" width="11.92578125" style="61" customWidth="1"/>
    <col min="2822" max="2822" width="4.42578125" style="61" customWidth="1"/>
    <col min="2823" max="2823" width="12.92578125" style="61" customWidth="1"/>
    <col min="2824" max="2824" width="17.92578125" style="61" customWidth="1"/>
    <col min="2825" max="2825" width="8.92578125" style="61"/>
    <col min="2826" max="2827" width="9" style="61" customWidth="1"/>
    <col min="2828" max="2828" width="2.92578125" style="61" customWidth="1"/>
    <col min="2829" max="2829" width="15.35546875" style="61" customWidth="1"/>
    <col min="2830" max="3072" width="8.92578125" style="61"/>
    <col min="3073" max="3073" width="8.35546875" style="61" customWidth="1"/>
    <col min="3074" max="3075" width="8.0703125" style="61" customWidth="1"/>
    <col min="3076" max="3076" width="8.92578125" style="61"/>
    <col min="3077" max="3077" width="11.92578125" style="61" customWidth="1"/>
    <col min="3078" max="3078" width="4.42578125" style="61" customWidth="1"/>
    <col min="3079" max="3079" width="12.92578125" style="61" customWidth="1"/>
    <col min="3080" max="3080" width="17.92578125" style="61" customWidth="1"/>
    <col min="3081" max="3081" width="8.92578125" style="61"/>
    <col min="3082" max="3083" width="9" style="61" customWidth="1"/>
    <col min="3084" max="3084" width="2.92578125" style="61" customWidth="1"/>
    <col min="3085" max="3085" width="15.35546875" style="61" customWidth="1"/>
    <col min="3086" max="3328" width="8.92578125" style="61"/>
    <col min="3329" max="3329" width="8.35546875" style="61" customWidth="1"/>
    <col min="3330" max="3331" width="8.0703125" style="61" customWidth="1"/>
    <col min="3332" max="3332" width="8.92578125" style="61"/>
    <col min="3333" max="3333" width="11.92578125" style="61" customWidth="1"/>
    <col min="3334" max="3334" width="4.42578125" style="61" customWidth="1"/>
    <col min="3335" max="3335" width="12.92578125" style="61" customWidth="1"/>
    <col min="3336" max="3336" width="17.92578125" style="61" customWidth="1"/>
    <col min="3337" max="3337" width="8.92578125" style="61"/>
    <col min="3338" max="3339" width="9" style="61" customWidth="1"/>
    <col min="3340" max="3340" width="2.92578125" style="61" customWidth="1"/>
    <col min="3341" max="3341" width="15.35546875" style="61" customWidth="1"/>
    <col min="3342" max="3584" width="8.92578125" style="61"/>
    <col min="3585" max="3585" width="8.35546875" style="61" customWidth="1"/>
    <col min="3586" max="3587" width="8.0703125" style="61" customWidth="1"/>
    <col min="3588" max="3588" width="8.92578125" style="61"/>
    <col min="3589" max="3589" width="11.92578125" style="61" customWidth="1"/>
    <col min="3590" max="3590" width="4.42578125" style="61" customWidth="1"/>
    <col min="3591" max="3591" width="12.92578125" style="61" customWidth="1"/>
    <col min="3592" max="3592" width="17.92578125" style="61" customWidth="1"/>
    <col min="3593" max="3593" width="8.92578125" style="61"/>
    <col min="3594" max="3595" width="9" style="61" customWidth="1"/>
    <col min="3596" max="3596" width="2.92578125" style="61" customWidth="1"/>
    <col min="3597" max="3597" width="15.35546875" style="61" customWidth="1"/>
    <col min="3598" max="3840" width="8.92578125" style="61"/>
    <col min="3841" max="3841" width="8.35546875" style="61" customWidth="1"/>
    <col min="3842" max="3843" width="8.0703125" style="61" customWidth="1"/>
    <col min="3844" max="3844" width="8.92578125" style="61"/>
    <col min="3845" max="3845" width="11.92578125" style="61" customWidth="1"/>
    <col min="3846" max="3846" width="4.42578125" style="61" customWidth="1"/>
    <col min="3847" max="3847" width="12.92578125" style="61" customWidth="1"/>
    <col min="3848" max="3848" width="17.92578125" style="61" customWidth="1"/>
    <col min="3849" max="3849" width="8.92578125" style="61"/>
    <col min="3850" max="3851" width="9" style="61" customWidth="1"/>
    <col min="3852" max="3852" width="2.92578125" style="61" customWidth="1"/>
    <col min="3853" max="3853" width="15.35546875" style="61" customWidth="1"/>
    <col min="3854" max="4096" width="8.92578125" style="61"/>
    <col min="4097" max="4097" width="8.35546875" style="61" customWidth="1"/>
    <col min="4098" max="4099" width="8.0703125" style="61" customWidth="1"/>
    <col min="4100" max="4100" width="8.92578125" style="61"/>
    <col min="4101" max="4101" width="11.92578125" style="61" customWidth="1"/>
    <col min="4102" max="4102" width="4.42578125" style="61" customWidth="1"/>
    <col min="4103" max="4103" width="12.92578125" style="61" customWidth="1"/>
    <col min="4104" max="4104" width="17.92578125" style="61" customWidth="1"/>
    <col min="4105" max="4105" width="8.92578125" style="61"/>
    <col min="4106" max="4107" width="9" style="61" customWidth="1"/>
    <col min="4108" max="4108" width="2.92578125" style="61" customWidth="1"/>
    <col min="4109" max="4109" width="15.35546875" style="61" customWidth="1"/>
    <col min="4110" max="4352" width="8.92578125" style="61"/>
    <col min="4353" max="4353" width="8.35546875" style="61" customWidth="1"/>
    <col min="4354" max="4355" width="8.0703125" style="61" customWidth="1"/>
    <col min="4356" max="4356" width="8.92578125" style="61"/>
    <col min="4357" max="4357" width="11.92578125" style="61" customWidth="1"/>
    <col min="4358" max="4358" width="4.42578125" style="61" customWidth="1"/>
    <col min="4359" max="4359" width="12.92578125" style="61" customWidth="1"/>
    <col min="4360" max="4360" width="17.92578125" style="61" customWidth="1"/>
    <col min="4361" max="4361" width="8.92578125" style="61"/>
    <col min="4362" max="4363" width="9" style="61" customWidth="1"/>
    <col min="4364" max="4364" width="2.92578125" style="61" customWidth="1"/>
    <col min="4365" max="4365" width="15.35546875" style="61" customWidth="1"/>
    <col min="4366" max="4608" width="8.92578125" style="61"/>
    <col min="4609" max="4609" width="8.35546875" style="61" customWidth="1"/>
    <col min="4610" max="4611" width="8.0703125" style="61" customWidth="1"/>
    <col min="4612" max="4612" width="8.92578125" style="61"/>
    <col min="4613" max="4613" width="11.92578125" style="61" customWidth="1"/>
    <col min="4614" max="4614" width="4.42578125" style="61" customWidth="1"/>
    <col min="4615" max="4615" width="12.92578125" style="61" customWidth="1"/>
    <col min="4616" max="4616" width="17.92578125" style="61" customWidth="1"/>
    <col min="4617" max="4617" width="8.92578125" style="61"/>
    <col min="4618" max="4619" width="9" style="61" customWidth="1"/>
    <col min="4620" max="4620" width="2.92578125" style="61" customWidth="1"/>
    <col min="4621" max="4621" width="15.35546875" style="61" customWidth="1"/>
    <col min="4622" max="4864" width="8.92578125" style="61"/>
    <col min="4865" max="4865" width="8.35546875" style="61" customWidth="1"/>
    <col min="4866" max="4867" width="8.0703125" style="61" customWidth="1"/>
    <col min="4868" max="4868" width="8.92578125" style="61"/>
    <col min="4869" max="4869" width="11.92578125" style="61" customWidth="1"/>
    <col min="4870" max="4870" width="4.42578125" style="61" customWidth="1"/>
    <col min="4871" max="4871" width="12.92578125" style="61" customWidth="1"/>
    <col min="4872" max="4872" width="17.92578125" style="61" customWidth="1"/>
    <col min="4873" max="4873" width="8.92578125" style="61"/>
    <col min="4874" max="4875" width="9" style="61" customWidth="1"/>
    <col min="4876" max="4876" width="2.92578125" style="61" customWidth="1"/>
    <col min="4877" max="4877" width="15.35546875" style="61" customWidth="1"/>
    <col min="4878" max="5120" width="8.92578125" style="61"/>
    <col min="5121" max="5121" width="8.35546875" style="61" customWidth="1"/>
    <col min="5122" max="5123" width="8.0703125" style="61" customWidth="1"/>
    <col min="5124" max="5124" width="8.92578125" style="61"/>
    <col min="5125" max="5125" width="11.92578125" style="61" customWidth="1"/>
    <col min="5126" max="5126" width="4.42578125" style="61" customWidth="1"/>
    <col min="5127" max="5127" width="12.92578125" style="61" customWidth="1"/>
    <col min="5128" max="5128" width="17.92578125" style="61" customWidth="1"/>
    <col min="5129" max="5129" width="8.92578125" style="61"/>
    <col min="5130" max="5131" width="9" style="61" customWidth="1"/>
    <col min="5132" max="5132" width="2.92578125" style="61" customWidth="1"/>
    <col min="5133" max="5133" width="15.35546875" style="61" customWidth="1"/>
    <col min="5134" max="5376" width="8.92578125" style="61"/>
    <col min="5377" max="5377" width="8.35546875" style="61" customWidth="1"/>
    <col min="5378" max="5379" width="8.0703125" style="61" customWidth="1"/>
    <col min="5380" max="5380" width="8.92578125" style="61"/>
    <col min="5381" max="5381" width="11.92578125" style="61" customWidth="1"/>
    <col min="5382" max="5382" width="4.42578125" style="61" customWidth="1"/>
    <col min="5383" max="5383" width="12.92578125" style="61" customWidth="1"/>
    <col min="5384" max="5384" width="17.92578125" style="61" customWidth="1"/>
    <col min="5385" max="5385" width="8.92578125" style="61"/>
    <col min="5386" max="5387" width="9" style="61" customWidth="1"/>
    <col min="5388" max="5388" width="2.92578125" style="61" customWidth="1"/>
    <col min="5389" max="5389" width="15.35546875" style="61" customWidth="1"/>
    <col min="5390" max="5632" width="8.92578125" style="61"/>
    <col min="5633" max="5633" width="8.35546875" style="61" customWidth="1"/>
    <col min="5634" max="5635" width="8.0703125" style="61" customWidth="1"/>
    <col min="5636" max="5636" width="8.92578125" style="61"/>
    <col min="5637" max="5637" width="11.92578125" style="61" customWidth="1"/>
    <col min="5638" max="5638" width="4.42578125" style="61" customWidth="1"/>
    <col min="5639" max="5639" width="12.92578125" style="61" customWidth="1"/>
    <col min="5640" max="5640" width="17.92578125" style="61" customWidth="1"/>
    <col min="5641" max="5641" width="8.92578125" style="61"/>
    <col min="5642" max="5643" width="9" style="61" customWidth="1"/>
    <col min="5644" max="5644" width="2.92578125" style="61" customWidth="1"/>
    <col min="5645" max="5645" width="15.35546875" style="61" customWidth="1"/>
    <col min="5646" max="5888" width="8.92578125" style="61"/>
    <col min="5889" max="5889" width="8.35546875" style="61" customWidth="1"/>
    <col min="5890" max="5891" width="8.0703125" style="61" customWidth="1"/>
    <col min="5892" max="5892" width="8.92578125" style="61"/>
    <col min="5893" max="5893" width="11.92578125" style="61" customWidth="1"/>
    <col min="5894" max="5894" width="4.42578125" style="61" customWidth="1"/>
    <col min="5895" max="5895" width="12.92578125" style="61" customWidth="1"/>
    <col min="5896" max="5896" width="17.92578125" style="61" customWidth="1"/>
    <col min="5897" max="5897" width="8.92578125" style="61"/>
    <col min="5898" max="5899" width="9" style="61" customWidth="1"/>
    <col min="5900" max="5900" width="2.92578125" style="61" customWidth="1"/>
    <col min="5901" max="5901" width="15.35546875" style="61" customWidth="1"/>
    <col min="5902" max="6144" width="8.92578125" style="61"/>
    <col min="6145" max="6145" width="8.35546875" style="61" customWidth="1"/>
    <col min="6146" max="6147" width="8.0703125" style="61" customWidth="1"/>
    <col min="6148" max="6148" width="8.92578125" style="61"/>
    <col min="6149" max="6149" width="11.92578125" style="61" customWidth="1"/>
    <col min="6150" max="6150" width="4.42578125" style="61" customWidth="1"/>
    <col min="6151" max="6151" width="12.92578125" style="61" customWidth="1"/>
    <col min="6152" max="6152" width="17.92578125" style="61" customWidth="1"/>
    <col min="6153" max="6153" width="8.92578125" style="61"/>
    <col min="6154" max="6155" width="9" style="61" customWidth="1"/>
    <col min="6156" max="6156" width="2.92578125" style="61" customWidth="1"/>
    <col min="6157" max="6157" width="15.35546875" style="61" customWidth="1"/>
    <col min="6158" max="6400" width="8.92578125" style="61"/>
    <col min="6401" max="6401" width="8.35546875" style="61" customWidth="1"/>
    <col min="6402" max="6403" width="8.0703125" style="61" customWidth="1"/>
    <col min="6404" max="6404" width="8.92578125" style="61"/>
    <col min="6405" max="6405" width="11.92578125" style="61" customWidth="1"/>
    <col min="6406" max="6406" width="4.42578125" style="61" customWidth="1"/>
    <col min="6407" max="6407" width="12.92578125" style="61" customWidth="1"/>
    <col min="6408" max="6408" width="17.92578125" style="61" customWidth="1"/>
    <col min="6409" max="6409" width="8.92578125" style="61"/>
    <col min="6410" max="6411" width="9" style="61" customWidth="1"/>
    <col min="6412" max="6412" width="2.92578125" style="61" customWidth="1"/>
    <col min="6413" max="6413" width="15.35546875" style="61" customWidth="1"/>
    <col min="6414" max="6656" width="8.92578125" style="61"/>
    <col min="6657" max="6657" width="8.35546875" style="61" customWidth="1"/>
    <col min="6658" max="6659" width="8.0703125" style="61" customWidth="1"/>
    <col min="6660" max="6660" width="8.92578125" style="61"/>
    <col min="6661" max="6661" width="11.92578125" style="61" customWidth="1"/>
    <col min="6662" max="6662" width="4.42578125" style="61" customWidth="1"/>
    <col min="6663" max="6663" width="12.92578125" style="61" customWidth="1"/>
    <col min="6664" max="6664" width="17.92578125" style="61" customWidth="1"/>
    <col min="6665" max="6665" width="8.92578125" style="61"/>
    <col min="6666" max="6667" width="9" style="61" customWidth="1"/>
    <col min="6668" max="6668" width="2.92578125" style="61" customWidth="1"/>
    <col min="6669" max="6669" width="15.35546875" style="61" customWidth="1"/>
    <col min="6670" max="6912" width="8.92578125" style="61"/>
    <col min="6913" max="6913" width="8.35546875" style="61" customWidth="1"/>
    <col min="6914" max="6915" width="8.0703125" style="61" customWidth="1"/>
    <col min="6916" max="6916" width="8.92578125" style="61"/>
    <col min="6917" max="6917" width="11.92578125" style="61" customWidth="1"/>
    <col min="6918" max="6918" width="4.42578125" style="61" customWidth="1"/>
    <col min="6919" max="6919" width="12.92578125" style="61" customWidth="1"/>
    <col min="6920" max="6920" width="17.92578125" style="61" customWidth="1"/>
    <col min="6921" max="6921" width="8.92578125" style="61"/>
    <col min="6922" max="6923" width="9" style="61" customWidth="1"/>
    <col min="6924" max="6924" width="2.92578125" style="61" customWidth="1"/>
    <col min="6925" max="6925" width="15.35546875" style="61" customWidth="1"/>
    <col min="6926" max="7168" width="8.92578125" style="61"/>
    <col min="7169" max="7169" width="8.35546875" style="61" customWidth="1"/>
    <col min="7170" max="7171" width="8.0703125" style="61" customWidth="1"/>
    <col min="7172" max="7172" width="8.92578125" style="61"/>
    <col min="7173" max="7173" width="11.92578125" style="61" customWidth="1"/>
    <col min="7174" max="7174" width="4.42578125" style="61" customWidth="1"/>
    <col min="7175" max="7175" width="12.92578125" style="61" customWidth="1"/>
    <col min="7176" max="7176" width="17.92578125" style="61" customWidth="1"/>
    <col min="7177" max="7177" width="8.92578125" style="61"/>
    <col min="7178" max="7179" width="9" style="61" customWidth="1"/>
    <col min="7180" max="7180" width="2.92578125" style="61" customWidth="1"/>
    <col min="7181" max="7181" width="15.35546875" style="61" customWidth="1"/>
    <col min="7182" max="7424" width="8.92578125" style="61"/>
    <col min="7425" max="7425" width="8.35546875" style="61" customWidth="1"/>
    <col min="7426" max="7427" width="8.0703125" style="61" customWidth="1"/>
    <col min="7428" max="7428" width="8.92578125" style="61"/>
    <col min="7429" max="7429" width="11.92578125" style="61" customWidth="1"/>
    <col min="7430" max="7430" width="4.42578125" style="61" customWidth="1"/>
    <col min="7431" max="7431" width="12.92578125" style="61" customWidth="1"/>
    <col min="7432" max="7432" width="17.92578125" style="61" customWidth="1"/>
    <col min="7433" max="7433" width="8.92578125" style="61"/>
    <col min="7434" max="7435" width="9" style="61" customWidth="1"/>
    <col min="7436" max="7436" width="2.92578125" style="61" customWidth="1"/>
    <col min="7437" max="7437" width="15.35546875" style="61" customWidth="1"/>
    <col min="7438" max="7680" width="8.92578125" style="61"/>
    <col min="7681" max="7681" width="8.35546875" style="61" customWidth="1"/>
    <col min="7682" max="7683" width="8.0703125" style="61" customWidth="1"/>
    <col min="7684" max="7684" width="8.92578125" style="61"/>
    <col min="7685" max="7685" width="11.92578125" style="61" customWidth="1"/>
    <col min="7686" max="7686" width="4.42578125" style="61" customWidth="1"/>
    <col min="7687" max="7687" width="12.92578125" style="61" customWidth="1"/>
    <col min="7688" max="7688" width="17.92578125" style="61" customWidth="1"/>
    <col min="7689" max="7689" width="8.92578125" style="61"/>
    <col min="7690" max="7691" width="9" style="61" customWidth="1"/>
    <col min="7692" max="7692" width="2.92578125" style="61" customWidth="1"/>
    <col min="7693" max="7693" width="15.35546875" style="61" customWidth="1"/>
    <col min="7694" max="7936" width="8.92578125" style="61"/>
    <col min="7937" max="7937" width="8.35546875" style="61" customWidth="1"/>
    <col min="7938" max="7939" width="8.0703125" style="61" customWidth="1"/>
    <col min="7940" max="7940" width="8.92578125" style="61"/>
    <col min="7941" max="7941" width="11.92578125" style="61" customWidth="1"/>
    <col min="7942" max="7942" width="4.42578125" style="61" customWidth="1"/>
    <col min="7943" max="7943" width="12.92578125" style="61" customWidth="1"/>
    <col min="7944" max="7944" width="17.92578125" style="61" customWidth="1"/>
    <col min="7945" max="7945" width="8.92578125" style="61"/>
    <col min="7946" max="7947" width="9" style="61" customWidth="1"/>
    <col min="7948" max="7948" width="2.92578125" style="61" customWidth="1"/>
    <col min="7949" max="7949" width="15.35546875" style="61" customWidth="1"/>
    <col min="7950" max="8192" width="8.92578125" style="61"/>
    <col min="8193" max="8193" width="8.35546875" style="61" customWidth="1"/>
    <col min="8194" max="8195" width="8.0703125" style="61" customWidth="1"/>
    <col min="8196" max="8196" width="8.92578125" style="61"/>
    <col min="8197" max="8197" width="11.92578125" style="61" customWidth="1"/>
    <col min="8198" max="8198" width="4.42578125" style="61" customWidth="1"/>
    <col min="8199" max="8199" width="12.92578125" style="61" customWidth="1"/>
    <col min="8200" max="8200" width="17.92578125" style="61" customWidth="1"/>
    <col min="8201" max="8201" width="8.92578125" style="61"/>
    <col min="8202" max="8203" width="9" style="61" customWidth="1"/>
    <col min="8204" max="8204" width="2.92578125" style="61" customWidth="1"/>
    <col min="8205" max="8205" width="15.35546875" style="61" customWidth="1"/>
    <col min="8206" max="8448" width="8.92578125" style="61"/>
    <col min="8449" max="8449" width="8.35546875" style="61" customWidth="1"/>
    <col min="8450" max="8451" width="8.0703125" style="61" customWidth="1"/>
    <col min="8452" max="8452" width="8.92578125" style="61"/>
    <col min="8453" max="8453" width="11.92578125" style="61" customWidth="1"/>
    <col min="8454" max="8454" width="4.42578125" style="61" customWidth="1"/>
    <col min="8455" max="8455" width="12.92578125" style="61" customWidth="1"/>
    <col min="8456" max="8456" width="17.92578125" style="61" customWidth="1"/>
    <col min="8457" max="8457" width="8.92578125" style="61"/>
    <col min="8458" max="8459" width="9" style="61" customWidth="1"/>
    <col min="8460" max="8460" width="2.92578125" style="61" customWidth="1"/>
    <col min="8461" max="8461" width="15.35546875" style="61" customWidth="1"/>
    <col min="8462" max="8704" width="8.92578125" style="61"/>
    <col min="8705" max="8705" width="8.35546875" style="61" customWidth="1"/>
    <col min="8706" max="8707" width="8.0703125" style="61" customWidth="1"/>
    <col min="8708" max="8708" width="8.92578125" style="61"/>
    <col min="8709" max="8709" width="11.92578125" style="61" customWidth="1"/>
    <col min="8710" max="8710" width="4.42578125" style="61" customWidth="1"/>
    <col min="8711" max="8711" width="12.92578125" style="61" customWidth="1"/>
    <col min="8712" max="8712" width="17.92578125" style="61" customWidth="1"/>
    <col min="8713" max="8713" width="8.92578125" style="61"/>
    <col min="8714" max="8715" width="9" style="61" customWidth="1"/>
    <col min="8716" max="8716" width="2.92578125" style="61" customWidth="1"/>
    <col min="8717" max="8717" width="15.35546875" style="61" customWidth="1"/>
    <col min="8718" max="8960" width="8.92578125" style="61"/>
    <col min="8961" max="8961" width="8.35546875" style="61" customWidth="1"/>
    <col min="8962" max="8963" width="8.0703125" style="61" customWidth="1"/>
    <col min="8964" max="8964" width="8.92578125" style="61"/>
    <col min="8965" max="8965" width="11.92578125" style="61" customWidth="1"/>
    <col min="8966" max="8966" width="4.42578125" style="61" customWidth="1"/>
    <col min="8967" max="8967" width="12.92578125" style="61" customWidth="1"/>
    <col min="8968" max="8968" width="17.92578125" style="61" customWidth="1"/>
    <col min="8969" max="8969" width="8.92578125" style="61"/>
    <col min="8970" max="8971" width="9" style="61" customWidth="1"/>
    <col min="8972" max="8972" width="2.92578125" style="61" customWidth="1"/>
    <col min="8973" max="8973" width="15.35546875" style="61" customWidth="1"/>
    <col min="8974" max="9216" width="8.92578125" style="61"/>
    <col min="9217" max="9217" width="8.35546875" style="61" customWidth="1"/>
    <col min="9218" max="9219" width="8.0703125" style="61" customWidth="1"/>
    <col min="9220" max="9220" width="8.92578125" style="61"/>
    <col min="9221" max="9221" width="11.92578125" style="61" customWidth="1"/>
    <col min="9222" max="9222" width="4.42578125" style="61" customWidth="1"/>
    <col min="9223" max="9223" width="12.92578125" style="61" customWidth="1"/>
    <col min="9224" max="9224" width="17.92578125" style="61" customWidth="1"/>
    <col min="9225" max="9225" width="8.92578125" style="61"/>
    <col min="9226" max="9227" width="9" style="61" customWidth="1"/>
    <col min="9228" max="9228" width="2.92578125" style="61" customWidth="1"/>
    <col min="9229" max="9229" width="15.35546875" style="61" customWidth="1"/>
    <col min="9230" max="9472" width="8.92578125" style="61"/>
    <col min="9473" max="9473" width="8.35546875" style="61" customWidth="1"/>
    <col min="9474" max="9475" width="8.0703125" style="61" customWidth="1"/>
    <col min="9476" max="9476" width="8.92578125" style="61"/>
    <col min="9477" max="9477" width="11.92578125" style="61" customWidth="1"/>
    <col min="9478" max="9478" width="4.42578125" style="61" customWidth="1"/>
    <col min="9479" max="9479" width="12.92578125" style="61" customWidth="1"/>
    <col min="9480" max="9480" width="17.92578125" style="61" customWidth="1"/>
    <col min="9481" max="9481" width="8.92578125" style="61"/>
    <col min="9482" max="9483" width="9" style="61" customWidth="1"/>
    <col min="9484" max="9484" width="2.92578125" style="61" customWidth="1"/>
    <col min="9485" max="9485" width="15.35546875" style="61" customWidth="1"/>
    <col min="9486" max="9728" width="8.92578125" style="61"/>
    <col min="9729" max="9729" width="8.35546875" style="61" customWidth="1"/>
    <col min="9730" max="9731" width="8.0703125" style="61" customWidth="1"/>
    <col min="9732" max="9732" width="8.92578125" style="61"/>
    <col min="9733" max="9733" width="11.92578125" style="61" customWidth="1"/>
    <col min="9734" max="9734" width="4.42578125" style="61" customWidth="1"/>
    <col min="9735" max="9735" width="12.92578125" style="61" customWidth="1"/>
    <col min="9736" max="9736" width="17.92578125" style="61" customWidth="1"/>
    <col min="9737" max="9737" width="8.92578125" style="61"/>
    <col min="9738" max="9739" width="9" style="61" customWidth="1"/>
    <col min="9740" max="9740" width="2.92578125" style="61" customWidth="1"/>
    <col min="9741" max="9741" width="15.35546875" style="61" customWidth="1"/>
    <col min="9742" max="9984" width="8.92578125" style="61"/>
    <col min="9985" max="9985" width="8.35546875" style="61" customWidth="1"/>
    <col min="9986" max="9987" width="8.0703125" style="61" customWidth="1"/>
    <col min="9988" max="9988" width="8.92578125" style="61"/>
    <col min="9989" max="9989" width="11.92578125" style="61" customWidth="1"/>
    <col min="9990" max="9990" width="4.42578125" style="61" customWidth="1"/>
    <col min="9991" max="9991" width="12.92578125" style="61" customWidth="1"/>
    <col min="9992" max="9992" width="17.92578125" style="61" customWidth="1"/>
    <col min="9993" max="9993" width="8.92578125" style="61"/>
    <col min="9994" max="9995" width="9" style="61" customWidth="1"/>
    <col min="9996" max="9996" width="2.92578125" style="61" customWidth="1"/>
    <col min="9997" max="9997" width="15.35546875" style="61" customWidth="1"/>
    <col min="9998" max="10240" width="8.92578125" style="61"/>
    <col min="10241" max="10241" width="8.35546875" style="61" customWidth="1"/>
    <col min="10242" max="10243" width="8.0703125" style="61" customWidth="1"/>
    <col min="10244" max="10244" width="8.92578125" style="61"/>
    <col min="10245" max="10245" width="11.92578125" style="61" customWidth="1"/>
    <col min="10246" max="10246" width="4.42578125" style="61" customWidth="1"/>
    <col min="10247" max="10247" width="12.92578125" style="61" customWidth="1"/>
    <col min="10248" max="10248" width="17.92578125" style="61" customWidth="1"/>
    <col min="10249" max="10249" width="8.92578125" style="61"/>
    <col min="10250" max="10251" width="9" style="61" customWidth="1"/>
    <col min="10252" max="10252" width="2.92578125" style="61" customWidth="1"/>
    <col min="10253" max="10253" width="15.35546875" style="61" customWidth="1"/>
    <col min="10254" max="10496" width="8.92578125" style="61"/>
    <col min="10497" max="10497" width="8.35546875" style="61" customWidth="1"/>
    <col min="10498" max="10499" width="8.0703125" style="61" customWidth="1"/>
    <col min="10500" max="10500" width="8.92578125" style="61"/>
    <col min="10501" max="10501" width="11.92578125" style="61" customWidth="1"/>
    <col min="10502" max="10502" width="4.42578125" style="61" customWidth="1"/>
    <col min="10503" max="10503" width="12.92578125" style="61" customWidth="1"/>
    <col min="10504" max="10504" width="17.92578125" style="61" customWidth="1"/>
    <col min="10505" max="10505" width="8.92578125" style="61"/>
    <col min="10506" max="10507" width="9" style="61" customWidth="1"/>
    <col min="10508" max="10508" width="2.92578125" style="61" customWidth="1"/>
    <col min="10509" max="10509" width="15.35546875" style="61" customWidth="1"/>
    <col min="10510" max="10752" width="8.92578125" style="61"/>
    <col min="10753" max="10753" width="8.35546875" style="61" customWidth="1"/>
    <col min="10754" max="10755" width="8.0703125" style="61" customWidth="1"/>
    <col min="10756" max="10756" width="8.92578125" style="61"/>
    <col min="10757" max="10757" width="11.92578125" style="61" customWidth="1"/>
    <col min="10758" max="10758" width="4.42578125" style="61" customWidth="1"/>
    <col min="10759" max="10759" width="12.92578125" style="61" customWidth="1"/>
    <col min="10760" max="10760" width="17.92578125" style="61" customWidth="1"/>
    <col min="10761" max="10761" width="8.92578125" style="61"/>
    <col min="10762" max="10763" width="9" style="61" customWidth="1"/>
    <col min="10764" max="10764" width="2.92578125" style="61" customWidth="1"/>
    <col min="10765" max="10765" width="15.35546875" style="61" customWidth="1"/>
    <col min="10766" max="11008" width="8.92578125" style="61"/>
    <col min="11009" max="11009" width="8.35546875" style="61" customWidth="1"/>
    <col min="11010" max="11011" width="8.0703125" style="61" customWidth="1"/>
    <col min="11012" max="11012" width="8.92578125" style="61"/>
    <col min="11013" max="11013" width="11.92578125" style="61" customWidth="1"/>
    <col min="11014" max="11014" width="4.42578125" style="61" customWidth="1"/>
    <col min="11015" max="11015" width="12.92578125" style="61" customWidth="1"/>
    <col min="11016" max="11016" width="17.92578125" style="61" customWidth="1"/>
    <col min="11017" max="11017" width="8.92578125" style="61"/>
    <col min="11018" max="11019" width="9" style="61" customWidth="1"/>
    <col min="11020" max="11020" width="2.92578125" style="61" customWidth="1"/>
    <col min="11021" max="11021" width="15.35546875" style="61" customWidth="1"/>
    <col min="11022" max="11264" width="8.92578125" style="61"/>
    <col min="11265" max="11265" width="8.35546875" style="61" customWidth="1"/>
    <col min="11266" max="11267" width="8.0703125" style="61" customWidth="1"/>
    <col min="11268" max="11268" width="8.92578125" style="61"/>
    <col min="11269" max="11269" width="11.92578125" style="61" customWidth="1"/>
    <col min="11270" max="11270" width="4.42578125" style="61" customWidth="1"/>
    <col min="11271" max="11271" width="12.92578125" style="61" customWidth="1"/>
    <col min="11272" max="11272" width="17.92578125" style="61" customWidth="1"/>
    <col min="11273" max="11273" width="8.92578125" style="61"/>
    <col min="11274" max="11275" width="9" style="61" customWidth="1"/>
    <col min="11276" max="11276" width="2.92578125" style="61" customWidth="1"/>
    <col min="11277" max="11277" width="15.35546875" style="61" customWidth="1"/>
    <col min="11278" max="11520" width="8.92578125" style="61"/>
    <col min="11521" max="11521" width="8.35546875" style="61" customWidth="1"/>
    <col min="11522" max="11523" width="8.0703125" style="61" customWidth="1"/>
    <col min="11524" max="11524" width="8.92578125" style="61"/>
    <col min="11525" max="11525" width="11.92578125" style="61" customWidth="1"/>
    <col min="11526" max="11526" width="4.42578125" style="61" customWidth="1"/>
    <col min="11527" max="11527" width="12.92578125" style="61" customWidth="1"/>
    <col min="11528" max="11528" width="17.92578125" style="61" customWidth="1"/>
    <col min="11529" max="11529" width="8.92578125" style="61"/>
    <col min="11530" max="11531" width="9" style="61" customWidth="1"/>
    <col min="11532" max="11532" width="2.92578125" style="61" customWidth="1"/>
    <col min="11533" max="11533" width="15.35546875" style="61" customWidth="1"/>
    <col min="11534" max="11776" width="8.92578125" style="61"/>
    <col min="11777" max="11777" width="8.35546875" style="61" customWidth="1"/>
    <col min="11778" max="11779" width="8.0703125" style="61" customWidth="1"/>
    <col min="11780" max="11780" width="8.92578125" style="61"/>
    <col min="11781" max="11781" width="11.92578125" style="61" customWidth="1"/>
    <col min="11782" max="11782" width="4.42578125" style="61" customWidth="1"/>
    <col min="11783" max="11783" width="12.92578125" style="61" customWidth="1"/>
    <col min="11784" max="11784" width="17.92578125" style="61" customWidth="1"/>
    <col min="11785" max="11785" width="8.92578125" style="61"/>
    <col min="11786" max="11787" width="9" style="61" customWidth="1"/>
    <col min="11788" max="11788" width="2.92578125" style="61" customWidth="1"/>
    <col min="11789" max="11789" width="15.35546875" style="61" customWidth="1"/>
    <col min="11790" max="12032" width="8.92578125" style="61"/>
    <col min="12033" max="12033" width="8.35546875" style="61" customWidth="1"/>
    <col min="12034" max="12035" width="8.0703125" style="61" customWidth="1"/>
    <col min="12036" max="12036" width="8.92578125" style="61"/>
    <col min="12037" max="12037" width="11.92578125" style="61" customWidth="1"/>
    <col min="12038" max="12038" width="4.42578125" style="61" customWidth="1"/>
    <col min="12039" max="12039" width="12.92578125" style="61" customWidth="1"/>
    <col min="12040" max="12040" width="17.92578125" style="61" customWidth="1"/>
    <col min="12041" max="12041" width="8.92578125" style="61"/>
    <col min="12042" max="12043" width="9" style="61" customWidth="1"/>
    <col min="12044" max="12044" width="2.92578125" style="61" customWidth="1"/>
    <col min="12045" max="12045" width="15.35546875" style="61" customWidth="1"/>
    <col min="12046" max="12288" width="8.92578125" style="61"/>
    <col min="12289" max="12289" width="8.35546875" style="61" customWidth="1"/>
    <col min="12290" max="12291" width="8.0703125" style="61" customWidth="1"/>
    <col min="12292" max="12292" width="8.92578125" style="61"/>
    <col min="12293" max="12293" width="11.92578125" style="61" customWidth="1"/>
    <col min="12294" max="12294" width="4.42578125" style="61" customWidth="1"/>
    <col min="12295" max="12295" width="12.92578125" style="61" customWidth="1"/>
    <col min="12296" max="12296" width="17.92578125" style="61" customWidth="1"/>
    <col min="12297" max="12297" width="8.92578125" style="61"/>
    <col min="12298" max="12299" width="9" style="61" customWidth="1"/>
    <col min="12300" max="12300" width="2.92578125" style="61" customWidth="1"/>
    <col min="12301" max="12301" width="15.35546875" style="61" customWidth="1"/>
    <col min="12302" max="12544" width="8.92578125" style="61"/>
    <col min="12545" max="12545" width="8.35546875" style="61" customWidth="1"/>
    <col min="12546" max="12547" width="8.0703125" style="61" customWidth="1"/>
    <col min="12548" max="12548" width="8.92578125" style="61"/>
    <col min="12549" max="12549" width="11.92578125" style="61" customWidth="1"/>
    <col min="12550" max="12550" width="4.42578125" style="61" customWidth="1"/>
    <col min="12551" max="12551" width="12.92578125" style="61" customWidth="1"/>
    <col min="12552" max="12552" width="17.92578125" style="61" customWidth="1"/>
    <col min="12553" max="12553" width="8.92578125" style="61"/>
    <col min="12554" max="12555" width="9" style="61" customWidth="1"/>
    <col min="12556" max="12556" width="2.92578125" style="61" customWidth="1"/>
    <col min="12557" max="12557" width="15.35546875" style="61" customWidth="1"/>
    <col min="12558" max="12800" width="8.92578125" style="61"/>
    <col min="12801" max="12801" width="8.35546875" style="61" customWidth="1"/>
    <col min="12802" max="12803" width="8.0703125" style="61" customWidth="1"/>
    <col min="12804" max="12804" width="8.92578125" style="61"/>
    <col min="12805" max="12805" width="11.92578125" style="61" customWidth="1"/>
    <col min="12806" max="12806" width="4.42578125" style="61" customWidth="1"/>
    <col min="12807" max="12807" width="12.92578125" style="61" customWidth="1"/>
    <col min="12808" max="12808" width="17.92578125" style="61" customWidth="1"/>
    <col min="12809" max="12809" width="8.92578125" style="61"/>
    <col min="12810" max="12811" width="9" style="61" customWidth="1"/>
    <col min="12812" max="12812" width="2.92578125" style="61" customWidth="1"/>
    <col min="12813" max="12813" width="15.35546875" style="61" customWidth="1"/>
    <col min="12814" max="13056" width="8.92578125" style="61"/>
    <col min="13057" max="13057" width="8.35546875" style="61" customWidth="1"/>
    <col min="13058" max="13059" width="8.0703125" style="61" customWidth="1"/>
    <col min="13060" max="13060" width="8.92578125" style="61"/>
    <col min="13061" max="13061" width="11.92578125" style="61" customWidth="1"/>
    <col min="13062" max="13062" width="4.42578125" style="61" customWidth="1"/>
    <col min="13063" max="13063" width="12.92578125" style="61" customWidth="1"/>
    <col min="13064" max="13064" width="17.92578125" style="61" customWidth="1"/>
    <col min="13065" max="13065" width="8.92578125" style="61"/>
    <col min="13066" max="13067" width="9" style="61" customWidth="1"/>
    <col min="13068" max="13068" width="2.92578125" style="61" customWidth="1"/>
    <col min="13069" max="13069" width="15.35546875" style="61" customWidth="1"/>
    <col min="13070" max="13312" width="8.92578125" style="61"/>
    <col min="13313" max="13313" width="8.35546875" style="61" customWidth="1"/>
    <col min="13314" max="13315" width="8.0703125" style="61" customWidth="1"/>
    <col min="13316" max="13316" width="8.92578125" style="61"/>
    <col min="13317" max="13317" width="11.92578125" style="61" customWidth="1"/>
    <col min="13318" max="13318" width="4.42578125" style="61" customWidth="1"/>
    <col min="13319" max="13319" width="12.92578125" style="61" customWidth="1"/>
    <col min="13320" max="13320" width="17.92578125" style="61" customWidth="1"/>
    <col min="13321" max="13321" width="8.92578125" style="61"/>
    <col min="13322" max="13323" width="9" style="61" customWidth="1"/>
    <col min="13324" max="13324" width="2.92578125" style="61" customWidth="1"/>
    <col min="13325" max="13325" width="15.35546875" style="61" customWidth="1"/>
    <col min="13326" max="13568" width="8.92578125" style="61"/>
    <col min="13569" max="13569" width="8.35546875" style="61" customWidth="1"/>
    <col min="13570" max="13571" width="8.0703125" style="61" customWidth="1"/>
    <col min="13572" max="13572" width="8.92578125" style="61"/>
    <col min="13573" max="13573" width="11.92578125" style="61" customWidth="1"/>
    <col min="13574" max="13574" width="4.42578125" style="61" customWidth="1"/>
    <col min="13575" max="13575" width="12.92578125" style="61" customWidth="1"/>
    <col min="13576" max="13576" width="17.92578125" style="61" customWidth="1"/>
    <col min="13577" max="13577" width="8.92578125" style="61"/>
    <col min="13578" max="13579" width="9" style="61" customWidth="1"/>
    <col min="13580" max="13580" width="2.92578125" style="61" customWidth="1"/>
    <col min="13581" max="13581" width="15.35546875" style="61" customWidth="1"/>
    <col min="13582" max="13824" width="8.92578125" style="61"/>
    <col min="13825" max="13825" width="8.35546875" style="61" customWidth="1"/>
    <col min="13826" max="13827" width="8.0703125" style="61" customWidth="1"/>
    <col min="13828" max="13828" width="8.92578125" style="61"/>
    <col min="13829" max="13829" width="11.92578125" style="61" customWidth="1"/>
    <col min="13830" max="13830" width="4.42578125" style="61" customWidth="1"/>
    <col min="13831" max="13831" width="12.92578125" style="61" customWidth="1"/>
    <col min="13832" max="13832" width="17.92578125" style="61" customWidth="1"/>
    <col min="13833" max="13833" width="8.92578125" style="61"/>
    <col min="13834" max="13835" width="9" style="61" customWidth="1"/>
    <col min="13836" max="13836" width="2.92578125" style="61" customWidth="1"/>
    <col min="13837" max="13837" width="15.35546875" style="61" customWidth="1"/>
    <col min="13838" max="14080" width="8.92578125" style="61"/>
    <col min="14081" max="14081" width="8.35546875" style="61" customWidth="1"/>
    <col min="14082" max="14083" width="8.0703125" style="61" customWidth="1"/>
    <col min="14084" max="14084" width="8.92578125" style="61"/>
    <col min="14085" max="14085" width="11.92578125" style="61" customWidth="1"/>
    <col min="14086" max="14086" width="4.42578125" style="61" customWidth="1"/>
    <col min="14087" max="14087" width="12.92578125" style="61" customWidth="1"/>
    <col min="14088" max="14088" width="17.92578125" style="61" customWidth="1"/>
    <col min="14089" max="14089" width="8.92578125" style="61"/>
    <col min="14090" max="14091" width="9" style="61" customWidth="1"/>
    <col min="14092" max="14092" width="2.92578125" style="61" customWidth="1"/>
    <col min="14093" max="14093" width="15.35546875" style="61" customWidth="1"/>
    <col min="14094" max="14336" width="8.92578125" style="61"/>
    <col min="14337" max="14337" width="8.35546875" style="61" customWidth="1"/>
    <col min="14338" max="14339" width="8.0703125" style="61" customWidth="1"/>
    <col min="14340" max="14340" width="8.92578125" style="61"/>
    <col min="14341" max="14341" width="11.92578125" style="61" customWidth="1"/>
    <col min="14342" max="14342" width="4.42578125" style="61" customWidth="1"/>
    <col min="14343" max="14343" width="12.92578125" style="61" customWidth="1"/>
    <col min="14344" max="14344" width="17.92578125" style="61" customWidth="1"/>
    <col min="14345" max="14345" width="8.92578125" style="61"/>
    <col min="14346" max="14347" width="9" style="61" customWidth="1"/>
    <col min="14348" max="14348" width="2.92578125" style="61" customWidth="1"/>
    <col min="14349" max="14349" width="15.35546875" style="61" customWidth="1"/>
    <col min="14350" max="14592" width="8.92578125" style="61"/>
    <col min="14593" max="14593" width="8.35546875" style="61" customWidth="1"/>
    <col min="14594" max="14595" width="8.0703125" style="61" customWidth="1"/>
    <col min="14596" max="14596" width="8.92578125" style="61"/>
    <col min="14597" max="14597" width="11.92578125" style="61" customWidth="1"/>
    <col min="14598" max="14598" width="4.42578125" style="61" customWidth="1"/>
    <col min="14599" max="14599" width="12.92578125" style="61" customWidth="1"/>
    <col min="14600" max="14600" width="17.92578125" style="61" customWidth="1"/>
    <col min="14601" max="14601" width="8.92578125" style="61"/>
    <col min="14602" max="14603" width="9" style="61" customWidth="1"/>
    <col min="14604" max="14604" width="2.92578125" style="61" customWidth="1"/>
    <col min="14605" max="14605" width="15.35546875" style="61" customWidth="1"/>
    <col min="14606" max="14848" width="8.92578125" style="61"/>
    <col min="14849" max="14849" width="8.35546875" style="61" customWidth="1"/>
    <col min="14850" max="14851" width="8.0703125" style="61" customWidth="1"/>
    <col min="14852" max="14852" width="8.92578125" style="61"/>
    <col min="14853" max="14853" width="11.92578125" style="61" customWidth="1"/>
    <col min="14854" max="14854" width="4.42578125" style="61" customWidth="1"/>
    <col min="14855" max="14855" width="12.92578125" style="61" customWidth="1"/>
    <col min="14856" max="14856" width="17.92578125" style="61" customWidth="1"/>
    <col min="14857" max="14857" width="8.92578125" style="61"/>
    <col min="14858" max="14859" width="9" style="61" customWidth="1"/>
    <col min="14860" max="14860" width="2.92578125" style="61" customWidth="1"/>
    <col min="14861" max="14861" width="15.35546875" style="61" customWidth="1"/>
    <col min="14862" max="15104" width="8.92578125" style="61"/>
    <col min="15105" max="15105" width="8.35546875" style="61" customWidth="1"/>
    <col min="15106" max="15107" width="8.0703125" style="61" customWidth="1"/>
    <col min="15108" max="15108" width="8.92578125" style="61"/>
    <col min="15109" max="15109" width="11.92578125" style="61" customWidth="1"/>
    <col min="15110" max="15110" width="4.42578125" style="61" customWidth="1"/>
    <col min="15111" max="15111" width="12.92578125" style="61" customWidth="1"/>
    <col min="15112" max="15112" width="17.92578125" style="61" customWidth="1"/>
    <col min="15113" max="15113" width="8.92578125" style="61"/>
    <col min="15114" max="15115" width="9" style="61" customWidth="1"/>
    <col min="15116" max="15116" width="2.92578125" style="61" customWidth="1"/>
    <col min="15117" max="15117" width="15.35546875" style="61" customWidth="1"/>
    <col min="15118" max="15360" width="8.92578125" style="61"/>
    <col min="15361" max="15361" width="8.35546875" style="61" customWidth="1"/>
    <col min="15362" max="15363" width="8.0703125" style="61" customWidth="1"/>
    <col min="15364" max="15364" width="8.92578125" style="61"/>
    <col min="15365" max="15365" width="11.92578125" style="61" customWidth="1"/>
    <col min="15366" max="15366" width="4.42578125" style="61" customWidth="1"/>
    <col min="15367" max="15367" width="12.92578125" style="61" customWidth="1"/>
    <col min="15368" max="15368" width="17.92578125" style="61" customWidth="1"/>
    <col min="15369" max="15369" width="8.92578125" style="61"/>
    <col min="15370" max="15371" width="9" style="61" customWidth="1"/>
    <col min="15372" max="15372" width="2.92578125" style="61" customWidth="1"/>
    <col min="15373" max="15373" width="15.35546875" style="61" customWidth="1"/>
    <col min="15374" max="15616" width="8.92578125" style="61"/>
    <col min="15617" max="15617" width="8.35546875" style="61" customWidth="1"/>
    <col min="15618" max="15619" width="8.0703125" style="61" customWidth="1"/>
    <col min="15620" max="15620" width="8.92578125" style="61"/>
    <col min="15621" max="15621" width="11.92578125" style="61" customWidth="1"/>
    <col min="15622" max="15622" width="4.42578125" style="61" customWidth="1"/>
    <col min="15623" max="15623" width="12.92578125" style="61" customWidth="1"/>
    <col min="15624" max="15624" width="17.92578125" style="61" customWidth="1"/>
    <col min="15625" max="15625" width="8.92578125" style="61"/>
    <col min="15626" max="15627" width="9" style="61" customWidth="1"/>
    <col min="15628" max="15628" width="2.92578125" style="61" customWidth="1"/>
    <col min="15629" max="15629" width="15.35546875" style="61" customWidth="1"/>
    <col min="15630" max="15872" width="8.92578125" style="61"/>
    <col min="15873" max="15873" width="8.35546875" style="61" customWidth="1"/>
    <col min="15874" max="15875" width="8.0703125" style="61" customWidth="1"/>
    <col min="15876" max="15876" width="8.92578125" style="61"/>
    <col min="15877" max="15877" width="11.92578125" style="61" customWidth="1"/>
    <col min="15878" max="15878" width="4.42578125" style="61" customWidth="1"/>
    <col min="15879" max="15879" width="12.92578125" style="61" customWidth="1"/>
    <col min="15880" max="15880" width="17.92578125" style="61" customWidth="1"/>
    <col min="15881" max="15881" width="8.92578125" style="61"/>
    <col min="15882" max="15883" width="9" style="61" customWidth="1"/>
    <col min="15884" max="15884" width="2.92578125" style="61" customWidth="1"/>
    <col min="15885" max="15885" width="15.35546875" style="61" customWidth="1"/>
    <col min="15886" max="16128" width="8.92578125" style="61"/>
    <col min="16129" max="16129" width="8.35546875" style="61" customWidth="1"/>
    <col min="16130" max="16131" width="8.0703125" style="61" customWidth="1"/>
    <col min="16132" max="16132" width="8.92578125" style="61"/>
    <col min="16133" max="16133" width="11.92578125" style="61" customWidth="1"/>
    <col min="16134" max="16134" width="4.42578125" style="61" customWidth="1"/>
    <col min="16135" max="16135" width="12.92578125" style="61" customWidth="1"/>
    <col min="16136" max="16136" width="17.92578125" style="61" customWidth="1"/>
    <col min="16137" max="16137" width="8.92578125" style="61"/>
    <col min="16138" max="16139" width="9" style="61" customWidth="1"/>
    <col min="16140" max="16140" width="2.92578125" style="61" customWidth="1"/>
    <col min="16141" max="16141" width="15.35546875" style="61" customWidth="1"/>
    <col min="16142" max="16384" width="8.92578125" style="61"/>
  </cols>
  <sheetData>
    <row r="1" spans="1:16" ht="30" x14ac:dyDescent="0.3">
      <c r="A1" s="59" t="s">
        <v>82</v>
      </c>
      <c r="B1" s="60"/>
      <c r="C1" s="60"/>
      <c r="D1" s="60"/>
      <c r="E1" s="60"/>
      <c r="F1" s="60"/>
      <c r="G1" s="60"/>
    </row>
    <row r="2" spans="1:16" x14ac:dyDescent="0.3">
      <c r="A2" s="62" t="s">
        <v>83</v>
      </c>
      <c r="G2" s="361" t="s">
        <v>109</v>
      </c>
      <c r="H2" s="85" t="s">
        <v>110</v>
      </c>
    </row>
    <row r="3" spans="1:16" ht="18" customHeight="1" x14ac:dyDescent="0.3">
      <c r="A3" s="63" t="s">
        <v>85</v>
      </c>
      <c r="B3" s="64"/>
      <c r="C3" s="64"/>
      <c r="D3" s="65" t="s">
        <v>86</v>
      </c>
      <c r="E3" s="66" t="s">
        <v>87</v>
      </c>
      <c r="G3" s="83" t="s">
        <v>109</v>
      </c>
      <c r="H3" s="85" t="s">
        <v>111</v>
      </c>
    </row>
    <row r="4" spans="1:16" ht="18.75" customHeight="1" x14ac:dyDescent="0.3">
      <c r="A4" s="63" t="s">
        <v>85</v>
      </c>
      <c r="B4" s="67" t="s">
        <v>84</v>
      </c>
      <c r="C4" s="67"/>
      <c r="D4" s="65" t="s">
        <v>86</v>
      </c>
      <c r="E4" s="66" t="s">
        <v>88</v>
      </c>
      <c r="G4" s="84" t="s">
        <v>109</v>
      </c>
      <c r="H4" s="169" t="s">
        <v>112</v>
      </c>
      <c r="M4" s="62" t="s">
        <v>89</v>
      </c>
      <c r="N4" s="62"/>
    </row>
    <row r="5" spans="1:16" ht="51" x14ac:dyDescent="0.3">
      <c r="A5" s="68" t="s">
        <v>85</v>
      </c>
      <c r="B5" s="64"/>
      <c r="C5" s="64"/>
      <c r="D5" s="65" t="s">
        <v>86</v>
      </c>
      <c r="E5" s="66" t="s">
        <v>90</v>
      </c>
      <c r="M5" s="167" t="s">
        <v>214</v>
      </c>
      <c r="N5" s="64"/>
    </row>
    <row r="6" spans="1:16" ht="17.149999999999999" customHeight="1" thickBot="1" x14ac:dyDescent="0.35">
      <c r="M6" s="69" t="s">
        <v>91</v>
      </c>
      <c r="N6" s="64"/>
      <c r="O6" s="70" t="s">
        <v>86</v>
      </c>
    </row>
    <row r="7" spans="1:16" ht="17.149999999999999" customHeight="1" thickBot="1" x14ac:dyDescent="0.35">
      <c r="M7" s="71" t="s">
        <v>92</v>
      </c>
    </row>
    <row r="8" spans="1:16" ht="17.149999999999999" customHeight="1" x14ac:dyDescent="0.3">
      <c r="M8" s="72" t="s">
        <v>93</v>
      </c>
      <c r="N8" s="73"/>
      <c r="O8" s="73"/>
      <c r="P8" s="73"/>
    </row>
    <row r="9" spans="1:16" ht="17.149999999999999" customHeight="1" x14ac:dyDescent="0.3">
      <c r="A9" s="62" t="s">
        <v>94</v>
      </c>
      <c r="B9" s="62"/>
      <c r="M9" s="72" t="s">
        <v>95</v>
      </c>
      <c r="N9" s="73"/>
      <c r="O9" s="73"/>
      <c r="P9" s="73"/>
    </row>
    <row r="10" spans="1:16" ht="24" customHeight="1" x14ac:dyDescent="0.3">
      <c r="A10" s="74" t="s">
        <v>96</v>
      </c>
      <c r="B10" s="74"/>
      <c r="D10" s="74" t="s">
        <v>96</v>
      </c>
      <c r="E10" s="74"/>
      <c r="G10" s="75"/>
    </row>
    <row r="11" spans="1:16" x14ac:dyDescent="0.3">
      <c r="A11" s="76" t="s">
        <v>97</v>
      </c>
      <c r="B11" s="77">
        <v>25000</v>
      </c>
      <c r="D11" s="78" t="s">
        <v>97</v>
      </c>
      <c r="E11" s="77">
        <v>25000</v>
      </c>
    </row>
    <row r="12" spans="1:16" ht="17.5" thickBot="1" x14ac:dyDescent="0.35">
      <c r="A12" s="76" t="s">
        <v>98</v>
      </c>
      <c r="B12" s="77">
        <v>500</v>
      </c>
      <c r="C12" s="88" t="s">
        <v>99</v>
      </c>
      <c r="D12" s="78" t="s">
        <v>98</v>
      </c>
      <c r="E12" s="77">
        <v>500</v>
      </c>
      <c r="G12" s="290" t="s">
        <v>100</v>
      </c>
    </row>
    <row r="13" spans="1:16" ht="17.5" thickBot="1" x14ac:dyDescent="0.35">
      <c r="A13" s="76" t="s">
        <v>101</v>
      </c>
      <c r="B13" s="77">
        <v>4500</v>
      </c>
      <c r="D13" s="78" t="s">
        <v>101</v>
      </c>
      <c r="E13" s="77">
        <v>4500</v>
      </c>
      <c r="G13" s="87" t="s">
        <v>96</v>
      </c>
      <c r="H13" s="86"/>
      <c r="J13" s="378" t="s">
        <v>96</v>
      </c>
      <c r="K13" s="378"/>
      <c r="M13" s="71" t="s">
        <v>92</v>
      </c>
    </row>
    <row r="14" spans="1:16" x14ac:dyDescent="0.3">
      <c r="A14" s="79" t="s">
        <v>24</v>
      </c>
      <c r="B14" s="80">
        <f>SUM(B11:B13)</f>
        <v>30000</v>
      </c>
      <c r="D14" s="79" t="s">
        <v>24</v>
      </c>
      <c r="E14" s="80">
        <f>SUM(E11:E13)</f>
        <v>30000</v>
      </c>
      <c r="G14" s="288" t="s">
        <v>97</v>
      </c>
      <c r="H14" s="289">
        <v>25000</v>
      </c>
      <c r="J14" s="379"/>
      <c r="K14" s="379"/>
      <c r="M14" s="288" t="s">
        <v>102</v>
      </c>
    </row>
    <row r="15" spans="1:16" x14ac:dyDescent="0.3">
      <c r="G15" s="288" t="s">
        <v>98</v>
      </c>
      <c r="H15" s="289">
        <v>500</v>
      </c>
      <c r="I15" s="88" t="s">
        <v>103</v>
      </c>
      <c r="J15" s="379"/>
      <c r="K15" s="379"/>
      <c r="M15" s="288" t="s">
        <v>104</v>
      </c>
    </row>
    <row r="16" spans="1:16" ht="17.5" thickBot="1" x14ac:dyDescent="0.35">
      <c r="G16" s="288" t="s">
        <v>101</v>
      </c>
      <c r="H16" s="289">
        <v>4500</v>
      </c>
      <c r="J16" s="380"/>
      <c r="K16" s="380"/>
      <c r="M16" s="287" t="s">
        <v>297</v>
      </c>
    </row>
    <row r="17" spans="1:13" ht="17.5" thickBot="1" x14ac:dyDescent="0.35">
      <c r="A17" s="71" t="s">
        <v>92</v>
      </c>
      <c r="G17" s="79" t="s">
        <v>24</v>
      </c>
      <c r="H17" s="245">
        <f>SUM(H14:H16)</f>
        <v>30000</v>
      </c>
      <c r="J17" s="79" t="s">
        <v>24</v>
      </c>
      <c r="K17" s="80">
        <f>SUM(K14:K16)</f>
        <v>0</v>
      </c>
    </row>
    <row r="18" spans="1:13" x14ac:dyDescent="0.3">
      <c r="A18" s="244"/>
    </row>
    <row r="19" spans="1:13" ht="17.5" thickBot="1" x14ac:dyDescent="0.35">
      <c r="A19" s="81" t="s">
        <v>105</v>
      </c>
      <c r="B19" s="73"/>
      <c r="C19" s="73"/>
      <c r="D19" s="73"/>
      <c r="E19" s="73"/>
      <c r="G19" s="290" t="s">
        <v>106</v>
      </c>
    </row>
    <row r="20" spans="1:13" ht="17.5" thickBot="1" x14ac:dyDescent="0.35">
      <c r="A20" s="81" t="s">
        <v>107</v>
      </c>
      <c r="B20" s="73"/>
      <c r="C20" s="73"/>
      <c r="D20" s="73"/>
      <c r="E20" s="73"/>
      <c r="G20" s="87" t="s">
        <v>96</v>
      </c>
      <c r="H20" s="86"/>
      <c r="J20" s="381" t="s">
        <v>96</v>
      </c>
      <c r="K20" s="381"/>
      <c r="M20" s="71" t="s">
        <v>92</v>
      </c>
    </row>
    <row r="21" spans="1:13" x14ac:dyDescent="0.3">
      <c r="A21" s="82"/>
      <c r="G21" s="288" t="s">
        <v>97</v>
      </c>
      <c r="H21" s="289">
        <v>25000</v>
      </c>
      <c r="I21" s="88" t="s">
        <v>103</v>
      </c>
      <c r="J21" s="382" t="s">
        <v>97</v>
      </c>
      <c r="K21" s="382"/>
      <c r="M21" s="288" t="s">
        <v>108</v>
      </c>
    </row>
    <row r="22" spans="1:13" x14ac:dyDescent="0.3">
      <c r="G22" s="288" t="s">
        <v>98</v>
      </c>
      <c r="H22" s="289">
        <v>500</v>
      </c>
      <c r="J22" s="383" t="s">
        <v>98</v>
      </c>
      <c r="K22" s="383"/>
      <c r="M22" s="288" t="s">
        <v>104</v>
      </c>
    </row>
    <row r="23" spans="1:13" x14ac:dyDescent="0.3">
      <c r="G23" s="288" t="s">
        <v>101</v>
      </c>
      <c r="H23" s="289">
        <v>4500</v>
      </c>
      <c r="J23" s="384" t="s">
        <v>101</v>
      </c>
      <c r="K23" s="384"/>
      <c r="M23" s="287" t="s">
        <v>298</v>
      </c>
    </row>
    <row r="24" spans="1:13" x14ac:dyDescent="0.3">
      <c r="G24" s="79" t="s">
        <v>24</v>
      </c>
      <c r="H24" s="245">
        <f>SUM(H21:H23)</f>
        <v>30000</v>
      </c>
      <c r="J24" s="79" t="s">
        <v>24</v>
      </c>
      <c r="K24" s="80">
        <f>SUM(K21:K23)</f>
        <v>0</v>
      </c>
    </row>
    <row r="28" spans="1:13" ht="45.75" customHeight="1" thickBot="1" x14ac:dyDescent="0.35">
      <c r="G28" s="89"/>
      <c r="H28" s="103" t="s">
        <v>0</v>
      </c>
      <c r="I28" s="103" t="s">
        <v>1</v>
      </c>
      <c r="J28" s="103" t="s">
        <v>2</v>
      </c>
      <c r="K28" s="104" t="s">
        <v>9</v>
      </c>
    </row>
    <row r="29" spans="1:13" ht="17.5" thickTop="1" x14ac:dyDescent="0.4">
      <c r="G29" s="90" t="s">
        <v>113</v>
      </c>
      <c r="H29" s="91">
        <v>1200</v>
      </c>
      <c r="I29" s="91">
        <v>900</v>
      </c>
      <c r="J29" s="91">
        <v>1200</v>
      </c>
      <c r="K29" s="92">
        <f>SUM(H29:J29)</f>
        <v>3300</v>
      </c>
    </row>
    <row r="30" spans="1:13" x14ac:dyDescent="0.4">
      <c r="G30" s="93" t="s">
        <v>114</v>
      </c>
      <c r="H30" s="94">
        <v>1200</v>
      </c>
      <c r="I30" s="95">
        <v>1600</v>
      </c>
      <c r="J30" s="94">
        <v>1200</v>
      </c>
      <c r="K30" s="96">
        <f>SUM(H30:J30)</f>
        <v>4000</v>
      </c>
    </row>
    <row r="31" spans="1:13" ht="17.5" thickBot="1" x14ac:dyDescent="0.45">
      <c r="G31" s="97" t="s">
        <v>115</v>
      </c>
      <c r="H31" s="98">
        <f>SUM(H29:H30)</f>
        <v>2400</v>
      </c>
      <c r="I31" s="98">
        <f>SUM(I29:I30)</f>
        <v>2500</v>
      </c>
      <c r="J31" s="98">
        <f>SUM(J29:J30)</f>
        <v>2400</v>
      </c>
      <c r="K31" s="99">
        <f>SUM(K29:K30)</f>
        <v>7300</v>
      </c>
    </row>
    <row r="32" spans="1:13" ht="17.5" thickBot="1" x14ac:dyDescent="0.35">
      <c r="G32" s="100" t="s">
        <v>4</v>
      </c>
      <c r="H32" s="101"/>
      <c r="I32" s="101"/>
      <c r="J32" s="101"/>
      <c r="K32" s="102">
        <f>SUBTOTAL(109,縮排與對齊!$K$29:$K$31)</f>
        <v>14600</v>
      </c>
    </row>
    <row r="33" ht="17.5" thickTop="1" x14ac:dyDescent="0.3"/>
  </sheetData>
  <mergeCells count="5">
    <mergeCell ref="J13:K16"/>
    <mergeCell ref="J20:K20"/>
    <mergeCell ref="J21:K21"/>
    <mergeCell ref="J22:K22"/>
    <mergeCell ref="J23:K23"/>
  </mergeCells>
  <phoneticPr fontId="17" type="noConversion"/>
  <pageMargins left="0.75" right="0.75" top="1" bottom="1" header="0.5" footer="0.5"/>
  <pageSetup paperSize="9" orientation="portrait" horizontalDpi="4294967293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工作表8"/>
  <dimension ref="B2:F10"/>
  <sheetViews>
    <sheetView showGridLines="0" workbookViewId="0">
      <selection activeCell="D4" sqref="D4"/>
    </sheetView>
  </sheetViews>
  <sheetFormatPr defaultColWidth="8.640625" defaultRowHeight="17" x14ac:dyDescent="0.3"/>
  <cols>
    <col min="1" max="1" width="2.92578125" style="61" customWidth="1"/>
    <col min="2" max="2" width="10.35546875" style="61" customWidth="1"/>
    <col min="3" max="3" width="9.42578125" style="61" bestFit="1" customWidth="1"/>
    <col min="4" max="4" width="16.42578125" style="61" customWidth="1"/>
    <col min="5" max="5" width="2.92578125" style="61" customWidth="1"/>
    <col min="6" max="6" width="13.92578125" style="61" bestFit="1" customWidth="1"/>
    <col min="7" max="256" width="8.92578125" style="61"/>
    <col min="257" max="257" width="2.92578125" style="61" customWidth="1"/>
    <col min="258" max="258" width="10.35546875" style="61" customWidth="1"/>
    <col min="259" max="259" width="9.42578125" style="61" bestFit="1" customWidth="1"/>
    <col min="260" max="260" width="16.42578125" style="61" customWidth="1"/>
    <col min="261" max="261" width="2.92578125" style="61" customWidth="1"/>
    <col min="262" max="262" width="13.92578125" style="61" bestFit="1" customWidth="1"/>
    <col min="263" max="512" width="8.92578125" style="61"/>
    <col min="513" max="513" width="2.92578125" style="61" customWidth="1"/>
    <col min="514" max="514" width="10.35546875" style="61" customWidth="1"/>
    <col min="515" max="515" width="9.42578125" style="61" bestFit="1" customWidth="1"/>
    <col min="516" max="516" width="16.42578125" style="61" customWidth="1"/>
    <col min="517" max="517" width="2.92578125" style="61" customWidth="1"/>
    <col min="518" max="518" width="13.92578125" style="61" bestFit="1" customWidth="1"/>
    <col min="519" max="768" width="8.92578125" style="61"/>
    <col min="769" max="769" width="2.92578125" style="61" customWidth="1"/>
    <col min="770" max="770" width="10.35546875" style="61" customWidth="1"/>
    <col min="771" max="771" width="9.42578125" style="61" bestFit="1" customWidth="1"/>
    <col min="772" max="772" width="16.42578125" style="61" customWidth="1"/>
    <col min="773" max="773" width="2.92578125" style="61" customWidth="1"/>
    <col min="774" max="774" width="13.92578125" style="61" bestFit="1" customWidth="1"/>
    <col min="775" max="1024" width="8.92578125" style="61"/>
    <col min="1025" max="1025" width="2.92578125" style="61" customWidth="1"/>
    <col min="1026" max="1026" width="10.35546875" style="61" customWidth="1"/>
    <col min="1027" max="1027" width="9.42578125" style="61" bestFit="1" customWidth="1"/>
    <col min="1028" max="1028" width="16.42578125" style="61" customWidth="1"/>
    <col min="1029" max="1029" width="2.92578125" style="61" customWidth="1"/>
    <col min="1030" max="1030" width="13.92578125" style="61" bestFit="1" customWidth="1"/>
    <col min="1031" max="1280" width="8.92578125" style="61"/>
    <col min="1281" max="1281" width="2.92578125" style="61" customWidth="1"/>
    <col min="1282" max="1282" width="10.35546875" style="61" customWidth="1"/>
    <col min="1283" max="1283" width="9.42578125" style="61" bestFit="1" customWidth="1"/>
    <col min="1284" max="1284" width="16.42578125" style="61" customWidth="1"/>
    <col min="1285" max="1285" width="2.92578125" style="61" customWidth="1"/>
    <col min="1286" max="1286" width="13.92578125" style="61" bestFit="1" customWidth="1"/>
    <col min="1287" max="1536" width="8.92578125" style="61"/>
    <col min="1537" max="1537" width="2.92578125" style="61" customWidth="1"/>
    <col min="1538" max="1538" width="10.35546875" style="61" customWidth="1"/>
    <col min="1539" max="1539" width="9.42578125" style="61" bestFit="1" customWidth="1"/>
    <col min="1540" max="1540" width="16.42578125" style="61" customWidth="1"/>
    <col min="1541" max="1541" width="2.92578125" style="61" customWidth="1"/>
    <col min="1542" max="1542" width="13.92578125" style="61" bestFit="1" customWidth="1"/>
    <col min="1543" max="1792" width="8.92578125" style="61"/>
    <col min="1793" max="1793" width="2.92578125" style="61" customWidth="1"/>
    <col min="1794" max="1794" width="10.35546875" style="61" customWidth="1"/>
    <col min="1795" max="1795" width="9.42578125" style="61" bestFit="1" customWidth="1"/>
    <col min="1796" max="1796" width="16.42578125" style="61" customWidth="1"/>
    <col min="1797" max="1797" width="2.92578125" style="61" customWidth="1"/>
    <col min="1798" max="1798" width="13.92578125" style="61" bestFit="1" customWidth="1"/>
    <col min="1799" max="2048" width="8.92578125" style="61"/>
    <col min="2049" max="2049" width="2.92578125" style="61" customWidth="1"/>
    <col min="2050" max="2050" width="10.35546875" style="61" customWidth="1"/>
    <col min="2051" max="2051" width="9.42578125" style="61" bestFit="1" customWidth="1"/>
    <col min="2052" max="2052" width="16.42578125" style="61" customWidth="1"/>
    <col min="2053" max="2053" width="2.92578125" style="61" customWidth="1"/>
    <col min="2054" max="2054" width="13.92578125" style="61" bestFit="1" customWidth="1"/>
    <col min="2055" max="2304" width="8.92578125" style="61"/>
    <col min="2305" max="2305" width="2.92578125" style="61" customWidth="1"/>
    <col min="2306" max="2306" width="10.35546875" style="61" customWidth="1"/>
    <col min="2307" max="2307" width="9.42578125" style="61" bestFit="1" customWidth="1"/>
    <col min="2308" max="2308" width="16.42578125" style="61" customWidth="1"/>
    <col min="2309" max="2309" width="2.92578125" style="61" customWidth="1"/>
    <col min="2310" max="2310" width="13.92578125" style="61" bestFit="1" customWidth="1"/>
    <col min="2311" max="2560" width="8.92578125" style="61"/>
    <col min="2561" max="2561" width="2.92578125" style="61" customWidth="1"/>
    <col min="2562" max="2562" width="10.35546875" style="61" customWidth="1"/>
    <col min="2563" max="2563" width="9.42578125" style="61" bestFit="1" customWidth="1"/>
    <col min="2564" max="2564" width="16.42578125" style="61" customWidth="1"/>
    <col min="2565" max="2565" width="2.92578125" style="61" customWidth="1"/>
    <col min="2566" max="2566" width="13.92578125" style="61" bestFit="1" customWidth="1"/>
    <col min="2567" max="2816" width="8.92578125" style="61"/>
    <col min="2817" max="2817" width="2.92578125" style="61" customWidth="1"/>
    <col min="2818" max="2818" width="10.35546875" style="61" customWidth="1"/>
    <col min="2819" max="2819" width="9.42578125" style="61" bestFit="1" customWidth="1"/>
    <col min="2820" max="2820" width="16.42578125" style="61" customWidth="1"/>
    <col min="2821" max="2821" width="2.92578125" style="61" customWidth="1"/>
    <col min="2822" max="2822" width="13.92578125" style="61" bestFit="1" customWidth="1"/>
    <col min="2823" max="3072" width="8.92578125" style="61"/>
    <col min="3073" max="3073" width="2.92578125" style="61" customWidth="1"/>
    <col min="3074" max="3074" width="10.35546875" style="61" customWidth="1"/>
    <col min="3075" max="3075" width="9.42578125" style="61" bestFit="1" customWidth="1"/>
    <col min="3076" max="3076" width="16.42578125" style="61" customWidth="1"/>
    <col min="3077" max="3077" width="2.92578125" style="61" customWidth="1"/>
    <col min="3078" max="3078" width="13.92578125" style="61" bestFit="1" customWidth="1"/>
    <col min="3079" max="3328" width="8.92578125" style="61"/>
    <col min="3329" max="3329" width="2.92578125" style="61" customWidth="1"/>
    <col min="3330" max="3330" width="10.35546875" style="61" customWidth="1"/>
    <col min="3331" max="3331" width="9.42578125" style="61" bestFit="1" customWidth="1"/>
    <col min="3332" max="3332" width="16.42578125" style="61" customWidth="1"/>
    <col min="3333" max="3333" width="2.92578125" style="61" customWidth="1"/>
    <col min="3334" max="3334" width="13.92578125" style="61" bestFit="1" customWidth="1"/>
    <col min="3335" max="3584" width="8.92578125" style="61"/>
    <col min="3585" max="3585" width="2.92578125" style="61" customWidth="1"/>
    <col min="3586" max="3586" width="10.35546875" style="61" customWidth="1"/>
    <col min="3587" max="3587" width="9.42578125" style="61" bestFit="1" customWidth="1"/>
    <col min="3588" max="3588" width="16.42578125" style="61" customWidth="1"/>
    <col min="3589" max="3589" width="2.92578125" style="61" customWidth="1"/>
    <col min="3590" max="3590" width="13.92578125" style="61" bestFit="1" customWidth="1"/>
    <col min="3591" max="3840" width="8.92578125" style="61"/>
    <col min="3841" max="3841" width="2.92578125" style="61" customWidth="1"/>
    <col min="3842" max="3842" width="10.35546875" style="61" customWidth="1"/>
    <col min="3843" max="3843" width="9.42578125" style="61" bestFit="1" customWidth="1"/>
    <col min="3844" max="3844" width="16.42578125" style="61" customWidth="1"/>
    <col min="3845" max="3845" width="2.92578125" style="61" customWidth="1"/>
    <col min="3846" max="3846" width="13.92578125" style="61" bestFit="1" customWidth="1"/>
    <col min="3847" max="4096" width="8.92578125" style="61"/>
    <col min="4097" max="4097" width="2.92578125" style="61" customWidth="1"/>
    <col min="4098" max="4098" width="10.35546875" style="61" customWidth="1"/>
    <col min="4099" max="4099" width="9.42578125" style="61" bestFit="1" customWidth="1"/>
    <col min="4100" max="4100" width="16.42578125" style="61" customWidth="1"/>
    <col min="4101" max="4101" width="2.92578125" style="61" customWidth="1"/>
    <col min="4102" max="4102" width="13.92578125" style="61" bestFit="1" customWidth="1"/>
    <col min="4103" max="4352" width="8.92578125" style="61"/>
    <col min="4353" max="4353" width="2.92578125" style="61" customWidth="1"/>
    <col min="4354" max="4354" width="10.35546875" style="61" customWidth="1"/>
    <col min="4355" max="4355" width="9.42578125" style="61" bestFit="1" customWidth="1"/>
    <col min="4356" max="4356" width="16.42578125" style="61" customWidth="1"/>
    <col min="4357" max="4357" width="2.92578125" style="61" customWidth="1"/>
    <col min="4358" max="4358" width="13.92578125" style="61" bestFit="1" customWidth="1"/>
    <col min="4359" max="4608" width="8.92578125" style="61"/>
    <col min="4609" max="4609" width="2.92578125" style="61" customWidth="1"/>
    <col min="4610" max="4610" width="10.35546875" style="61" customWidth="1"/>
    <col min="4611" max="4611" width="9.42578125" style="61" bestFit="1" customWidth="1"/>
    <col min="4612" max="4612" width="16.42578125" style="61" customWidth="1"/>
    <col min="4613" max="4613" width="2.92578125" style="61" customWidth="1"/>
    <col min="4614" max="4614" width="13.92578125" style="61" bestFit="1" customWidth="1"/>
    <col min="4615" max="4864" width="8.92578125" style="61"/>
    <col min="4865" max="4865" width="2.92578125" style="61" customWidth="1"/>
    <col min="4866" max="4866" width="10.35546875" style="61" customWidth="1"/>
    <col min="4867" max="4867" width="9.42578125" style="61" bestFit="1" customWidth="1"/>
    <col min="4868" max="4868" width="16.42578125" style="61" customWidth="1"/>
    <col min="4869" max="4869" width="2.92578125" style="61" customWidth="1"/>
    <col min="4870" max="4870" width="13.92578125" style="61" bestFit="1" customWidth="1"/>
    <col min="4871" max="5120" width="8.92578125" style="61"/>
    <col min="5121" max="5121" width="2.92578125" style="61" customWidth="1"/>
    <col min="5122" max="5122" width="10.35546875" style="61" customWidth="1"/>
    <col min="5123" max="5123" width="9.42578125" style="61" bestFit="1" customWidth="1"/>
    <col min="5124" max="5124" width="16.42578125" style="61" customWidth="1"/>
    <col min="5125" max="5125" width="2.92578125" style="61" customWidth="1"/>
    <col min="5126" max="5126" width="13.92578125" style="61" bestFit="1" customWidth="1"/>
    <col min="5127" max="5376" width="8.92578125" style="61"/>
    <col min="5377" max="5377" width="2.92578125" style="61" customWidth="1"/>
    <col min="5378" max="5378" width="10.35546875" style="61" customWidth="1"/>
    <col min="5379" max="5379" width="9.42578125" style="61" bestFit="1" customWidth="1"/>
    <col min="5380" max="5380" width="16.42578125" style="61" customWidth="1"/>
    <col min="5381" max="5381" width="2.92578125" style="61" customWidth="1"/>
    <col min="5382" max="5382" width="13.92578125" style="61" bestFit="1" customWidth="1"/>
    <col min="5383" max="5632" width="8.92578125" style="61"/>
    <col min="5633" max="5633" width="2.92578125" style="61" customWidth="1"/>
    <col min="5634" max="5634" width="10.35546875" style="61" customWidth="1"/>
    <col min="5635" max="5635" width="9.42578125" style="61" bestFit="1" customWidth="1"/>
    <col min="5636" max="5636" width="16.42578125" style="61" customWidth="1"/>
    <col min="5637" max="5637" width="2.92578125" style="61" customWidth="1"/>
    <col min="5638" max="5638" width="13.92578125" style="61" bestFit="1" customWidth="1"/>
    <col min="5639" max="5888" width="8.92578125" style="61"/>
    <col min="5889" max="5889" width="2.92578125" style="61" customWidth="1"/>
    <col min="5890" max="5890" width="10.35546875" style="61" customWidth="1"/>
    <col min="5891" max="5891" width="9.42578125" style="61" bestFit="1" customWidth="1"/>
    <col min="5892" max="5892" width="16.42578125" style="61" customWidth="1"/>
    <col min="5893" max="5893" width="2.92578125" style="61" customWidth="1"/>
    <col min="5894" max="5894" width="13.92578125" style="61" bestFit="1" customWidth="1"/>
    <col min="5895" max="6144" width="8.92578125" style="61"/>
    <col min="6145" max="6145" width="2.92578125" style="61" customWidth="1"/>
    <col min="6146" max="6146" width="10.35546875" style="61" customWidth="1"/>
    <col min="6147" max="6147" width="9.42578125" style="61" bestFit="1" customWidth="1"/>
    <col min="6148" max="6148" width="16.42578125" style="61" customWidth="1"/>
    <col min="6149" max="6149" width="2.92578125" style="61" customWidth="1"/>
    <col min="6150" max="6150" width="13.92578125" style="61" bestFit="1" customWidth="1"/>
    <col min="6151" max="6400" width="8.92578125" style="61"/>
    <col min="6401" max="6401" width="2.92578125" style="61" customWidth="1"/>
    <col min="6402" max="6402" width="10.35546875" style="61" customWidth="1"/>
    <col min="6403" max="6403" width="9.42578125" style="61" bestFit="1" customWidth="1"/>
    <col min="6404" max="6404" width="16.42578125" style="61" customWidth="1"/>
    <col min="6405" max="6405" width="2.92578125" style="61" customWidth="1"/>
    <col min="6406" max="6406" width="13.92578125" style="61" bestFit="1" customWidth="1"/>
    <col min="6407" max="6656" width="8.92578125" style="61"/>
    <col min="6657" max="6657" width="2.92578125" style="61" customWidth="1"/>
    <col min="6658" max="6658" width="10.35546875" style="61" customWidth="1"/>
    <col min="6659" max="6659" width="9.42578125" style="61" bestFit="1" customWidth="1"/>
    <col min="6660" max="6660" width="16.42578125" style="61" customWidth="1"/>
    <col min="6661" max="6661" width="2.92578125" style="61" customWidth="1"/>
    <col min="6662" max="6662" width="13.92578125" style="61" bestFit="1" customWidth="1"/>
    <col min="6663" max="6912" width="8.92578125" style="61"/>
    <col min="6913" max="6913" width="2.92578125" style="61" customWidth="1"/>
    <col min="6914" max="6914" width="10.35546875" style="61" customWidth="1"/>
    <col min="6915" max="6915" width="9.42578125" style="61" bestFit="1" customWidth="1"/>
    <col min="6916" max="6916" width="16.42578125" style="61" customWidth="1"/>
    <col min="6917" max="6917" width="2.92578125" style="61" customWidth="1"/>
    <col min="6918" max="6918" width="13.92578125" style="61" bestFit="1" customWidth="1"/>
    <col min="6919" max="7168" width="8.92578125" style="61"/>
    <col min="7169" max="7169" width="2.92578125" style="61" customWidth="1"/>
    <col min="7170" max="7170" width="10.35546875" style="61" customWidth="1"/>
    <col min="7171" max="7171" width="9.42578125" style="61" bestFit="1" customWidth="1"/>
    <col min="7172" max="7172" width="16.42578125" style="61" customWidth="1"/>
    <col min="7173" max="7173" width="2.92578125" style="61" customWidth="1"/>
    <col min="7174" max="7174" width="13.92578125" style="61" bestFit="1" customWidth="1"/>
    <col min="7175" max="7424" width="8.92578125" style="61"/>
    <col min="7425" max="7425" width="2.92578125" style="61" customWidth="1"/>
    <col min="7426" max="7426" width="10.35546875" style="61" customWidth="1"/>
    <col min="7427" max="7427" width="9.42578125" style="61" bestFit="1" customWidth="1"/>
    <col min="7428" max="7428" width="16.42578125" style="61" customWidth="1"/>
    <col min="7429" max="7429" width="2.92578125" style="61" customWidth="1"/>
    <col min="7430" max="7430" width="13.92578125" style="61" bestFit="1" customWidth="1"/>
    <col min="7431" max="7680" width="8.92578125" style="61"/>
    <col min="7681" max="7681" width="2.92578125" style="61" customWidth="1"/>
    <col min="7682" max="7682" width="10.35546875" style="61" customWidth="1"/>
    <col min="7683" max="7683" width="9.42578125" style="61" bestFit="1" customWidth="1"/>
    <col min="7684" max="7684" width="16.42578125" style="61" customWidth="1"/>
    <col min="7685" max="7685" width="2.92578125" style="61" customWidth="1"/>
    <col min="7686" max="7686" width="13.92578125" style="61" bestFit="1" customWidth="1"/>
    <col min="7687" max="7936" width="8.92578125" style="61"/>
    <col min="7937" max="7937" width="2.92578125" style="61" customWidth="1"/>
    <col min="7938" max="7938" width="10.35546875" style="61" customWidth="1"/>
    <col min="7939" max="7939" width="9.42578125" style="61" bestFit="1" customWidth="1"/>
    <col min="7940" max="7940" width="16.42578125" style="61" customWidth="1"/>
    <col min="7941" max="7941" width="2.92578125" style="61" customWidth="1"/>
    <col min="7942" max="7942" width="13.92578125" style="61" bestFit="1" customWidth="1"/>
    <col min="7943" max="8192" width="8.92578125" style="61"/>
    <col min="8193" max="8193" width="2.92578125" style="61" customWidth="1"/>
    <col min="8194" max="8194" width="10.35546875" style="61" customWidth="1"/>
    <col min="8195" max="8195" width="9.42578125" style="61" bestFit="1" customWidth="1"/>
    <col min="8196" max="8196" width="16.42578125" style="61" customWidth="1"/>
    <col min="8197" max="8197" width="2.92578125" style="61" customWidth="1"/>
    <col min="8198" max="8198" width="13.92578125" style="61" bestFit="1" customWidth="1"/>
    <col min="8199" max="8448" width="8.92578125" style="61"/>
    <col min="8449" max="8449" width="2.92578125" style="61" customWidth="1"/>
    <col min="8450" max="8450" width="10.35546875" style="61" customWidth="1"/>
    <col min="8451" max="8451" width="9.42578125" style="61" bestFit="1" customWidth="1"/>
    <col min="8452" max="8452" width="16.42578125" style="61" customWidth="1"/>
    <col min="8453" max="8453" width="2.92578125" style="61" customWidth="1"/>
    <col min="8454" max="8454" width="13.92578125" style="61" bestFit="1" customWidth="1"/>
    <col min="8455" max="8704" width="8.92578125" style="61"/>
    <col min="8705" max="8705" width="2.92578125" style="61" customWidth="1"/>
    <col min="8706" max="8706" width="10.35546875" style="61" customWidth="1"/>
    <col min="8707" max="8707" width="9.42578125" style="61" bestFit="1" customWidth="1"/>
    <col min="8708" max="8708" width="16.42578125" style="61" customWidth="1"/>
    <col min="8709" max="8709" width="2.92578125" style="61" customWidth="1"/>
    <col min="8710" max="8710" width="13.92578125" style="61" bestFit="1" customWidth="1"/>
    <col min="8711" max="8960" width="8.92578125" style="61"/>
    <col min="8961" max="8961" width="2.92578125" style="61" customWidth="1"/>
    <col min="8962" max="8962" width="10.35546875" style="61" customWidth="1"/>
    <col min="8963" max="8963" width="9.42578125" style="61" bestFit="1" customWidth="1"/>
    <col min="8964" max="8964" width="16.42578125" style="61" customWidth="1"/>
    <col min="8965" max="8965" width="2.92578125" style="61" customWidth="1"/>
    <col min="8966" max="8966" width="13.92578125" style="61" bestFit="1" customWidth="1"/>
    <col min="8967" max="9216" width="8.92578125" style="61"/>
    <col min="9217" max="9217" width="2.92578125" style="61" customWidth="1"/>
    <col min="9218" max="9218" width="10.35546875" style="61" customWidth="1"/>
    <col min="9219" max="9219" width="9.42578125" style="61" bestFit="1" customWidth="1"/>
    <col min="9220" max="9220" width="16.42578125" style="61" customWidth="1"/>
    <col min="9221" max="9221" width="2.92578125" style="61" customWidth="1"/>
    <col min="9222" max="9222" width="13.92578125" style="61" bestFit="1" customWidth="1"/>
    <col min="9223" max="9472" width="8.92578125" style="61"/>
    <col min="9473" max="9473" width="2.92578125" style="61" customWidth="1"/>
    <col min="9474" max="9474" width="10.35546875" style="61" customWidth="1"/>
    <col min="9475" max="9475" width="9.42578125" style="61" bestFit="1" customWidth="1"/>
    <col min="9476" max="9476" width="16.42578125" style="61" customWidth="1"/>
    <col min="9477" max="9477" width="2.92578125" style="61" customWidth="1"/>
    <col min="9478" max="9478" width="13.92578125" style="61" bestFit="1" customWidth="1"/>
    <col min="9479" max="9728" width="8.92578125" style="61"/>
    <col min="9729" max="9729" width="2.92578125" style="61" customWidth="1"/>
    <col min="9730" max="9730" width="10.35546875" style="61" customWidth="1"/>
    <col min="9731" max="9731" width="9.42578125" style="61" bestFit="1" customWidth="1"/>
    <col min="9732" max="9732" width="16.42578125" style="61" customWidth="1"/>
    <col min="9733" max="9733" width="2.92578125" style="61" customWidth="1"/>
    <col min="9734" max="9734" width="13.92578125" style="61" bestFit="1" customWidth="1"/>
    <col min="9735" max="9984" width="8.92578125" style="61"/>
    <col min="9985" max="9985" width="2.92578125" style="61" customWidth="1"/>
    <col min="9986" max="9986" width="10.35546875" style="61" customWidth="1"/>
    <col min="9987" max="9987" width="9.42578125" style="61" bestFit="1" customWidth="1"/>
    <col min="9988" max="9988" width="16.42578125" style="61" customWidth="1"/>
    <col min="9989" max="9989" width="2.92578125" style="61" customWidth="1"/>
    <col min="9990" max="9990" width="13.92578125" style="61" bestFit="1" customWidth="1"/>
    <col min="9991" max="10240" width="8.92578125" style="61"/>
    <col min="10241" max="10241" width="2.92578125" style="61" customWidth="1"/>
    <col min="10242" max="10242" width="10.35546875" style="61" customWidth="1"/>
    <col min="10243" max="10243" width="9.42578125" style="61" bestFit="1" customWidth="1"/>
    <col min="10244" max="10244" width="16.42578125" style="61" customWidth="1"/>
    <col min="10245" max="10245" width="2.92578125" style="61" customWidth="1"/>
    <col min="10246" max="10246" width="13.92578125" style="61" bestFit="1" customWidth="1"/>
    <col min="10247" max="10496" width="8.92578125" style="61"/>
    <col min="10497" max="10497" width="2.92578125" style="61" customWidth="1"/>
    <col min="10498" max="10498" width="10.35546875" style="61" customWidth="1"/>
    <col min="10499" max="10499" width="9.42578125" style="61" bestFit="1" customWidth="1"/>
    <col min="10500" max="10500" width="16.42578125" style="61" customWidth="1"/>
    <col min="10501" max="10501" width="2.92578125" style="61" customWidth="1"/>
    <col min="10502" max="10502" width="13.92578125" style="61" bestFit="1" customWidth="1"/>
    <col min="10503" max="10752" width="8.92578125" style="61"/>
    <col min="10753" max="10753" width="2.92578125" style="61" customWidth="1"/>
    <col min="10754" max="10754" width="10.35546875" style="61" customWidth="1"/>
    <col min="10755" max="10755" width="9.42578125" style="61" bestFit="1" customWidth="1"/>
    <col min="10756" max="10756" width="16.42578125" style="61" customWidth="1"/>
    <col min="10757" max="10757" width="2.92578125" style="61" customWidth="1"/>
    <col min="10758" max="10758" width="13.92578125" style="61" bestFit="1" customWidth="1"/>
    <col min="10759" max="11008" width="8.92578125" style="61"/>
    <col min="11009" max="11009" width="2.92578125" style="61" customWidth="1"/>
    <col min="11010" max="11010" width="10.35546875" style="61" customWidth="1"/>
    <col min="11011" max="11011" width="9.42578125" style="61" bestFit="1" customWidth="1"/>
    <col min="11012" max="11012" width="16.42578125" style="61" customWidth="1"/>
    <col min="11013" max="11013" width="2.92578125" style="61" customWidth="1"/>
    <col min="11014" max="11014" width="13.92578125" style="61" bestFit="1" customWidth="1"/>
    <col min="11015" max="11264" width="8.92578125" style="61"/>
    <col min="11265" max="11265" width="2.92578125" style="61" customWidth="1"/>
    <col min="11266" max="11266" width="10.35546875" style="61" customWidth="1"/>
    <col min="11267" max="11267" width="9.42578125" style="61" bestFit="1" customWidth="1"/>
    <col min="11268" max="11268" width="16.42578125" style="61" customWidth="1"/>
    <col min="11269" max="11269" width="2.92578125" style="61" customWidth="1"/>
    <col min="11270" max="11270" width="13.92578125" style="61" bestFit="1" customWidth="1"/>
    <col min="11271" max="11520" width="8.92578125" style="61"/>
    <col min="11521" max="11521" width="2.92578125" style="61" customWidth="1"/>
    <col min="11522" max="11522" width="10.35546875" style="61" customWidth="1"/>
    <col min="11523" max="11523" width="9.42578125" style="61" bestFit="1" customWidth="1"/>
    <col min="11524" max="11524" width="16.42578125" style="61" customWidth="1"/>
    <col min="11525" max="11525" width="2.92578125" style="61" customWidth="1"/>
    <col min="11526" max="11526" width="13.92578125" style="61" bestFit="1" customWidth="1"/>
    <col min="11527" max="11776" width="8.92578125" style="61"/>
    <col min="11777" max="11777" width="2.92578125" style="61" customWidth="1"/>
    <col min="11778" max="11778" width="10.35546875" style="61" customWidth="1"/>
    <col min="11779" max="11779" width="9.42578125" style="61" bestFit="1" customWidth="1"/>
    <col min="11780" max="11780" width="16.42578125" style="61" customWidth="1"/>
    <col min="11781" max="11781" width="2.92578125" style="61" customWidth="1"/>
    <col min="11782" max="11782" width="13.92578125" style="61" bestFit="1" customWidth="1"/>
    <col min="11783" max="12032" width="8.92578125" style="61"/>
    <col min="12033" max="12033" width="2.92578125" style="61" customWidth="1"/>
    <col min="12034" max="12034" width="10.35546875" style="61" customWidth="1"/>
    <col min="12035" max="12035" width="9.42578125" style="61" bestFit="1" customWidth="1"/>
    <col min="12036" max="12036" width="16.42578125" style="61" customWidth="1"/>
    <col min="12037" max="12037" width="2.92578125" style="61" customWidth="1"/>
    <col min="12038" max="12038" width="13.92578125" style="61" bestFit="1" customWidth="1"/>
    <col min="12039" max="12288" width="8.92578125" style="61"/>
    <col min="12289" max="12289" width="2.92578125" style="61" customWidth="1"/>
    <col min="12290" max="12290" width="10.35546875" style="61" customWidth="1"/>
    <col min="12291" max="12291" width="9.42578125" style="61" bestFit="1" customWidth="1"/>
    <col min="12292" max="12292" width="16.42578125" style="61" customWidth="1"/>
    <col min="12293" max="12293" width="2.92578125" style="61" customWidth="1"/>
    <col min="12294" max="12294" width="13.92578125" style="61" bestFit="1" customWidth="1"/>
    <col min="12295" max="12544" width="8.92578125" style="61"/>
    <col min="12545" max="12545" width="2.92578125" style="61" customWidth="1"/>
    <col min="12546" max="12546" width="10.35546875" style="61" customWidth="1"/>
    <col min="12547" max="12547" width="9.42578125" style="61" bestFit="1" customWidth="1"/>
    <col min="12548" max="12548" width="16.42578125" style="61" customWidth="1"/>
    <col min="12549" max="12549" width="2.92578125" style="61" customWidth="1"/>
    <col min="12550" max="12550" width="13.92578125" style="61" bestFit="1" customWidth="1"/>
    <col min="12551" max="12800" width="8.92578125" style="61"/>
    <col min="12801" max="12801" width="2.92578125" style="61" customWidth="1"/>
    <col min="12802" max="12802" width="10.35546875" style="61" customWidth="1"/>
    <col min="12803" max="12803" width="9.42578125" style="61" bestFit="1" customWidth="1"/>
    <col min="12804" max="12804" width="16.42578125" style="61" customWidth="1"/>
    <col min="12805" max="12805" width="2.92578125" style="61" customWidth="1"/>
    <col min="12806" max="12806" width="13.92578125" style="61" bestFit="1" customWidth="1"/>
    <col min="12807" max="13056" width="8.92578125" style="61"/>
    <col min="13057" max="13057" width="2.92578125" style="61" customWidth="1"/>
    <col min="13058" max="13058" width="10.35546875" style="61" customWidth="1"/>
    <col min="13059" max="13059" width="9.42578125" style="61" bestFit="1" customWidth="1"/>
    <col min="13060" max="13060" width="16.42578125" style="61" customWidth="1"/>
    <col min="13061" max="13061" width="2.92578125" style="61" customWidth="1"/>
    <col min="13062" max="13062" width="13.92578125" style="61" bestFit="1" customWidth="1"/>
    <col min="13063" max="13312" width="8.92578125" style="61"/>
    <col min="13313" max="13313" width="2.92578125" style="61" customWidth="1"/>
    <col min="13314" max="13314" width="10.35546875" style="61" customWidth="1"/>
    <col min="13315" max="13315" width="9.42578125" style="61" bestFit="1" customWidth="1"/>
    <col min="13316" max="13316" width="16.42578125" style="61" customWidth="1"/>
    <col min="13317" max="13317" width="2.92578125" style="61" customWidth="1"/>
    <col min="13318" max="13318" width="13.92578125" style="61" bestFit="1" customWidth="1"/>
    <col min="13319" max="13568" width="8.92578125" style="61"/>
    <col min="13569" max="13569" width="2.92578125" style="61" customWidth="1"/>
    <col min="13570" max="13570" width="10.35546875" style="61" customWidth="1"/>
    <col min="13571" max="13571" width="9.42578125" style="61" bestFit="1" customWidth="1"/>
    <col min="13572" max="13572" width="16.42578125" style="61" customWidth="1"/>
    <col min="13573" max="13573" width="2.92578125" style="61" customWidth="1"/>
    <col min="13574" max="13574" width="13.92578125" style="61" bestFit="1" customWidth="1"/>
    <col min="13575" max="13824" width="8.92578125" style="61"/>
    <col min="13825" max="13825" width="2.92578125" style="61" customWidth="1"/>
    <col min="13826" max="13826" width="10.35546875" style="61" customWidth="1"/>
    <col min="13827" max="13827" width="9.42578125" style="61" bestFit="1" customWidth="1"/>
    <col min="13828" max="13828" width="16.42578125" style="61" customWidth="1"/>
    <col min="13829" max="13829" width="2.92578125" style="61" customWidth="1"/>
    <col min="13830" max="13830" width="13.92578125" style="61" bestFit="1" customWidth="1"/>
    <col min="13831" max="14080" width="8.92578125" style="61"/>
    <col min="14081" max="14081" width="2.92578125" style="61" customWidth="1"/>
    <col min="14082" max="14082" width="10.35546875" style="61" customWidth="1"/>
    <col min="14083" max="14083" width="9.42578125" style="61" bestFit="1" customWidth="1"/>
    <col min="14084" max="14084" width="16.42578125" style="61" customWidth="1"/>
    <col min="14085" max="14085" width="2.92578125" style="61" customWidth="1"/>
    <col min="14086" max="14086" width="13.92578125" style="61" bestFit="1" customWidth="1"/>
    <col min="14087" max="14336" width="8.92578125" style="61"/>
    <col min="14337" max="14337" width="2.92578125" style="61" customWidth="1"/>
    <col min="14338" max="14338" width="10.35546875" style="61" customWidth="1"/>
    <col min="14339" max="14339" width="9.42578125" style="61" bestFit="1" customWidth="1"/>
    <col min="14340" max="14340" width="16.42578125" style="61" customWidth="1"/>
    <col min="14341" max="14341" width="2.92578125" style="61" customWidth="1"/>
    <col min="14342" max="14342" width="13.92578125" style="61" bestFit="1" customWidth="1"/>
    <col min="14343" max="14592" width="8.92578125" style="61"/>
    <col min="14593" max="14593" width="2.92578125" style="61" customWidth="1"/>
    <col min="14594" max="14594" width="10.35546875" style="61" customWidth="1"/>
    <col min="14595" max="14595" width="9.42578125" style="61" bestFit="1" customWidth="1"/>
    <col min="14596" max="14596" width="16.42578125" style="61" customWidth="1"/>
    <col min="14597" max="14597" width="2.92578125" style="61" customWidth="1"/>
    <col min="14598" max="14598" width="13.92578125" style="61" bestFit="1" customWidth="1"/>
    <col min="14599" max="14848" width="8.92578125" style="61"/>
    <col min="14849" max="14849" width="2.92578125" style="61" customWidth="1"/>
    <col min="14850" max="14850" width="10.35546875" style="61" customWidth="1"/>
    <col min="14851" max="14851" width="9.42578125" style="61" bestFit="1" customWidth="1"/>
    <col min="14852" max="14852" width="16.42578125" style="61" customWidth="1"/>
    <col min="14853" max="14853" width="2.92578125" style="61" customWidth="1"/>
    <col min="14854" max="14854" width="13.92578125" style="61" bestFit="1" customWidth="1"/>
    <col min="14855" max="15104" width="8.92578125" style="61"/>
    <col min="15105" max="15105" width="2.92578125" style="61" customWidth="1"/>
    <col min="15106" max="15106" width="10.35546875" style="61" customWidth="1"/>
    <col min="15107" max="15107" width="9.42578125" style="61" bestFit="1" customWidth="1"/>
    <col min="15108" max="15108" width="16.42578125" style="61" customWidth="1"/>
    <col min="15109" max="15109" width="2.92578125" style="61" customWidth="1"/>
    <col min="15110" max="15110" width="13.92578125" style="61" bestFit="1" customWidth="1"/>
    <col min="15111" max="15360" width="8.92578125" style="61"/>
    <col min="15361" max="15361" width="2.92578125" style="61" customWidth="1"/>
    <col min="15362" max="15362" width="10.35546875" style="61" customWidth="1"/>
    <col min="15363" max="15363" width="9.42578125" style="61" bestFit="1" customWidth="1"/>
    <col min="15364" max="15364" width="16.42578125" style="61" customWidth="1"/>
    <col min="15365" max="15365" width="2.92578125" style="61" customWidth="1"/>
    <col min="15366" max="15366" width="13.92578125" style="61" bestFit="1" customWidth="1"/>
    <col min="15367" max="15616" width="8.92578125" style="61"/>
    <col min="15617" max="15617" width="2.92578125" style="61" customWidth="1"/>
    <col min="15618" max="15618" width="10.35546875" style="61" customWidth="1"/>
    <col min="15619" max="15619" width="9.42578125" style="61" bestFit="1" customWidth="1"/>
    <col min="15620" max="15620" width="16.42578125" style="61" customWidth="1"/>
    <col min="15621" max="15621" width="2.92578125" style="61" customWidth="1"/>
    <col min="15622" max="15622" width="13.92578125" style="61" bestFit="1" customWidth="1"/>
    <col min="15623" max="15872" width="8.92578125" style="61"/>
    <col min="15873" max="15873" width="2.92578125" style="61" customWidth="1"/>
    <col min="15874" max="15874" width="10.35546875" style="61" customWidth="1"/>
    <col min="15875" max="15875" width="9.42578125" style="61" bestFit="1" customWidth="1"/>
    <col min="15876" max="15876" width="16.42578125" style="61" customWidth="1"/>
    <col min="15877" max="15877" width="2.92578125" style="61" customWidth="1"/>
    <col min="15878" max="15878" width="13.92578125" style="61" bestFit="1" customWidth="1"/>
    <col min="15879" max="16128" width="8.92578125" style="61"/>
    <col min="16129" max="16129" width="2.92578125" style="61" customWidth="1"/>
    <col min="16130" max="16130" width="10.35546875" style="61" customWidth="1"/>
    <col min="16131" max="16131" width="9.42578125" style="61" bestFit="1" customWidth="1"/>
    <col min="16132" max="16132" width="16.42578125" style="61" customWidth="1"/>
    <col min="16133" max="16133" width="2.92578125" style="61" customWidth="1"/>
    <col min="16134" max="16134" width="13.92578125" style="61" bestFit="1" customWidth="1"/>
    <col min="16135" max="16384" width="8.92578125" style="61"/>
  </cols>
  <sheetData>
    <row r="2" spans="2:6" x14ac:dyDescent="0.3">
      <c r="B2" s="105" t="s">
        <v>117</v>
      </c>
      <c r="D2" s="106" t="s">
        <v>118</v>
      </c>
      <c r="F2" s="107" t="s">
        <v>119</v>
      </c>
    </row>
    <row r="3" spans="2:6" x14ac:dyDescent="0.3">
      <c r="B3" s="108">
        <v>0.1234</v>
      </c>
      <c r="C3" s="109"/>
      <c r="D3" s="110">
        <v>0.1234</v>
      </c>
      <c r="F3" s="111"/>
    </row>
    <row r="4" spans="2:6" x14ac:dyDescent="0.3">
      <c r="B4" s="112">
        <v>39118</v>
      </c>
      <c r="C4" s="113" t="s">
        <v>120</v>
      </c>
      <c r="D4" s="114">
        <v>39118</v>
      </c>
      <c r="F4" s="111" t="s">
        <v>129</v>
      </c>
    </row>
    <row r="5" spans="2:6" x14ac:dyDescent="0.3">
      <c r="B5" s="108">
        <v>900</v>
      </c>
      <c r="C5" s="109"/>
      <c r="D5" s="115">
        <v>900</v>
      </c>
      <c r="F5" s="111" t="s">
        <v>121</v>
      </c>
    </row>
    <row r="6" spans="2:6" x14ac:dyDescent="0.3">
      <c r="B6" s="108">
        <v>5000000</v>
      </c>
      <c r="C6" s="109"/>
      <c r="D6" s="138">
        <v>5000000</v>
      </c>
      <c r="F6" s="111" t="s">
        <v>122</v>
      </c>
    </row>
    <row r="7" spans="2:6" x14ac:dyDescent="0.3">
      <c r="D7" s="61">
        <f>D6*10</f>
        <v>50000000</v>
      </c>
      <c r="F7" s="61" t="e">
        <f>F6*10</f>
        <v>#VALUE!</v>
      </c>
    </row>
    <row r="8" spans="2:6" x14ac:dyDescent="0.3">
      <c r="D8" s="116" t="s">
        <v>123</v>
      </c>
      <c r="E8" s="117"/>
      <c r="F8" s="117" t="s">
        <v>124</v>
      </c>
    </row>
    <row r="9" spans="2:6" x14ac:dyDescent="0.3">
      <c r="D9" s="118" t="s">
        <v>125</v>
      </c>
      <c r="E9" s="119"/>
      <c r="F9" s="120" t="s">
        <v>126</v>
      </c>
    </row>
    <row r="10" spans="2:6" x14ac:dyDescent="0.3">
      <c r="D10" s="118" t="s">
        <v>127</v>
      </c>
      <c r="F10" s="120" t="s">
        <v>128</v>
      </c>
    </row>
  </sheetData>
  <phoneticPr fontId="17" type="noConversion"/>
  <pageMargins left="0.75" right="0.75" top="1" bottom="1" header="0.5" footer="0.5"/>
  <pageSetup paperSize="9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18</vt:i4>
      </vt:variant>
    </vt:vector>
  </HeadingPairs>
  <TitlesOfParts>
    <vt:vector size="18" baseType="lpstr">
      <vt:lpstr>日期與時間格式</vt:lpstr>
      <vt:lpstr>工時的計算</vt:lpstr>
      <vt:lpstr>刪除練習</vt:lpstr>
      <vt:lpstr>搬移插入</vt:lpstr>
      <vt:lpstr>隱藏與複製可見儲存格</vt:lpstr>
      <vt:lpstr>格式複製練習</vt:lpstr>
      <vt:lpstr>常用格式練習</vt:lpstr>
      <vt:lpstr>縮排與對齊</vt:lpstr>
      <vt:lpstr>輸入與顯示值</vt:lpstr>
      <vt:lpstr>套用表格</vt:lpstr>
      <vt:lpstr>樣式的建立與套用</vt:lpstr>
      <vt:lpstr>說明</vt:lpstr>
      <vt:lpstr>格式設定(方法一)</vt:lpstr>
      <vt:lpstr>格式化的條件(方法二)</vt:lpstr>
      <vt:lpstr>自訂格式範例</vt:lpstr>
      <vt:lpstr>綜合練習</vt:lpstr>
      <vt:lpstr>格式的隱藏</vt:lpstr>
      <vt:lpstr>工作表1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morgan</dc:creator>
  <cp:lastModifiedBy>黃至祥</cp:lastModifiedBy>
  <cp:lastPrinted>2020-04-06T05:40:27Z</cp:lastPrinted>
  <dcterms:created xsi:type="dcterms:W3CDTF">2003-10-27T02:55:59Z</dcterms:created>
  <dcterms:modified xsi:type="dcterms:W3CDTF">2021-06-02T09:04:17Z</dcterms:modified>
</cp:coreProperties>
</file>