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e\WORKSPACES\denim-reverse-engineering\evaluation\"/>
    </mc:Choice>
  </mc:AlternateContent>
  <xr:revisionPtr revIDLastSave="0" documentId="13_ncr:1_{4C163DCF-6B8A-4167-8094-BC13DAA07E56}" xr6:coauthVersionLast="47" xr6:coauthVersionMax="47" xr10:uidLastSave="{00000000-0000-0000-0000-000000000000}"/>
  <bookViews>
    <workbookView xWindow="-120" yWindow="-16320" windowWidth="29040" windowHeight="15720" xr2:uid="{6C747E87-FA02-411E-B949-61CC4C9C25E3}"/>
  </bookViews>
  <sheets>
    <sheet name="ODU" sheetId="2" r:id="rId1"/>
    <sheet name="SIMS" sheetId="4" r:id="rId2"/>
    <sheet name="Total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E13" i="1"/>
  <c r="D13" i="1"/>
  <c r="D15" i="1" s="1"/>
  <c r="C13" i="1"/>
  <c r="B13" i="1"/>
  <c r="B14" i="1" s="1"/>
  <c r="E12" i="1"/>
  <c r="E14" i="1" s="1"/>
  <c r="D12" i="1"/>
  <c r="C12" i="1"/>
  <c r="B12" i="1"/>
  <c r="E11" i="1"/>
  <c r="D11" i="1"/>
  <c r="C11" i="1"/>
  <c r="B11" i="1"/>
  <c r="G8" i="4"/>
  <c r="G7" i="4"/>
  <c r="G6" i="4"/>
  <c r="G5" i="4"/>
  <c r="G4" i="4"/>
  <c r="G3" i="4"/>
  <c r="G2" i="4"/>
  <c r="E4" i="1"/>
  <c r="E3" i="1"/>
  <c r="E2" i="1"/>
  <c r="D2" i="1"/>
  <c r="G8" i="2"/>
  <c r="B3" i="1"/>
  <c r="G7" i="2"/>
  <c r="D4" i="1" s="1"/>
  <c r="G6" i="2"/>
  <c r="C4" i="1" s="1"/>
  <c r="G5" i="2"/>
  <c r="B4" i="1" s="1"/>
  <c r="D3" i="1"/>
  <c r="C3" i="1"/>
  <c r="G4" i="2"/>
  <c r="B2" i="1" s="1"/>
  <c r="G3" i="2"/>
  <c r="G2" i="2"/>
  <c r="E15" i="1" l="1"/>
  <c r="D14" i="1"/>
  <c r="B15" i="1"/>
  <c r="C15" i="1"/>
  <c r="C14" i="1"/>
  <c r="E5" i="1"/>
  <c r="E8" i="1"/>
  <c r="B8" i="1"/>
  <c r="C5" i="1"/>
  <c r="D5" i="1"/>
  <c r="D8" i="1"/>
  <c r="C2" i="1"/>
  <c r="C8" i="1" s="1"/>
</calcChain>
</file>

<file path=xl/sharedStrings.xml><?xml version="1.0" encoding="utf-8"?>
<sst xmlns="http://schemas.openxmlformats.org/spreadsheetml/2006/main" count="232" uniqueCount="55">
  <si>
    <t>Nombre d'éléments pertinents sélectionnables</t>
  </si>
  <si>
    <t>Rappel</t>
  </si>
  <si>
    <t>RS3</t>
  </si>
  <si>
    <t>RS4</t>
  </si>
  <si>
    <t>RS5</t>
  </si>
  <si>
    <t>RS6</t>
  </si>
  <si>
    <t>RS7</t>
  </si>
  <si>
    <t>Score</t>
  </si>
  <si>
    <t>DeleteQueueManager</t>
  </si>
  <si>
    <t>OK</t>
  </si>
  <si>
    <t>DispatchManager</t>
  </si>
  <si>
    <t>DocumentManager</t>
  </si>
  <si>
    <t>KO</t>
  </si>
  <si>
    <t>HistoryManager</t>
  </si>
  <si>
    <t>HistoryRedisManager</t>
  </si>
  <si>
    <t>HttpController</t>
  </si>
  <si>
    <t>LockManager</t>
  </si>
  <si>
    <t>ProjectFlusher</t>
  </si>
  <si>
    <t>ProjectHistoryRedisManager</t>
  </si>
  <si>
    <t>ProjectManager</t>
  </si>
  <si>
    <t>RealTimeRedisManager</t>
  </si>
  <si>
    <t>RedisManager</t>
  </si>
  <si>
    <t>ShareJsDB</t>
  </si>
  <si>
    <t>ShareJsUpdateManager</t>
  </si>
  <si>
    <t>UpdateManager</t>
  </si>
  <si>
    <t>app</t>
  </si>
  <si>
    <t>expire_docops</t>
  </si>
  <si>
    <t>Occurrence</t>
  </si>
  <si>
    <t>Warehouse Proxy</t>
  </si>
  <si>
    <t>Microservice</t>
  </si>
  <si>
    <t>Product Proxy</t>
  </si>
  <si>
    <t>Stock Proxy</t>
  </si>
  <si>
    <t>Overveaf Document Updater</t>
  </si>
  <si>
    <t>Detected</t>
  </si>
  <si>
    <t>Criteria</t>
  </si>
  <si>
    <t>Nb relevant items detectable</t>
  </si>
  <si>
    <t>Nb relevant items missed</t>
  </si>
  <si>
    <t>Nb relevant items detectable for score 3</t>
  </si>
  <si>
    <t>Nb relevant items detectable for score 4</t>
  </si>
  <si>
    <t>Nb relevant items detectable for score 5</t>
  </si>
  <si>
    <t>Nb relevant items detectable for score 6</t>
  </si>
  <si>
    <t>Nb relevant items detected</t>
  </si>
  <si>
    <t>Nb items detected for score 3</t>
  </si>
  <si>
    <t>Nb items detected for score 4</t>
  </si>
  <si>
    <t>Nb items detected for score 5</t>
  </si>
  <si>
    <t>Nb items detected for score 6</t>
  </si>
  <si>
    <t>Occurrences</t>
  </si>
  <si>
    <t>Relevant line</t>
  </si>
  <si>
    <t>Overleaf Document Updater (ODU)</t>
  </si>
  <si>
    <t>Simple Inventory Management System (SIMS)</t>
  </si>
  <si>
    <t>Nb relevant items detectable (TP + FN)</t>
  </si>
  <si>
    <t>Nb detected items (TP + FP)</t>
  </si>
  <si>
    <t>Nb relevant items detected (TP)</t>
  </si>
  <si>
    <t>Precision (TP / TP + FP)</t>
  </si>
  <si>
    <t>Recall (TP / TP + FN)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</si>
</sst>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2" fillId="2" borderId="4" xfId="0" applyFont="1" applyFill="1" applyBorder="1" applyAlignment="1">
      <alignment horizontal="center" wrapText="1"/>
    </xf>
    <xf numFmtId="0" fontId="0" fillId="4" borderId="0" xfId="0" applyFill="1"/>
    <xf numFmtId="0" fontId="0" fillId="5" borderId="1" xfId="0" applyFill="1" applyBorder="1"/>
    <xf numFmtId="0" fontId="0" fillId="5" borderId="2" xfId="0" applyFill="1" applyBorder="1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 applyAlignment="1">
      <alignment horizontal="center" vertical="center"/>
    </xf>
    <xf numFmtId="1" fontId="1" fillId="5" borderId="2" xfId="1" quotePrefix="1" applyNumberFormat="1" applyFont="1" applyFill="1" applyBorder="1" applyAlignment="1">
      <alignment horizontal="center" vertical="center"/>
    </xf>
    <xf numFmtId="1" fontId="1" fillId="5" borderId="2" xfId="1" applyNumberFormat="1" applyFont="1" applyFill="1" applyBorder="1" applyAlignment="1">
      <alignment horizontal="center" vertical="center"/>
    </xf>
    <xf numFmtId="0" fontId="4" fillId="4" borderId="0" xfId="0" applyFont="1" applyFill="1"/>
    <xf numFmtId="2" fontId="4" fillId="4" borderId="0" xfId="0" applyNumberFormat="1" applyFont="1" applyFill="1" applyAlignment="1">
      <alignment horizontal="center"/>
    </xf>
    <xf numFmtId="0" fontId="4" fillId="5" borderId="1" xfId="0" applyFont="1" applyFill="1" applyBorder="1"/>
    <xf numFmtId="2" fontId="4" fillId="5" borderId="2" xfId="1" quotePrefix="1" applyNumberFormat="1" applyFont="1" applyFill="1" applyBorder="1" applyAlignment="1">
      <alignment horizontal="center" vertical="center"/>
    </xf>
    <xf numFmtId="2" fontId="4" fillId="5" borderId="2" xfId="1" applyNumberFormat="1" applyFont="1" applyFill="1" applyBorder="1" applyAlignment="1">
      <alignment horizontal="center" vertical="center"/>
    </xf>
    <xf numFmtId="0" fontId="4" fillId="4" borderId="1" xfId="0" applyFont="1" applyFill="1" applyBorder="1"/>
    <xf numFmtId="2" fontId="4" fillId="4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/>
    <xf numFmtId="2" fontId="4" fillId="5" borderId="5" xfId="1" quotePrefix="1" applyNumberFormat="1" applyFont="1" applyFill="1" applyBorder="1" applyAlignment="1">
      <alignment horizontal="center" vertical="center"/>
    </xf>
    <xf numFmtId="2" fontId="4" fillId="0" borderId="0" xfId="0" applyNumberFormat="1" applyFont="1"/>
    <xf numFmtId="0" fontId="0" fillId="4" borderId="7" xfId="0" applyFill="1" applyBorder="1"/>
    <xf numFmtId="0" fontId="0" fillId="4" borderId="8" xfId="0" applyFill="1" applyBorder="1"/>
    <xf numFmtId="0" fontId="0" fillId="0" borderId="8" xfId="0" applyBorder="1"/>
    <xf numFmtId="0" fontId="0" fillId="0" borderId="9" xfId="0" applyBorder="1"/>
    <xf numFmtId="0" fontId="0" fillId="4" borderId="10" xfId="0" applyFill="1" applyBorder="1"/>
    <xf numFmtId="0" fontId="0" fillId="4" borderId="11" xfId="0" applyFill="1" applyBorder="1"/>
    <xf numFmtId="0" fontId="0" fillId="0" borderId="11" xfId="0" applyBorder="1"/>
    <xf numFmtId="0" fontId="0" fillId="0" borderId="12" xfId="0" applyBorder="1"/>
    <xf numFmtId="0" fontId="0" fillId="4" borderId="13" xfId="0" applyFill="1" applyBorder="1"/>
    <xf numFmtId="0" fontId="0" fillId="4" borderId="0" xfId="0" applyFill="1" applyBorder="1"/>
    <xf numFmtId="0" fontId="0" fillId="0" borderId="0" xfId="0" applyBorder="1"/>
    <xf numFmtId="0" fontId="0" fillId="0" borderId="14" xfId="0" applyBorder="1"/>
    <xf numFmtId="0" fontId="0" fillId="4" borderId="15" xfId="0" applyFill="1" applyBorder="1"/>
    <xf numFmtId="0" fontId="0" fillId="4" borderId="16" xfId="0" applyFill="1" applyBorder="1"/>
    <xf numFmtId="0" fontId="0" fillId="0" borderId="16" xfId="0" applyBorder="1"/>
    <xf numFmtId="0" fontId="0" fillId="0" borderId="17" xfId="0" applyBorder="1"/>
    <xf numFmtId="0" fontId="2" fillId="3" borderId="2" xfId="0" applyFont="1" applyFill="1" applyBorder="1" applyAlignment="1">
      <alignment horizontal="center"/>
    </xf>
  </cellXfs>
  <cellStyles count="2">
    <cellStyle name="Milliers" xfId="1" builtinId="3"/>
    <cellStyle name="Normal" xfId="0" builtinId="0"/>
  </cellStyles>
  <dxfs count="2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</font>
      <numFmt numFmtId="0" formatCode="General"/>
      <fill>
        <patternFill>
          <bgColor theme="0" tint="-0.34998626667073579"/>
        </patternFill>
      </fill>
      <alignment horizontal="center" textRotation="0" wrapText="0" indent="0" justifyLastLine="0" shrinkToFit="0" readingOrder="0"/>
    </dxf>
    <dxf>
      <font>
        <b val="0"/>
      </font>
      <numFmt numFmtId="0" formatCode="General"/>
      <fill>
        <patternFill>
          <bgColor theme="0" tint="-0.34998626667073579"/>
        </patternFill>
      </fill>
      <alignment horizontal="center" textRotation="0" wrapText="0" indent="0" justifyLastLine="0" shrinkToFit="0" readingOrder="0"/>
    </dxf>
    <dxf>
      <font>
        <b val="0"/>
      </font>
      <numFmt numFmtId="0" formatCode="General"/>
      <fill>
        <patternFill>
          <bgColor theme="0" tint="-0.34998626667073579"/>
        </patternFill>
      </fill>
      <alignment horizontal="center" textRotation="0" wrapText="0" indent="0" justifyLastLine="0" shrinkToFit="0" readingOrder="0"/>
    </dxf>
    <dxf>
      <font>
        <b val="0"/>
      </font>
      <numFmt numFmtId="0" formatCode="General"/>
      <fill>
        <patternFill>
          <bgColor theme="0" tint="-0.34998626667073579"/>
        </patternFill>
      </fill>
      <alignment horizontal="center" textRotation="0" wrapText="0" indent="0" justifyLastLine="0" shrinkToFit="0" readingOrder="0"/>
    </dxf>
    <dxf>
      <font>
        <b val="0"/>
      </font>
      <fill>
        <patternFill>
          <bgColor theme="0" tint="-0.34998626667073579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 val="0"/>
      </font>
      <fill>
        <patternFill>
          <bgColor theme="0" tint="-0.34998626667073579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1" indent="0" justifyLastLine="0" shrinkToFit="0" readingOrder="0"/>
    </dxf>
    <dxf>
      <font>
        <b val="0"/>
      </font>
      <numFmt numFmtId="0" formatCode="General"/>
      <fill>
        <patternFill>
          <bgColor theme="0" tint="-0.34998626667073579"/>
        </patternFill>
      </fill>
      <alignment horizontal="center" textRotation="0" wrapText="0" indent="0" justifyLastLine="0" shrinkToFit="0" readingOrder="0"/>
    </dxf>
    <dxf>
      <font>
        <b val="0"/>
      </font>
      <numFmt numFmtId="0" formatCode="General"/>
      <fill>
        <patternFill>
          <bgColor theme="0" tint="-0.34998626667073579"/>
        </patternFill>
      </fill>
      <alignment horizontal="center" textRotation="0" wrapText="0" indent="0" justifyLastLine="0" shrinkToFit="0" readingOrder="0"/>
    </dxf>
    <dxf>
      <font>
        <b val="0"/>
      </font>
      <numFmt numFmtId="0" formatCode="General"/>
      <fill>
        <patternFill>
          <bgColor theme="0" tint="-0.34998626667073579"/>
        </patternFill>
      </fill>
      <alignment horizontal="center" textRotation="0" wrapText="0" indent="0" justifyLastLine="0" shrinkToFit="0" readingOrder="0"/>
    </dxf>
    <dxf>
      <font>
        <b val="0"/>
      </font>
      <numFmt numFmtId="0" formatCode="General"/>
      <fill>
        <patternFill>
          <bgColor theme="0" tint="-0.34998626667073579"/>
        </patternFill>
      </fill>
      <alignment horizontal="center" textRotation="0" wrapText="0" indent="0" justifyLastLine="0" shrinkToFit="0" readingOrder="0"/>
    </dxf>
    <dxf>
      <font>
        <b val="0"/>
      </font>
      <fill>
        <patternFill>
          <bgColor theme="0" tint="-0.34998626667073579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 val="0"/>
      </font>
      <fill>
        <patternFill>
          <bgColor theme="0" tint="-0.34998626667073579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AF8813-30BE-4ADF-A2FC-9946DFA69950}" name="Tableau1" displayName="Tableau1" ref="A1:D133" totalsRowShown="0">
  <autoFilter ref="A1:D133" xr:uid="{08AF8813-30BE-4ADF-A2FC-9946DFA69950}"/>
  <tableColumns count="4">
    <tableColumn id="1" xr3:uid="{52440417-106D-4976-9B9E-FB9C91F069E7}" name="Overveaf Document Updater" dataDxfId="27"/>
    <tableColumn id="2" xr3:uid="{28BECA05-9C4A-4FE4-93DD-DC2FA5DE31AC}" name="Relevant line" dataDxfId="26"/>
    <tableColumn id="3" xr3:uid="{F0FACD17-851E-4D0F-8FAB-A82C44540986}" name="Detected"/>
    <tableColumn id="4" xr3:uid="{6426C84A-06B0-4AC8-9001-A78DD183247A}" name="Sco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816161-F7CD-42C7-805E-41E42494C055}" name="Tableau2" displayName="Tableau2" ref="F1:G12" totalsRowShown="0">
  <autoFilter ref="F1:G12" xr:uid="{C8816161-F7CD-42C7-805E-41E42494C055}"/>
  <tableColumns count="2">
    <tableColumn id="1" xr3:uid="{72A9FDE2-C85B-4395-9AE5-2E69B3308272}" name="Criteria"/>
    <tableColumn id="2" xr3:uid="{D05B6084-436E-4A2D-A9F8-CEAB8F2F448F}" name="Occurrenc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5E865C4-850E-4179-BE5C-CCFC2F6D6C66}" name="Tableau18" displayName="Tableau18" ref="A1:D25" totalsRowShown="0">
  <autoFilter ref="A1:D25" xr:uid="{08AF8813-30BE-4ADF-A2FC-9946DFA69950}"/>
  <tableColumns count="4">
    <tableColumn id="1" xr3:uid="{9E6857CA-9FD1-4DBA-A5AA-294508DB8C8D}" name="Microservice" dataDxfId="25"/>
    <tableColumn id="2" xr3:uid="{C06CD23A-09B6-4A58-9D37-CEF568EAA91D}" name="Relevant line" dataDxfId="24"/>
    <tableColumn id="3" xr3:uid="{3ADBE0C6-EEF8-4F38-B19F-C11BD48B7675}" name="Detected"/>
    <tableColumn id="4" xr3:uid="{03B5B6C6-BAF6-4283-88B9-9421A93965A1}" name="Scor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C01734-7CCA-474A-B35A-398362BF7591}" name="Tableau29" displayName="Tableau29" ref="F1:G12" totalsRowShown="0">
  <autoFilter ref="F1:G12" xr:uid="{C8816161-F7CD-42C7-805E-41E42494C055}"/>
  <tableColumns count="2">
    <tableColumn id="1" xr3:uid="{5F82FCB2-3567-4EFC-A641-520EC6860DE7}" name="Criteria"/>
    <tableColumn id="2" xr3:uid="{D8FD0E77-A9C8-4DEB-A68F-ED59D052A1A3}" name="Occurrenc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BEE333B-169F-4EC2-8806-9BE25697C5F4}" name="Tableau5" displayName="Tableau5" ref="A1:E8" totalsRowShown="0" headerRowDxfId="23" dataDxfId="21" headerRowBorderDxfId="22" tableBorderDxfId="20" totalsRowBorderDxfId="19">
  <autoFilter ref="A1:E8" xr:uid="{FBEE333B-169F-4EC2-8806-9BE25697C5F4}"/>
  <tableColumns count="5">
    <tableColumn id="1" xr3:uid="{8D21B9E3-91DC-4175-9EC9-A2DFAC44EDD8}" name="Overleaf Document Updater (ODU)" dataDxfId="18"/>
    <tableColumn id="2" xr3:uid="{E8CA56D5-4793-4E93-AF60-137533FFAB5E}" name="RS3" dataDxfId="17">
      <calculatedColumnFormula>ODU!G4</calculatedColumnFormula>
    </tableColumn>
    <tableColumn id="3" xr3:uid="{2736D257-224F-4D3A-9558-B2FBD5016D2F}" name="RS4" dataDxfId="16">
      <calculatedColumnFormula>Tableau5[[#This Row],[RS3]]</calculatedColumnFormula>
    </tableColumn>
    <tableColumn id="4" xr3:uid="{B3478AE0-D4A7-4AFB-B23E-A9FD80EBB13C}" name="RS5" dataDxfId="15">
      <calculatedColumnFormula>Tableau5[[#This Row],[RS4]]</calculatedColumnFormula>
    </tableColumn>
    <tableColumn id="10" xr3:uid="{13F6061C-4D9F-4176-BBAC-22F07CA69499}" name="RS6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9A8BD48-E382-486A-B7E7-53EFB74139A1}" name="Tableau57" displayName="Tableau57" ref="A10:E15" totalsRowShown="0" headerRowDxfId="13" dataDxfId="11" headerRowBorderDxfId="12" tableBorderDxfId="10" totalsRowBorderDxfId="9">
  <autoFilter ref="A10:E15" xr:uid="{89A8BD48-E382-486A-B7E7-53EFB74139A1}"/>
  <tableColumns count="5">
    <tableColumn id="1" xr3:uid="{AEBC6ACA-50D1-4CB1-B3E4-A10E54803AB7}" name="Simple Inventory Management System (SIMS)" dataDxfId="8"/>
    <tableColumn id="2" xr3:uid="{AD0DCC4A-B2EC-4959-954A-A7FE38D6E765}" name="RS4" dataDxfId="7">
      <calculatedColumnFormula>ODU!G13</calculatedColumnFormula>
    </tableColumn>
    <tableColumn id="3" xr3:uid="{CB756601-6765-4837-B1C9-445A4F4B99F8}" name="RS5" dataDxfId="6">
      <calculatedColumnFormula>Tableau57[[#This Row],[RS4]]</calculatedColumnFormula>
    </tableColumn>
    <tableColumn id="4" xr3:uid="{211F3059-CBE0-4332-9CF4-267D57F42402}" name="RS6" dataDxfId="5">
      <calculatedColumnFormula>Tableau57[[#This Row],[RS5]]</calculatedColumnFormula>
    </tableColumn>
    <tableColumn id="10" xr3:uid="{422B2367-629F-484B-91CE-414508ABEF13}" name="RS7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24F9A-DDA5-4C06-B995-4EC32DA124E1}">
  <dimension ref="A1:G133"/>
  <sheetViews>
    <sheetView tabSelected="1" workbookViewId="0">
      <selection activeCell="F19" sqref="F19"/>
    </sheetView>
  </sheetViews>
  <sheetFormatPr baseColWidth="10" defaultRowHeight="14.4" x14ac:dyDescent="0.3"/>
  <cols>
    <col min="1" max="1" width="25.77734375" bestFit="1" customWidth="1"/>
    <col min="2" max="2" width="17.44140625" bestFit="1" customWidth="1"/>
    <col min="3" max="3" width="13.33203125" bestFit="1" customWidth="1"/>
    <col min="4" max="4" width="7.88671875" bestFit="1" customWidth="1"/>
    <col min="6" max="6" width="42.44140625" bestFit="1" customWidth="1"/>
  </cols>
  <sheetData>
    <row r="1" spans="1:7" x14ac:dyDescent="0.3">
      <c r="A1" t="s">
        <v>32</v>
      </c>
      <c r="B1" t="s">
        <v>47</v>
      </c>
      <c r="C1" t="s">
        <v>33</v>
      </c>
      <c r="D1" t="s">
        <v>7</v>
      </c>
      <c r="F1" t="s">
        <v>34</v>
      </c>
      <c r="G1" t="s">
        <v>46</v>
      </c>
    </row>
    <row r="2" spans="1:7" x14ac:dyDescent="0.3">
      <c r="A2" s="20" t="s">
        <v>8</v>
      </c>
      <c r="B2" s="21">
        <v>95</v>
      </c>
      <c r="C2" s="22" t="s">
        <v>9</v>
      </c>
      <c r="D2" s="23">
        <v>3</v>
      </c>
      <c r="F2" s="3" t="s">
        <v>41</v>
      </c>
      <c r="G2" s="3">
        <f>COUNTIF(Tableau1[Detected],"OK")</f>
        <v>131</v>
      </c>
    </row>
    <row r="3" spans="1:7" x14ac:dyDescent="0.3">
      <c r="A3" s="24" t="s">
        <v>10</v>
      </c>
      <c r="B3" s="25">
        <v>21</v>
      </c>
      <c r="C3" s="26" t="s">
        <v>9</v>
      </c>
      <c r="D3" s="27">
        <v>3</v>
      </c>
      <c r="F3" s="3" t="s">
        <v>36</v>
      </c>
      <c r="G3" s="3">
        <f>COUNTIF(Tableau1[Detected],"KO")</f>
        <v>1</v>
      </c>
    </row>
    <row r="4" spans="1:7" x14ac:dyDescent="0.3">
      <c r="A4" s="28"/>
      <c r="B4" s="29">
        <v>38</v>
      </c>
      <c r="C4" s="30" t="s">
        <v>9</v>
      </c>
      <c r="D4" s="31">
        <v>4</v>
      </c>
      <c r="F4" s="3" t="s">
        <v>35</v>
      </c>
      <c r="G4" s="3">
        <f>COUNTA(Tableau1[Detected])</f>
        <v>132</v>
      </c>
    </row>
    <row r="5" spans="1:7" x14ac:dyDescent="0.3">
      <c r="A5" s="32"/>
      <c r="B5" s="33">
        <v>46</v>
      </c>
      <c r="C5" s="34" t="s">
        <v>9</v>
      </c>
      <c r="D5" s="35">
        <v>3</v>
      </c>
      <c r="F5" s="3" t="s">
        <v>37</v>
      </c>
      <c r="G5" s="3">
        <f>COUNTIF(Tableau1[Score],3)</f>
        <v>75</v>
      </c>
    </row>
    <row r="6" spans="1:7" x14ac:dyDescent="0.3">
      <c r="A6" s="24" t="s">
        <v>11</v>
      </c>
      <c r="B6" s="25">
        <v>50</v>
      </c>
      <c r="C6" s="26" t="s">
        <v>9</v>
      </c>
      <c r="D6" s="27">
        <v>3</v>
      </c>
      <c r="F6" s="3" t="s">
        <v>38</v>
      </c>
      <c r="G6" s="3">
        <f>COUNTIF(Tableau1[Score],4)</f>
        <v>50</v>
      </c>
    </row>
    <row r="7" spans="1:7" x14ac:dyDescent="0.3">
      <c r="A7" s="28"/>
      <c r="B7" s="29">
        <v>97</v>
      </c>
      <c r="C7" s="30" t="s">
        <v>9</v>
      </c>
      <c r="D7" s="31">
        <v>3</v>
      </c>
      <c r="F7" s="3" t="s">
        <v>39</v>
      </c>
      <c r="G7" s="3">
        <f>COUNTIF(Tableau1[Score],5)</f>
        <v>4</v>
      </c>
    </row>
    <row r="8" spans="1:7" x14ac:dyDescent="0.3">
      <c r="A8" s="28"/>
      <c r="B8" s="29">
        <v>109</v>
      </c>
      <c r="C8" s="30" t="s">
        <v>9</v>
      </c>
      <c r="D8" s="31">
        <v>3</v>
      </c>
      <c r="F8" s="3" t="s">
        <v>40</v>
      </c>
      <c r="G8" s="3">
        <f>COUNTIF(Tableau1[Score],6)</f>
        <v>2</v>
      </c>
    </row>
    <row r="9" spans="1:7" x14ac:dyDescent="0.3">
      <c r="A9" s="28"/>
      <c r="B9" s="29">
        <v>184</v>
      </c>
      <c r="C9" s="30" t="s">
        <v>9</v>
      </c>
      <c r="D9" s="31">
        <v>3</v>
      </c>
      <c r="F9" t="s">
        <v>42</v>
      </c>
      <c r="G9">
        <v>86</v>
      </c>
    </row>
    <row r="10" spans="1:7" x14ac:dyDescent="0.3">
      <c r="A10" s="28"/>
      <c r="B10" s="29">
        <v>335</v>
      </c>
      <c r="C10" s="30" t="s">
        <v>9</v>
      </c>
      <c r="D10" s="31">
        <v>3</v>
      </c>
      <c r="F10" t="s">
        <v>43</v>
      </c>
      <c r="G10">
        <v>52</v>
      </c>
    </row>
    <row r="11" spans="1:7" x14ac:dyDescent="0.3">
      <c r="A11" s="28"/>
      <c r="B11" s="29">
        <v>372</v>
      </c>
      <c r="C11" s="30" t="s">
        <v>9</v>
      </c>
      <c r="D11" s="31">
        <v>3</v>
      </c>
      <c r="F11" t="s">
        <v>44</v>
      </c>
      <c r="G11">
        <v>4</v>
      </c>
    </row>
    <row r="12" spans="1:7" x14ac:dyDescent="0.3">
      <c r="A12" s="28"/>
      <c r="B12" s="29">
        <v>405</v>
      </c>
      <c r="C12" s="30" t="s">
        <v>9</v>
      </c>
      <c r="D12" s="31">
        <v>3</v>
      </c>
      <c r="F12" t="s">
        <v>45</v>
      </c>
      <c r="G12">
        <v>2</v>
      </c>
    </row>
    <row r="13" spans="1:7" x14ac:dyDescent="0.3">
      <c r="A13" s="28"/>
      <c r="B13" s="29">
        <v>451</v>
      </c>
      <c r="C13" s="30" t="s">
        <v>9</v>
      </c>
      <c r="D13" s="31">
        <v>3</v>
      </c>
    </row>
    <row r="14" spans="1:7" x14ac:dyDescent="0.3">
      <c r="A14" s="28"/>
      <c r="B14" s="29">
        <v>501</v>
      </c>
      <c r="C14" s="30" t="s">
        <v>9</v>
      </c>
      <c r="D14" s="31">
        <v>3</v>
      </c>
    </row>
    <row r="15" spans="1:7" x14ac:dyDescent="0.3">
      <c r="A15" s="28"/>
      <c r="B15" s="29">
        <v>532</v>
      </c>
      <c r="C15" s="30" t="s">
        <v>9</v>
      </c>
      <c r="D15" s="31">
        <v>3</v>
      </c>
    </row>
    <row r="16" spans="1:7" x14ac:dyDescent="0.3">
      <c r="A16" s="28"/>
      <c r="B16" s="29">
        <v>587</v>
      </c>
      <c r="C16" s="30" t="s">
        <v>9</v>
      </c>
      <c r="D16" s="31">
        <v>3</v>
      </c>
    </row>
    <row r="17" spans="1:4" x14ac:dyDescent="0.3">
      <c r="A17" s="28"/>
      <c r="B17" s="29">
        <v>618</v>
      </c>
      <c r="C17" s="30" t="s">
        <v>9</v>
      </c>
      <c r="D17" s="31">
        <v>3</v>
      </c>
    </row>
    <row r="18" spans="1:4" x14ac:dyDescent="0.3">
      <c r="A18" s="32"/>
      <c r="B18" s="33">
        <v>634</v>
      </c>
      <c r="C18" s="34" t="s">
        <v>9</v>
      </c>
      <c r="D18" s="35">
        <v>3</v>
      </c>
    </row>
    <row r="19" spans="1:4" x14ac:dyDescent="0.3">
      <c r="A19" s="24" t="s">
        <v>13</v>
      </c>
      <c r="B19" s="25">
        <v>35</v>
      </c>
      <c r="C19" s="26" t="s">
        <v>9</v>
      </c>
      <c r="D19" s="27">
        <v>3</v>
      </c>
    </row>
    <row r="20" spans="1:4" x14ac:dyDescent="0.3">
      <c r="A20" s="28"/>
      <c r="B20" s="29">
        <v>191</v>
      </c>
      <c r="C20" s="30" t="s">
        <v>9</v>
      </c>
      <c r="D20" s="31">
        <v>3</v>
      </c>
    </row>
    <row r="21" spans="1:4" x14ac:dyDescent="0.3">
      <c r="A21" s="32"/>
      <c r="B21" s="33">
        <v>236</v>
      </c>
      <c r="C21" s="34" t="s">
        <v>9</v>
      </c>
      <c r="D21" s="35">
        <v>3</v>
      </c>
    </row>
    <row r="22" spans="1:4" x14ac:dyDescent="0.3">
      <c r="A22" s="24" t="s">
        <v>14</v>
      </c>
      <c r="B22" s="25">
        <v>16</v>
      </c>
      <c r="C22" s="26" t="s">
        <v>9</v>
      </c>
      <c r="D22" s="27">
        <v>3</v>
      </c>
    </row>
    <row r="23" spans="1:4" x14ac:dyDescent="0.3">
      <c r="A23" s="32"/>
      <c r="B23" s="33">
        <v>34</v>
      </c>
      <c r="C23" s="34" t="s">
        <v>9</v>
      </c>
      <c r="D23" s="35">
        <v>4</v>
      </c>
    </row>
    <row r="24" spans="1:4" x14ac:dyDescent="0.3">
      <c r="A24" s="20" t="s">
        <v>15</v>
      </c>
      <c r="B24" s="21">
        <v>75</v>
      </c>
      <c r="C24" s="22" t="s">
        <v>9</v>
      </c>
      <c r="D24" s="23">
        <v>3</v>
      </c>
    </row>
    <row r="25" spans="1:4" x14ac:dyDescent="0.3">
      <c r="A25" s="20" t="s">
        <v>16</v>
      </c>
      <c r="B25" s="21">
        <v>18</v>
      </c>
      <c r="C25" s="22" t="s">
        <v>9</v>
      </c>
      <c r="D25" s="23">
        <v>4</v>
      </c>
    </row>
    <row r="26" spans="1:4" x14ac:dyDescent="0.3">
      <c r="A26" s="24"/>
      <c r="B26" s="25">
        <v>57</v>
      </c>
      <c r="C26" s="26" t="s">
        <v>9</v>
      </c>
      <c r="D26" s="27">
        <v>4</v>
      </c>
    </row>
    <row r="27" spans="1:4" x14ac:dyDescent="0.3">
      <c r="A27" s="28"/>
      <c r="B27" s="29">
        <v>135</v>
      </c>
      <c r="C27" s="30" t="s">
        <v>9</v>
      </c>
      <c r="D27" s="31">
        <v>4</v>
      </c>
    </row>
    <row r="28" spans="1:4" x14ac:dyDescent="0.3">
      <c r="A28" s="32"/>
      <c r="B28" s="33">
        <v>153</v>
      </c>
      <c r="C28" s="34" t="s">
        <v>9</v>
      </c>
      <c r="D28" s="35">
        <v>4</v>
      </c>
    </row>
    <row r="29" spans="1:4" x14ac:dyDescent="0.3">
      <c r="A29" s="24" t="s">
        <v>17</v>
      </c>
      <c r="B29" s="25">
        <v>30</v>
      </c>
      <c r="C29" s="26" t="s">
        <v>9</v>
      </c>
      <c r="D29" s="27">
        <v>4</v>
      </c>
    </row>
    <row r="30" spans="1:4" x14ac:dyDescent="0.3">
      <c r="A30" s="32"/>
      <c r="B30" s="33">
        <v>48</v>
      </c>
      <c r="C30" s="34" t="s">
        <v>12</v>
      </c>
      <c r="D30" s="35"/>
    </row>
    <row r="31" spans="1:4" x14ac:dyDescent="0.3">
      <c r="A31" s="24" t="s">
        <v>18</v>
      </c>
      <c r="B31" s="25">
        <v>22</v>
      </c>
      <c r="C31" s="26" t="s">
        <v>9</v>
      </c>
      <c r="D31" s="27">
        <v>3</v>
      </c>
    </row>
    <row r="32" spans="1:4" x14ac:dyDescent="0.3">
      <c r="A32" s="28"/>
      <c r="B32" s="29">
        <v>38</v>
      </c>
      <c r="C32" s="30" t="s">
        <v>9</v>
      </c>
      <c r="D32" s="31">
        <v>4</v>
      </c>
    </row>
    <row r="33" spans="1:4" x14ac:dyDescent="0.3">
      <c r="A33" s="28"/>
      <c r="B33" s="29">
        <v>40</v>
      </c>
      <c r="C33" s="30" t="s">
        <v>9</v>
      </c>
      <c r="D33" s="31">
        <v>3</v>
      </c>
    </row>
    <row r="34" spans="1:4" x14ac:dyDescent="0.3">
      <c r="A34" s="28"/>
      <c r="B34" s="29">
        <v>46</v>
      </c>
      <c r="C34" s="30" t="s">
        <v>9</v>
      </c>
      <c r="D34" s="31">
        <v>3</v>
      </c>
    </row>
    <row r="35" spans="1:4" x14ac:dyDescent="0.3">
      <c r="A35" s="28"/>
      <c r="B35" s="29">
        <v>50</v>
      </c>
      <c r="C35" s="30" t="s">
        <v>9</v>
      </c>
      <c r="D35" s="31">
        <v>3</v>
      </c>
    </row>
    <row r="36" spans="1:4" x14ac:dyDescent="0.3">
      <c r="A36" s="28"/>
      <c r="B36" s="29">
        <v>86</v>
      </c>
      <c r="C36" s="30" t="s">
        <v>9</v>
      </c>
      <c r="D36" s="31">
        <v>4</v>
      </c>
    </row>
    <row r="37" spans="1:4" x14ac:dyDescent="0.3">
      <c r="A37" s="28"/>
      <c r="B37" s="29">
        <v>120</v>
      </c>
      <c r="C37" s="30" t="s">
        <v>9</v>
      </c>
      <c r="D37" s="31">
        <v>4</v>
      </c>
    </row>
    <row r="38" spans="1:4" x14ac:dyDescent="0.3">
      <c r="A38" s="28"/>
      <c r="B38" s="29">
        <v>139</v>
      </c>
      <c r="C38" s="30" t="s">
        <v>9</v>
      </c>
      <c r="D38" s="31">
        <v>4</v>
      </c>
    </row>
    <row r="39" spans="1:4" x14ac:dyDescent="0.3">
      <c r="A39" s="32"/>
      <c r="B39" s="33">
        <v>168</v>
      </c>
      <c r="C39" s="34" t="s">
        <v>9</v>
      </c>
      <c r="D39" s="35">
        <v>4</v>
      </c>
    </row>
    <row r="40" spans="1:4" x14ac:dyDescent="0.3">
      <c r="A40" s="24" t="s">
        <v>19</v>
      </c>
      <c r="B40" s="25">
        <v>27</v>
      </c>
      <c r="C40" s="26" t="s">
        <v>9</v>
      </c>
      <c r="D40" s="27">
        <v>3</v>
      </c>
    </row>
    <row r="41" spans="1:4" x14ac:dyDescent="0.3">
      <c r="A41" s="28"/>
      <c r="B41" s="29">
        <v>70</v>
      </c>
      <c r="C41" s="30" t="s">
        <v>9</v>
      </c>
      <c r="D41" s="31">
        <v>3</v>
      </c>
    </row>
    <row r="42" spans="1:4" x14ac:dyDescent="0.3">
      <c r="A42" s="28"/>
      <c r="B42" s="29">
        <v>105</v>
      </c>
      <c r="C42" s="30" t="s">
        <v>9</v>
      </c>
      <c r="D42" s="31">
        <v>3</v>
      </c>
    </row>
    <row r="43" spans="1:4" x14ac:dyDescent="0.3">
      <c r="A43" s="28"/>
      <c r="B43" s="29">
        <v>119</v>
      </c>
      <c r="C43" s="30" t="s">
        <v>9</v>
      </c>
      <c r="D43" s="31">
        <v>3</v>
      </c>
    </row>
    <row r="44" spans="1:4" x14ac:dyDescent="0.3">
      <c r="A44" s="28"/>
      <c r="B44" s="29">
        <v>126</v>
      </c>
      <c r="C44" s="30" t="s">
        <v>9</v>
      </c>
      <c r="D44" s="31">
        <v>3</v>
      </c>
    </row>
    <row r="45" spans="1:4" x14ac:dyDescent="0.3">
      <c r="A45" s="28"/>
      <c r="B45" s="29">
        <v>147</v>
      </c>
      <c r="C45" s="30" t="s">
        <v>9</v>
      </c>
      <c r="D45" s="31">
        <v>3</v>
      </c>
    </row>
    <row r="46" spans="1:4" x14ac:dyDescent="0.3">
      <c r="A46" s="28"/>
      <c r="B46" s="29">
        <v>165</v>
      </c>
      <c r="C46" s="30" t="s">
        <v>9</v>
      </c>
      <c r="D46" s="31">
        <v>3</v>
      </c>
    </row>
    <row r="47" spans="1:4" x14ac:dyDescent="0.3">
      <c r="A47" s="28"/>
      <c r="B47" s="29">
        <v>203</v>
      </c>
      <c r="C47" s="30" t="s">
        <v>9</v>
      </c>
      <c r="D47" s="31">
        <v>3</v>
      </c>
    </row>
    <row r="48" spans="1:4" x14ac:dyDescent="0.3">
      <c r="A48" s="28"/>
      <c r="B48" s="29">
        <v>227</v>
      </c>
      <c r="C48" s="30" t="s">
        <v>9</v>
      </c>
      <c r="D48" s="31">
        <v>3</v>
      </c>
    </row>
    <row r="49" spans="1:4" x14ac:dyDescent="0.3">
      <c r="A49" s="28"/>
      <c r="B49" s="29">
        <v>254</v>
      </c>
      <c r="C49" s="30" t="s">
        <v>9</v>
      </c>
      <c r="D49" s="31">
        <v>3</v>
      </c>
    </row>
    <row r="50" spans="1:4" x14ac:dyDescent="0.3">
      <c r="A50" s="32"/>
      <c r="B50" s="33">
        <v>268</v>
      </c>
      <c r="C50" s="34" t="s">
        <v>9</v>
      </c>
      <c r="D50" s="35">
        <v>3</v>
      </c>
    </row>
    <row r="51" spans="1:4" x14ac:dyDescent="0.3">
      <c r="A51" s="24" t="s">
        <v>20</v>
      </c>
      <c r="B51" s="25">
        <v>16</v>
      </c>
      <c r="C51" s="26" t="s">
        <v>9</v>
      </c>
      <c r="D51" s="27">
        <v>3</v>
      </c>
    </row>
    <row r="52" spans="1:4" x14ac:dyDescent="0.3">
      <c r="A52" s="28"/>
      <c r="B52" s="29">
        <v>19</v>
      </c>
      <c r="C52" s="30" t="s">
        <v>9</v>
      </c>
      <c r="D52" s="31">
        <v>3</v>
      </c>
    </row>
    <row r="53" spans="1:4" x14ac:dyDescent="0.3">
      <c r="A53" s="28"/>
      <c r="B53" s="29">
        <v>36</v>
      </c>
      <c r="C53" s="30" t="s">
        <v>9</v>
      </c>
      <c r="D53" s="31">
        <v>4</v>
      </c>
    </row>
    <row r="54" spans="1:4" x14ac:dyDescent="0.3">
      <c r="A54" s="28"/>
      <c r="B54" s="29">
        <v>37</v>
      </c>
      <c r="C54" s="30" t="s">
        <v>9</v>
      </c>
      <c r="D54" s="31">
        <v>3</v>
      </c>
    </row>
    <row r="55" spans="1:4" x14ac:dyDescent="0.3">
      <c r="A55" s="28"/>
      <c r="B55" s="29">
        <v>38</v>
      </c>
      <c r="C55" s="30" t="s">
        <v>9</v>
      </c>
      <c r="D55" s="31">
        <v>3</v>
      </c>
    </row>
    <row r="56" spans="1:4" x14ac:dyDescent="0.3">
      <c r="A56" s="28"/>
      <c r="B56" s="29">
        <v>39</v>
      </c>
      <c r="C56" s="30" t="s">
        <v>9</v>
      </c>
      <c r="D56" s="31">
        <v>3</v>
      </c>
    </row>
    <row r="57" spans="1:4" x14ac:dyDescent="0.3">
      <c r="A57" s="28"/>
      <c r="B57" s="29">
        <v>66</v>
      </c>
      <c r="C57" s="30" t="s">
        <v>9</v>
      </c>
      <c r="D57" s="31">
        <v>4</v>
      </c>
    </row>
    <row r="58" spans="1:4" x14ac:dyDescent="0.3">
      <c r="A58" s="28"/>
      <c r="B58" s="29">
        <v>82</v>
      </c>
      <c r="C58" s="30" t="s">
        <v>9</v>
      </c>
      <c r="D58" s="31">
        <v>4</v>
      </c>
    </row>
    <row r="59" spans="1:4" x14ac:dyDescent="0.3">
      <c r="A59" s="32"/>
      <c r="B59" s="33">
        <v>84</v>
      </c>
      <c r="C59" s="34" t="s">
        <v>9</v>
      </c>
      <c r="D59" s="35">
        <v>5</v>
      </c>
    </row>
    <row r="60" spans="1:4" x14ac:dyDescent="0.3">
      <c r="A60" s="24" t="s">
        <v>21</v>
      </c>
      <c r="B60" s="25">
        <v>18</v>
      </c>
      <c r="C60" s="26" t="s">
        <v>9</v>
      </c>
      <c r="D60" s="27">
        <v>3</v>
      </c>
    </row>
    <row r="61" spans="1:4" x14ac:dyDescent="0.3">
      <c r="A61" s="28"/>
      <c r="B61" s="29">
        <v>26</v>
      </c>
      <c r="C61" s="30" t="s">
        <v>9</v>
      </c>
      <c r="D61" s="31">
        <v>3</v>
      </c>
    </row>
    <row r="62" spans="1:4" x14ac:dyDescent="0.3">
      <c r="A62" s="28"/>
      <c r="B62" s="29">
        <v>82</v>
      </c>
      <c r="C62" s="30" t="s">
        <v>9</v>
      </c>
      <c r="D62" s="31">
        <v>4</v>
      </c>
    </row>
    <row r="63" spans="1:4" x14ac:dyDescent="0.3">
      <c r="A63" s="28"/>
      <c r="B63" s="29">
        <v>89</v>
      </c>
      <c r="C63" s="30" t="s">
        <v>9</v>
      </c>
      <c r="D63" s="31">
        <v>4</v>
      </c>
    </row>
    <row r="64" spans="1:4" x14ac:dyDescent="0.3">
      <c r="A64" s="28"/>
      <c r="B64" s="29">
        <v>95</v>
      </c>
      <c r="C64" s="30" t="s">
        <v>9</v>
      </c>
      <c r="D64" s="31">
        <v>4</v>
      </c>
    </row>
    <row r="65" spans="1:4" x14ac:dyDescent="0.3">
      <c r="A65" s="28"/>
      <c r="B65" s="29">
        <v>98</v>
      </c>
      <c r="C65" s="30" t="s">
        <v>9</v>
      </c>
      <c r="D65" s="31">
        <v>4</v>
      </c>
    </row>
    <row r="66" spans="1:4" x14ac:dyDescent="0.3">
      <c r="A66" s="28"/>
      <c r="B66" s="29">
        <v>126</v>
      </c>
      <c r="C66" s="30" t="s">
        <v>9</v>
      </c>
      <c r="D66" s="31">
        <v>4</v>
      </c>
    </row>
    <row r="67" spans="1:4" x14ac:dyDescent="0.3">
      <c r="A67" s="28"/>
      <c r="B67" s="29">
        <v>127</v>
      </c>
      <c r="C67" s="30" t="s">
        <v>9</v>
      </c>
      <c r="D67" s="31">
        <v>3</v>
      </c>
    </row>
    <row r="68" spans="1:4" x14ac:dyDescent="0.3">
      <c r="A68" s="28"/>
      <c r="B68" s="29">
        <v>128</v>
      </c>
      <c r="C68" s="30" t="s">
        <v>9</v>
      </c>
      <c r="D68" s="31">
        <v>3</v>
      </c>
    </row>
    <row r="69" spans="1:4" x14ac:dyDescent="0.3">
      <c r="A69" s="28"/>
      <c r="B69" s="29">
        <v>141</v>
      </c>
      <c r="C69" s="30" t="s">
        <v>9</v>
      </c>
      <c r="D69" s="31">
        <v>3</v>
      </c>
    </row>
    <row r="70" spans="1:4" x14ac:dyDescent="0.3">
      <c r="A70" s="28"/>
      <c r="B70" s="29">
        <v>150</v>
      </c>
      <c r="C70" s="30" t="s">
        <v>9</v>
      </c>
      <c r="D70" s="31">
        <v>3</v>
      </c>
    </row>
    <row r="71" spans="1:4" x14ac:dyDescent="0.3">
      <c r="A71" s="28"/>
      <c r="B71" s="29">
        <v>151</v>
      </c>
      <c r="C71" s="30" t="s">
        <v>9</v>
      </c>
      <c r="D71" s="31">
        <v>3</v>
      </c>
    </row>
    <row r="72" spans="1:4" x14ac:dyDescent="0.3">
      <c r="A72" s="28"/>
      <c r="B72" s="29">
        <v>152</v>
      </c>
      <c r="C72" s="30" t="s">
        <v>9</v>
      </c>
      <c r="D72" s="31">
        <v>3</v>
      </c>
    </row>
    <row r="73" spans="1:4" x14ac:dyDescent="0.3">
      <c r="A73" s="28"/>
      <c r="B73" s="29">
        <v>153</v>
      </c>
      <c r="C73" s="30" t="s">
        <v>9</v>
      </c>
      <c r="D73" s="31">
        <v>3</v>
      </c>
    </row>
    <row r="74" spans="1:4" x14ac:dyDescent="0.3">
      <c r="A74" s="28"/>
      <c r="B74" s="29">
        <v>161</v>
      </c>
      <c r="C74" s="30" t="s">
        <v>9</v>
      </c>
      <c r="D74" s="31">
        <v>4</v>
      </c>
    </row>
    <row r="75" spans="1:4" x14ac:dyDescent="0.3">
      <c r="A75" s="28"/>
      <c r="B75" s="29">
        <v>162</v>
      </c>
      <c r="C75" s="30" t="s">
        <v>9</v>
      </c>
      <c r="D75" s="31">
        <v>3</v>
      </c>
    </row>
    <row r="76" spans="1:4" x14ac:dyDescent="0.3">
      <c r="A76" s="28"/>
      <c r="B76" s="29">
        <v>163</v>
      </c>
      <c r="C76" s="30" t="s">
        <v>9</v>
      </c>
      <c r="D76" s="31">
        <v>3</v>
      </c>
    </row>
    <row r="77" spans="1:4" x14ac:dyDescent="0.3">
      <c r="A77" s="28"/>
      <c r="B77" s="29">
        <v>164</v>
      </c>
      <c r="C77" s="30" t="s">
        <v>9</v>
      </c>
      <c r="D77" s="31">
        <v>3</v>
      </c>
    </row>
    <row r="78" spans="1:4" x14ac:dyDescent="0.3">
      <c r="A78" s="28"/>
      <c r="B78" s="29">
        <v>180</v>
      </c>
      <c r="C78" s="30" t="s">
        <v>9</v>
      </c>
      <c r="D78" s="31">
        <v>4</v>
      </c>
    </row>
    <row r="79" spans="1:4" x14ac:dyDescent="0.3">
      <c r="A79" s="28"/>
      <c r="B79" s="29">
        <v>208</v>
      </c>
      <c r="C79" s="30" t="s">
        <v>9</v>
      </c>
      <c r="D79" s="31">
        <v>4</v>
      </c>
    </row>
    <row r="80" spans="1:4" x14ac:dyDescent="0.3">
      <c r="A80" s="28"/>
      <c r="B80" s="29">
        <v>238</v>
      </c>
      <c r="C80" s="30" t="s">
        <v>9</v>
      </c>
      <c r="D80" s="31">
        <v>4</v>
      </c>
    </row>
    <row r="81" spans="1:4" x14ac:dyDescent="0.3">
      <c r="A81" s="28"/>
      <c r="B81" s="29">
        <v>256</v>
      </c>
      <c r="C81" s="30" t="s">
        <v>9</v>
      </c>
      <c r="D81" s="31">
        <v>4</v>
      </c>
    </row>
    <row r="82" spans="1:4" x14ac:dyDescent="0.3">
      <c r="A82" s="28"/>
      <c r="B82" s="29">
        <v>293</v>
      </c>
      <c r="C82" s="30" t="s">
        <v>9</v>
      </c>
      <c r="D82" s="31">
        <v>4</v>
      </c>
    </row>
    <row r="83" spans="1:4" x14ac:dyDescent="0.3">
      <c r="A83" s="28"/>
      <c r="B83" s="29">
        <v>311</v>
      </c>
      <c r="C83" s="30" t="s">
        <v>9</v>
      </c>
      <c r="D83" s="31">
        <v>4</v>
      </c>
    </row>
    <row r="84" spans="1:4" x14ac:dyDescent="0.3">
      <c r="A84" s="28"/>
      <c r="B84" s="29">
        <v>324</v>
      </c>
      <c r="C84" s="30" t="s">
        <v>9</v>
      </c>
      <c r="D84" s="31">
        <v>4</v>
      </c>
    </row>
    <row r="85" spans="1:4" x14ac:dyDescent="0.3">
      <c r="A85" s="28"/>
      <c r="B85" s="29">
        <v>328</v>
      </c>
      <c r="C85" s="30" t="s">
        <v>9</v>
      </c>
      <c r="D85" s="31">
        <v>4</v>
      </c>
    </row>
    <row r="86" spans="1:4" x14ac:dyDescent="0.3">
      <c r="A86" s="28"/>
      <c r="B86" s="29">
        <v>362</v>
      </c>
      <c r="C86" s="30" t="s">
        <v>9</v>
      </c>
      <c r="D86" s="31">
        <v>4</v>
      </c>
    </row>
    <row r="87" spans="1:4" x14ac:dyDescent="0.3">
      <c r="A87" s="28"/>
      <c r="B87" s="29">
        <v>393</v>
      </c>
      <c r="C87" s="30" t="s">
        <v>9</v>
      </c>
      <c r="D87" s="31">
        <v>4</v>
      </c>
    </row>
    <row r="88" spans="1:4" x14ac:dyDescent="0.3">
      <c r="A88" s="28"/>
      <c r="B88" s="29">
        <v>408</v>
      </c>
      <c r="C88" s="30" t="s">
        <v>9</v>
      </c>
      <c r="D88" s="31">
        <v>4</v>
      </c>
    </row>
    <row r="89" spans="1:4" x14ac:dyDescent="0.3">
      <c r="A89" s="28"/>
      <c r="B89" s="29">
        <v>433</v>
      </c>
      <c r="C89" s="30" t="s">
        <v>9</v>
      </c>
      <c r="D89" s="31">
        <v>4</v>
      </c>
    </row>
    <row r="90" spans="1:4" x14ac:dyDescent="0.3">
      <c r="A90" s="28"/>
      <c r="B90" s="29">
        <v>478</v>
      </c>
      <c r="C90" s="30" t="s">
        <v>9</v>
      </c>
      <c r="D90" s="31">
        <v>4</v>
      </c>
    </row>
    <row r="91" spans="1:4" x14ac:dyDescent="0.3">
      <c r="A91" s="28"/>
      <c r="B91" s="29">
        <v>494</v>
      </c>
      <c r="C91" s="30" t="s">
        <v>9</v>
      </c>
      <c r="D91" s="31">
        <v>4</v>
      </c>
    </row>
    <row r="92" spans="1:4" x14ac:dyDescent="0.3">
      <c r="A92" s="28"/>
      <c r="B92" s="29">
        <v>505</v>
      </c>
      <c r="C92" s="30" t="s">
        <v>9</v>
      </c>
      <c r="D92" s="31">
        <v>4</v>
      </c>
    </row>
    <row r="93" spans="1:4" x14ac:dyDescent="0.3">
      <c r="A93" s="28"/>
      <c r="B93" s="29">
        <v>506</v>
      </c>
      <c r="C93" s="30" t="s">
        <v>9</v>
      </c>
      <c r="D93" s="31">
        <v>3</v>
      </c>
    </row>
    <row r="94" spans="1:4" x14ac:dyDescent="0.3">
      <c r="A94" s="28"/>
      <c r="B94" s="29">
        <v>514</v>
      </c>
      <c r="C94" s="30" t="s">
        <v>9</v>
      </c>
      <c r="D94" s="31">
        <v>3</v>
      </c>
    </row>
    <row r="95" spans="1:4" x14ac:dyDescent="0.3">
      <c r="A95" s="28"/>
      <c r="B95" s="29">
        <v>521</v>
      </c>
      <c r="C95" s="30" t="s">
        <v>9</v>
      </c>
      <c r="D95" s="31">
        <v>3</v>
      </c>
    </row>
    <row r="96" spans="1:4" x14ac:dyDescent="0.3">
      <c r="A96" s="28"/>
      <c r="B96" s="29">
        <v>523</v>
      </c>
      <c r="C96" s="30" t="s">
        <v>9</v>
      </c>
      <c r="D96" s="31">
        <v>3</v>
      </c>
    </row>
    <row r="97" spans="1:4" x14ac:dyDescent="0.3">
      <c r="A97" s="28"/>
      <c r="B97" s="29">
        <v>533</v>
      </c>
      <c r="C97" s="30" t="s">
        <v>9</v>
      </c>
      <c r="D97" s="31">
        <v>3</v>
      </c>
    </row>
    <row r="98" spans="1:4" x14ac:dyDescent="0.3">
      <c r="A98" s="28"/>
      <c r="B98" s="29">
        <v>541</v>
      </c>
      <c r="C98" s="30" t="s">
        <v>9</v>
      </c>
      <c r="D98" s="31">
        <v>3</v>
      </c>
    </row>
    <row r="99" spans="1:4" x14ac:dyDescent="0.3">
      <c r="A99" s="28"/>
      <c r="B99" s="29">
        <v>543</v>
      </c>
      <c r="C99" s="30" t="s">
        <v>9</v>
      </c>
      <c r="D99" s="31">
        <v>3</v>
      </c>
    </row>
    <row r="100" spans="1:4" x14ac:dyDescent="0.3">
      <c r="A100" s="28"/>
      <c r="B100" s="29">
        <v>566</v>
      </c>
      <c r="C100" s="30" t="s">
        <v>9</v>
      </c>
      <c r="D100" s="31">
        <v>4</v>
      </c>
    </row>
    <row r="101" spans="1:4" x14ac:dyDescent="0.3">
      <c r="A101" s="28"/>
      <c r="B101" s="29">
        <v>585</v>
      </c>
      <c r="C101" s="30" t="s">
        <v>9</v>
      </c>
      <c r="D101" s="31">
        <v>4</v>
      </c>
    </row>
    <row r="102" spans="1:4" x14ac:dyDescent="0.3">
      <c r="A102" s="28"/>
      <c r="B102" s="29">
        <v>594</v>
      </c>
      <c r="C102" s="30" t="s">
        <v>9</v>
      </c>
      <c r="D102" s="31">
        <v>4</v>
      </c>
    </row>
    <row r="103" spans="1:4" x14ac:dyDescent="0.3">
      <c r="A103" s="28"/>
      <c r="B103" s="29">
        <v>601</v>
      </c>
      <c r="C103" s="30" t="s">
        <v>9</v>
      </c>
      <c r="D103" s="31">
        <v>4</v>
      </c>
    </row>
    <row r="104" spans="1:4" x14ac:dyDescent="0.3">
      <c r="A104" s="28"/>
      <c r="B104" s="29">
        <v>613</v>
      </c>
      <c r="C104" s="30" t="s">
        <v>9</v>
      </c>
      <c r="D104" s="31">
        <v>4</v>
      </c>
    </row>
    <row r="105" spans="1:4" x14ac:dyDescent="0.3">
      <c r="A105" s="28"/>
      <c r="B105" s="29">
        <v>631</v>
      </c>
      <c r="C105" s="30" t="s">
        <v>9</v>
      </c>
      <c r="D105" s="31">
        <v>4</v>
      </c>
    </row>
    <row r="106" spans="1:4" x14ac:dyDescent="0.3">
      <c r="A106" s="28"/>
      <c r="B106" s="29">
        <v>638</v>
      </c>
      <c r="C106" s="30" t="s">
        <v>9</v>
      </c>
      <c r="D106" s="31">
        <v>4</v>
      </c>
    </row>
    <row r="107" spans="1:4" x14ac:dyDescent="0.3">
      <c r="A107" s="28"/>
      <c r="B107" s="29">
        <v>648</v>
      </c>
      <c r="C107" s="30" t="s">
        <v>9</v>
      </c>
      <c r="D107" s="31">
        <v>4</v>
      </c>
    </row>
    <row r="108" spans="1:4" x14ac:dyDescent="0.3">
      <c r="A108" s="28"/>
      <c r="B108" s="29">
        <v>659</v>
      </c>
      <c r="C108" s="30" t="s">
        <v>9</v>
      </c>
      <c r="D108" s="31">
        <v>4</v>
      </c>
    </row>
    <row r="109" spans="1:4" x14ac:dyDescent="0.3">
      <c r="A109" s="28"/>
      <c r="B109" s="29">
        <v>672</v>
      </c>
      <c r="C109" s="30" t="s">
        <v>9</v>
      </c>
      <c r="D109" s="31">
        <v>4</v>
      </c>
    </row>
    <row r="110" spans="1:4" x14ac:dyDescent="0.3">
      <c r="A110" s="28"/>
      <c r="B110" s="29">
        <v>688</v>
      </c>
      <c r="C110" s="30" t="s">
        <v>9</v>
      </c>
      <c r="D110" s="31">
        <v>4</v>
      </c>
    </row>
    <row r="111" spans="1:4" x14ac:dyDescent="0.3">
      <c r="A111" s="28"/>
      <c r="B111" s="29">
        <v>690</v>
      </c>
      <c r="C111" s="30" t="s">
        <v>9</v>
      </c>
      <c r="D111" s="31">
        <v>3</v>
      </c>
    </row>
    <row r="112" spans="1:4" x14ac:dyDescent="0.3">
      <c r="A112" s="28"/>
      <c r="B112" s="29">
        <v>691</v>
      </c>
      <c r="C112" s="30" t="s">
        <v>9</v>
      </c>
      <c r="D112" s="31">
        <v>3</v>
      </c>
    </row>
    <row r="113" spans="1:4" x14ac:dyDescent="0.3">
      <c r="A113" s="28"/>
      <c r="B113" s="29">
        <v>692</v>
      </c>
      <c r="C113" s="30" t="s">
        <v>9</v>
      </c>
      <c r="D113" s="31">
        <v>3</v>
      </c>
    </row>
    <row r="114" spans="1:4" x14ac:dyDescent="0.3">
      <c r="A114" s="32"/>
      <c r="B114" s="33">
        <v>693</v>
      </c>
      <c r="C114" s="34" t="s">
        <v>9</v>
      </c>
      <c r="D114" s="35">
        <v>3</v>
      </c>
    </row>
    <row r="115" spans="1:4" x14ac:dyDescent="0.3">
      <c r="A115" s="20" t="s">
        <v>22</v>
      </c>
      <c r="B115" s="21">
        <v>46</v>
      </c>
      <c r="C115" s="22" t="s">
        <v>9</v>
      </c>
      <c r="D115" s="23">
        <v>3</v>
      </c>
    </row>
    <row r="116" spans="1:4" x14ac:dyDescent="0.3">
      <c r="A116" s="20" t="s">
        <v>23</v>
      </c>
      <c r="B116" s="21">
        <v>135</v>
      </c>
      <c r="C116" s="22" t="s">
        <v>9</v>
      </c>
      <c r="D116" s="23">
        <v>3</v>
      </c>
    </row>
    <row r="117" spans="1:4" x14ac:dyDescent="0.3">
      <c r="A117" s="24" t="s">
        <v>24</v>
      </c>
      <c r="B117" s="25">
        <v>102</v>
      </c>
      <c r="C117" s="26" t="s">
        <v>9</v>
      </c>
      <c r="D117" s="27">
        <v>3</v>
      </c>
    </row>
    <row r="118" spans="1:4" x14ac:dyDescent="0.3">
      <c r="A118" s="28"/>
      <c r="B118" s="29">
        <v>123</v>
      </c>
      <c r="C118" s="30" t="s">
        <v>9</v>
      </c>
      <c r="D118" s="31">
        <v>3</v>
      </c>
    </row>
    <row r="119" spans="1:4" x14ac:dyDescent="0.3">
      <c r="A119" s="28"/>
      <c r="B119" s="29">
        <v>157</v>
      </c>
      <c r="C119" s="30" t="s">
        <v>9</v>
      </c>
      <c r="D119" s="31">
        <v>3</v>
      </c>
    </row>
    <row r="120" spans="1:4" x14ac:dyDescent="0.3">
      <c r="A120" s="32"/>
      <c r="B120" s="33">
        <v>213</v>
      </c>
      <c r="C120" s="34" t="s">
        <v>9</v>
      </c>
      <c r="D120" s="35">
        <v>3</v>
      </c>
    </row>
    <row r="121" spans="1:4" x14ac:dyDescent="0.3">
      <c r="A121" s="24" t="s">
        <v>25</v>
      </c>
      <c r="B121" s="25">
        <v>97</v>
      </c>
      <c r="C121" s="26" t="s">
        <v>9</v>
      </c>
      <c r="D121" s="27">
        <v>4</v>
      </c>
    </row>
    <row r="122" spans="1:4" x14ac:dyDescent="0.3">
      <c r="A122" s="28"/>
      <c r="B122" s="29">
        <v>114</v>
      </c>
      <c r="C122" s="30" t="s">
        <v>9</v>
      </c>
      <c r="D122" s="31">
        <v>3</v>
      </c>
    </row>
    <row r="123" spans="1:4" x14ac:dyDescent="0.3">
      <c r="A123" s="28"/>
      <c r="B123" s="29">
        <v>118</v>
      </c>
      <c r="C123" s="30" t="s">
        <v>9</v>
      </c>
      <c r="D123" s="31">
        <v>5</v>
      </c>
    </row>
    <row r="124" spans="1:4" x14ac:dyDescent="0.3">
      <c r="A124" s="28"/>
      <c r="B124" s="29">
        <v>128</v>
      </c>
      <c r="C124" s="30" t="s">
        <v>9</v>
      </c>
      <c r="D124" s="31">
        <v>3</v>
      </c>
    </row>
    <row r="125" spans="1:4" x14ac:dyDescent="0.3">
      <c r="A125" s="28"/>
      <c r="B125" s="29">
        <v>132</v>
      </c>
      <c r="C125" s="30" t="s">
        <v>9</v>
      </c>
      <c r="D125" s="31">
        <v>6</v>
      </c>
    </row>
    <row r="126" spans="1:4" x14ac:dyDescent="0.3">
      <c r="A126" s="28"/>
      <c r="B126" s="29">
        <v>146</v>
      </c>
      <c r="C126" s="30" t="s">
        <v>9</v>
      </c>
      <c r="D126" s="31">
        <v>5</v>
      </c>
    </row>
    <row r="127" spans="1:4" x14ac:dyDescent="0.3">
      <c r="A127" s="28"/>
      <c r="B127" s="29">
        <v>154</v>
      </c>
      <c r="C127" s="30" t="s">
        <v>9</v>
      </c>
      <c r="D127" s="31">
        <v>6</v>
      </c>
    </row>
    <row r="128" spans="1:4" x14ac:dyDescent="0.3">
      <c r="A128" s="32"/>
      <c r="B128" s="33">
        <v>203</v>
      </c>
      <c r="C128" s="34" t="s">
        <v>9</v>
      </c>
      <c r="D128" s="35">
        <v>4</v>
      </c>
    </row>
    <row r="129" spans="1:4" x14ac:dyDescent="0.3">
      <c r="A129" s="24" t="s">
        <v>26</v>
      </c>
      <c r="B129" s="25">
        <v>2</v>
      </c>
      <c r="C129" s="26" t="s">
        <v>9</v>
      </c>
      <c r="D129" s="27">
        <v>3</v>
      </c>
    </row>
    <row r="130" spans="1:4" x14ac:dyDescent="0.3">
      <c r="A130" s="28"/>
      <c r="B130" s="29">
        <v>7</v>
      </c>
      <c r="C130" s="30" t="s">
        <v>9</v>
      </c>
      <c r="D130" s="31">
        <v>3</v>
      </c>
    </row>
    <row r="131" spans="1:4" x14ac:dyDescent="0.3">
      <c r="A131" s="28"/>
      <c r="B131" s="29">
        <v>14</v>
      </c>
      <c r="C131" s="30" t="s">
        <v>9</v>
      </c>
      <c r="D131" s="31">
        <v>3</v>
      </c>
    </row>
    <row r="132" spans="1:4" x14ac:dyDescent="0.3">
      <c r="A132" s="28"/>
      <c r="B132" s="29">
        <v>35</v>
      </c>
      <c r="C132" s="30" t="s">
        <v>9</v>
      </c>
      <c r="D132" s="31">
        <v>5</v>
      </c>
    </row>
    <row r="133" spans="1:4" x14ac:dyDescent="0.3">
      <c r="A133" s="32"/>
      <c r="B133" s="33">
        <v>49</v>
      </c>
      <c r="C133" s="34" t="s">
        <v>9</v>
      </c>
      <c r="D133" s="35">
        <v>4</v>
      </c>
    </row>
  </sheetData>
  <phoneticPr fontId="3" type="noConversion"/>
  <conditionalFormatting sqref="C2:C133">
    <cfRule type="cellIs" dxfId="3" priority="1" operator="equal">
      <formula>"KO"</formula>
    </cfRule>
    <cfRule type="cellIs" dxfId="2" priority="2" operator="equal">
      <formula>"OK"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E6D82-497F-4CCE-87D0-8721AD727807}">
  <dimension ref="A1:G25"/>
  <sheetViews>
    <sheetView workbookViewId="0">
      <selection activeCell="F14" sqref="F14"/>
    </sheetView>
  </sheetViews>
  <sheetFormatPr baseColWidth="10" defaultRowHeight="14.4" x14ac:dyDescent="0.3"/>
  <cols>
    <col min="1" max="1" width="25.77734375" bestFit="1" customWidth="1"/>
    <col min="2" max="2" width="17.44140625" bestFit="1" customWidth="1"/>
    <col min="3" max="3" width="13.33203125" bestFit="1" customWidth="1"/>
    <col min="4" max="4" width="7.88671875" bestFit="1" customWidth="1"/>
    <col min="6" max="6" width="42.44140625" bestFit="1" customWidth="1"/>
  </cols>
  <sheetData>
    <row r="1" spans="1:7" x14ac:dyDescent="0.3">
      <c r="A1" t="s">
        <v>29</v>
      </c>
      <c r="B1" t="s">
        <v>47</v>
      </c>
      <c r="C1" t="s">
        <v>33</v>
      </c>
      <c r="D1" t="s">
        <v>7</v>
      </c>
      <c r="F1" t="s">
        <v>34</v>
      </c>
      <c r="G1" t="s">
        <v>27</v>
      </c>
    </row>
    <row r="2" spans="1:7" x14ac:dyDescent="0.3">
      <c r="A2" s="24" t="s">
        <v>30</v>
      </c>
      <c r="B2" s="25">
        <v>17</v>
      </c>
      <c r="C2" s="26" t="s">
        <v>9</v>
      </c>
      <c r="D2" s="27">
        <v>4</v>
      </c>
      <c r="F2" s="3" t="s">
        <v>41</v>
      </c>
      <c r="G2" s="3">
        <f>COUNTIF(Tableau18[Detected],"OK")</f>
        <v>24</v>
      </c>
    </row>
    <row r="3" spans="1:7" x14ac:dyDescent="0.3">
      <c r="A3" s="28"/>
      <c r="B3" s="29">
        <v>21</v>
      </c>
      <c r="C3" s="30" t="s">
        <v>9</v>
      </c>
      <c r="D3" s="31">
        <v>4</v>
      </c>
      <c r="F3" s="3" t="s">
        <v>36</v>
      </c>
      <c r="G3" s="3">
        <f>COUNTIF(Tableau18[Detected],"KO")</f>
        <v>0</v>
      </c>
    </row>
    <row r="4" spans="1:7" x14ac:dyDescent="0.3">
      <c r="A4" s="28"/>
      <c r="B4" s="29">
        <v>22</v>
      </c>
      <c r="C4" s="30" t="s">
        <v>9</v>
      </c>
      <c r="D4" s="31">
        <v>4</v>
      </c>
      <c r="F4" s="3" t="s">
        <v>35</v>
      </c>
      <c r="G4" s="3">
        <f>COUNTA(Tableau18[Detected])</f>
        <v>24</v>
      </c>
    </row>
    <row r="5" spans="1:7" x14ac:dyDescent="0.3">
      <c r="A5" s="28"/>
      <c r="B5" s="29">
        <v>23</v>
      </c>
      <c r="C5" s="30" t="s">
        <v>9</v>
      </c>
      <c r="D5" s="31">
        <v>4</v>
      </c>
      <c r="F5" s="3" t="s">
        <v>37</v>
      </c>
      <c r="G5" s="3">
        <f>COUNTIF(Tableau18[Score],4)</f>
        <v>12</v>
      </c>
    </row>
    <row r="6" spans="1:7" x14ac:dyDescent="0.3">
      <c r="A6" s="28"/>
      <c r="B6" s="29">
        <v>33</v>
      </c>
      <c r="C6" s="30" t="s">
        <v>9</v>
      </c>
      <c r="D6" s="31">
        <v>7</v>
      </c>
      <c r="F6" s="3" t="s">
        <v>38</v>
      </c>
      <c r="G6" s="3">
        <f>COUNTIF(Tableau18[Score],5)</f>
        <v>2</v>
      </c>
    </row>
    <row r="7" spans="1:7" x14ac:dyDescent="0.3">
      <c r="A7" s="28"/>
      <c r="B7" s="29">
        <v>37</v>
      </c>
      <c r="C7" s="30" t="s">
        <v>9</v>
      </c>
      <c r="D7" s="31">
        <v>6</v>
      </c>
      <c r="F7" s="3" t="s">
        <v>39</v>
      </c>
      <c r="G7" s="3">
        <f>COUNTIF(Tableau18[Score],6)</f>
        <v>8</v>
      </c>
    </row>
    <row r="8" spans="1:7" x14ac:dyDescent="0.3">
      <c r="A8" s="28"/>
      <c r="B8" s="29">
        <v>50</v>
      </c>
      <c r="C8" s="30" t="s">
        <v>9</v>
      </c>
      <c r="D8" s="31">
        <v>6</v>
      </c>
      <c r="F8" s="3" t="s">
        <v>40</v>
      </c>
      <c r="G8" s="3">
        <f>COUNTIF(Tableau18[Score],7)</f>
        <v>2</v>
      </c>
    </row>
    <row r="9" spans="1:7" x14ac:dyDescent="0.3">
      <c r="A9" s="32"/>
      <c r="B9" s="33">
        <v>69</v>
      </c>
      <c r="C9" s="34" t="s">
        <v>9</v>
      </c>
      <c r="D9" s="35">
        <v>6</v>
      </c>
      <c r="F9" t="s">
        <v>42</v>
      </c>
      <c r="G9">
        <v>12</v>
      </c>
    </row>
    <row r="10" spans="1:7" x14ac:dyDescent="0.3">
      <c r="A10" s="24" t="s">
        <v>31</v>
      </c>
      <c r="B10" s="25">
        <v>17</v>
      </c>
      <c r="C10" s="26" t="s">
        <v>9</v>
      </c>
      <c r="D10" s="27">
        <v>4</v>
      </c>
      <c r="F10" t="s">
        <v>43</v>
      </c>
      <c r="G10">
        <v>2</v>
      </c>
    </row>
    <row r="11" spans="1:7" x14ac:dyDescent="0.3">
      <c r="A11" s="28"/>
      <c r="B11" s="29">
        <v>21</v>
      </c>
      <c r="C11" s="30" t="s">
        <v>9</v>
      </c>
      <c r="D11" s="31">
        <v>4</v>
      </c>
      <c r="F11" t="s">
        <v>44</v>
      </c>
      <c r="G11">
        <v>8</v>
      </c>
    </row>
    <row r="12" spans="1:7" x14ac:dyDescent="0.3">
      <c r="A12" s="28"/>
      <c r="B12" s="29">
        <v>22</v>
      </c>
      <c r="C12" s="30" t="s">
        <v>9</v>
      </c>
      <c r="D12" s="31">
        <v>4</v>
      </c>
      <c r="F12" t="s">
        <v>45</v>
      </c>
      <c r="G12">
        <v>2</v>
      </c>
    </row>
    <row r="13" spans="1:7" x14ac:dyDescent="0.3">
      <c r="A13" s="28"/>
      <c r="B13" s="29">
        <v>23</v>
      </c>
      <c r="C13" s="30" t="s">
        <v>9</v>
      </c>
      <c r="D13" s="31">
        <v>4</v>
      </c>
    </row>
    <row r="14" spans="1:7" x14ac:dyDescent="0.3">
      <c r="A14" s="28"/>
      <c r="B14" s="29">
        <v>39</v>
      </c>
      <c r="C14" s="30" t="s">
        <v>9</v>
      </c>
      <c r="D14" s="31">
        <v>5</v>
      </c>
    </row>
    <row r="15" spans="1:7" x14ac:dyDescent="0.3">
      <c r="A15" s="28"/>
      <c r="B15" s="29">
        <v>43</v>
      </c>
      <c r="C15" s="30" t="s">
        <v>9</v>
      </c>
      <c r="D15" s="31">
        <v>5</v>
      </c>
    </row>
    <row r="16" spans="1:7" x14ac:dyDescent="0.3">
      <c r="A16" s="32"/>
      <c r="B16" s="33">
        <v>108</v>
      </c>
      <c r="C16" s="34" t="s">
        <v>9</v>
      </c>
      <c r="D16" s="35">
        <v>6</v>
      </c>
    </row>
    <row r="17" spans="1:4" x14ac:dyDescent="0.3">
      <c r="A17" s="24" t="s">
        <v>28</v>
      </c>
      <c r="B17" s="25">
        <v>17</v>
      </c>
      <c r="C17" s="26" t="s">
        <v>9</v>
      </c>
      <c r="D17" s="27">
        <v>4</v>
      </c>
    </row>
    <row r="18" spans="1:4" x14ac:dyDescent="0.3">
      <c r="A18" s="28"/>
      <c r="B18" s="29">
        <v>21</v>
      </c>
      <c r="C18" s="30" t="s">
        <v>9</v>
      </c>
      <c r="D18" s="31">
        <v>4</v>
      </c>
    </row>
    <row r="19" spans="1:4" x14ac:dyDescent="0.3">
      <c r="A19" s="28"/>
      <c r="B19" s="29">
        <v>22</v>
      </c>
      <c r="C19" s="30" t="s">
        <v>9</v>
      </c>
      <c r="D19" s="31">
        <v>4</v>
      </c>
    </row>
    <row r="20" spans="1:4" x14ac:dyDescent="0.3">
      <c r="A20" s="28"/>
      <c r="B20" s="29">
        <v>23</v>
      </c>
      <c r="C20" s="30" t="s">
        <v>9</v>
      </c>
      <c r="D20" s="31">
        <v>4</v>
      </c>
    </row>
    <row r="21" spans="1:4" x14ac:dyDescent="0.3">
      <c r="A21" s="28"/>
      <c r="B21" s="29">
        <v>33</v>
      </c>
      <c r="C21" s="30" t="s">
        <v>9</v>
      </c>
      <c r="D21" s="31">
        <v>7</v>
      </c>
    </row>
    <row r="22" spans="1:4" x14ac:dyDescent="0.3">
      <c r="A22" s="28"/>
      <c r="B22" s="29">
        <v>37</v>
      </c>
      <c r="C22" s="30" t="s">
        <v>9</v>
      </c>
      <c r="D22" s="31">
        <v>6</v>
      </c>
    </row>
    <row r="23" spans="1:4" x14ac:dyDescent="0.3">
      <c r="A23" s="28"/>
      <c r="B23" s="29">
        <v>50</v>
      </c>
      <c r="C23" s="30" t="s">
        <v>9</v>
      </c>
      <c r="D23" s="31">
        <v>6</v>
      </c>
    </row>
    <row r="24" spans="1:4" x14ac:dyDescent="0.3">
      <c r="A24" s="28"/>
      <c r="B24" s="29">
        <v>70</v>
      </c>
      <c r="C24" s="30" t="s">
        <v>9</v>
      </c>
      <c r="D24" s="31">
        <v>6</v>
      </c>
    </row>
    <row r="25" spans="1:4" x14ac:dyDescent="0.3">
      <c r="A25" s="32"/>
      <c r="B25" s="33">
        <v>97</v>
      </c>
      <c r="C25" s="34" t="s">
        <v>9</v>
      </c>
      <c r="D25" s="35">
        <v>6</v>
      </c>
    </row>
  </sheetData>
  <conditionalFormatting sqref="C2:C25">
    <cfRule type="cellIs" dxfId="1" priority="1" operator="equal">
      <formula>"KO"</formula>
    </cfRule>
    <cfRule type="cellIs" dxfId="0" priority="2" operator="equal">
      <formula>"OK"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22BC6-C3F5-4BB1-8C54-766FF513868B}">
  <dimension ref="A1:G16"/>
  <sheetViews>
    <sheetView zoomScaleNormal="100" workbookViewId="0">
      <selection activeCell="I14" sqref="I14"/>
    </sheetView>
  </sheetViews>
  <sheetFormatPr baseColWidth="10" defaultRowHeight="14.4" x14ac:dyDescent="0.3"/>
  <cols>
    <col min="1" max="1" width="51.21875" bestFit="1" customWidth="1"/>
    <col min="2" max="4" width="10.88671875" customWidth="1"/>
    <col min="5" max="11" width="7.77734375" customWidth="1"/>
    <col min="12" max="12" width="16.77734375" bestFit="1" customWidth="1"/>
    <col min="13" max="14" width="15.77734375" customWidth="1"/>
    <col min="15" max="16" width="15.77734375" bestFit="1" customWidth="1"/>
    <col min="17" max="20" width="16.77734375" bestFit="1" customWidth="1"/>
  </cols>
  <sheetData>
    <row r="1" spans="1:7" ht="14.4" customHeight="1" x14ac:dyDescent="0.3">
      <c r="A1" s="2" t="s">
        <v>48</v>
      </c>
      <c r="B1" s="36" t="s">
        <v>2</v>
      </c>
      <c r="C1" s="36" t="s">
        <v>3</v>
      </c>
      <c r="D1" s="36" t="s">
        <v>4</v>
      </c>
      <c r="E1" s="2" t="s">
        <v>5</v>
      </c>
    </row>
    <row r="2" spans="1:7" x14ac:dyDescent="0.3">
      <c r="A2" s="4" t="s">
        <v>50</v>
      </c>
      <c r="B2" s="5">
        <f>ODU!G4</f>
        <v>132</v>
      </c>
      <c r="C2" s="5">
        <f>ODU!G4</f>
        <v>132</v>
      </c>
      <c r="D2" s="5">
        <f>ODU!G4</f>
        <v>132</v>
      </c>
      <c r="E2" s="5">
        <f>ODU!G4</f>
        <v>132</v>
      </c>
    </row>
    <row r="3" spans="1:7" x14ac:dyDescent="0.3">
      <c r="A3" s="6" t="s">
        <v>51</v>
      </c>
      <c r="B3" s="7">
        <f>ODU!G9</f>
        <v>86</v>
      </c>
      <c r="C3" s="7">
        <f>ODU!G10</f>
        <v>52</v>
      </c>
      <c r="D3" s="7">
        <f>ODU!G11</f>
        <v>4</v>
      </c>
      <c r="E3" s="7">
        <f>ODU!G12</f>
        <v>2</v>
      </c>
    </row>
    <row r="4" spans="1:7" x14ac:dyDescent="0.3">
      <c r="A4" s="4" t="s">
        <v>52</v>
      </c>
      <c r="B4" s="8">
        <f>ODU!G5</f>
        <v>75</v>
      </c>
      <c r="C4" s="9">
        <f>ODU!G6</f>
        <v>50</v>
      </c>
      <c r="D4" s="9">
        <f>ODU!G7</f>
        <v>4</v>
      </c>
      <c r="E4" s="9">
        <f>ODU!G8</f>
        <v>2</v>
      </c>
    </row>
    <row r="5" spans="1:7" s="1" customFormat="1" x14ac:dyDescent="0.3">
      <c r="A5" s="10" t="s">
        <v>53</v>
      </c>
      <c r="B5" s="11">
        <f>B4/B3</f>
        <v>0.87209302325581395</v>
      </c>
      <c r="C5" s="11">
        <f t="shared" ref="C5:E5" si="0">C4/C3</f>
        <v>0.96153846153846156</v>
      </c>
      <c r="D5" s="11">
        <f t="shared" si="0"/>
        <v>1</v>
      </c>
      <c r="E5" s="11">
        <f t="shared" si="0"/>
        <v>1</v>
      </c>
      <c r="G5" s="19"/>
    </row>
    <row r="6" spans="1:7" hidden="1" x14ac:dyDescent="0.3">
      <c r="A6" s="12" t="s">
        <v>1</v>
      </c>
      <c r="B6" s="13"/>
      <c r="C6" s="14"/>
      <c r="D6" s="14"/>
      <c r="E6" s="14"/>
    </row>
    <row r="7" spans="1:7" s="1" customFormat="1" hidden="1" x14ac:dyDescent="0.3">
      <c r="A7" s="15" t="s">
        <v>0</v>
      </c>
      <c r="B7" s="16"/>
      <c r="C7" s="16"/>
      <c r="D7" s="16"/>
      <c r="E7" s="16"/>
    </row>
    <row r="8" spans="1:7" x14ac:dyDescent="0.3">
      <c r="A8" s="17" t="s">
        <v>54</v>
      </c>
      <c r="B8" s="18">
        <f>B4/B2</f>
        <v>0.56818181818181823</v>
      </c>
      <c r="C8" s="18">
        <f t="shared" ref="C8:D8" si="1">C4/C2</f>
        <v>0.37878787878787878</v>
      </c>
      <c r="D8" s="18">
        <f t="shared" si="1"/>
        <v>3.0303030303030304E-2</v>
      </c>
      <c r="E8" s="18">
        <f t="shared" ref="E8" si="2">E4/E2</f>
        <v>1.5151515151515152E-2</v>
      </c>
      <c r="G8" s="19"/>
    </row>
    <row r="10" spans="1:7" x14ac:dyDescent="0.3">
      <c r="A10" s="2" t="s">
        <v>49</v>
      </c>
      <c r="B10" s="36" t="s">
        <v>3</v>
      </c>
      <c r="C10" s="36" t="s">
        <v>4</v>
      </c>
      <c r="D10" s="36" t="s">
        <v>5</v>
      </c>
      <c r="E10" s="2" t="s">
        <v>6</v>
      </c>
    </row>
    <row r="11" spans="1:7" x14ac:dyDescent="0.3">
      <c r="A11" s="4" t="s">
        <v>50</v>
      </c>
      <c r="B11" s="5">
        <f>SIMS!G4</f>
        <v>24</v>
      </c>
      <c r="C11" s="5">
        <f>SIMS!G4</f>
        <v>24</v>
      </c>
      <c r="D11" s="5">
        <f>SIMS!G4</f>
        <v>24</v>
      </c>
      <c r="E11" s="5">
        <f>SIMS!G4</f>
        <v>24</v>
      </c>
    </row>
    <row r="12" spans="1:7" x14ac:dyDescent="0.3">
      <c r="A12" s="6" t="s">
        <v>51</v>
      </c>
      <c r="B12" s="7">
        <f>SIMS!G9</f>
        <v>12</v>
      </c>
      <c r="C12" s="7">
        <f>SIMS!G10</f>
        <v>2</v>
      </c>
      <c r="D12" s="7">
        <f>SIMS!G11</f>
        <v>8</v>
      </c>
      <c r="E12" s="7">
        <f>SIMS!G12</f>
        <v>2</v>
      </c>
    </row>
    <row r="13" spans="1:7" x14ac:dyDescent="0.3">
      <c r="A13" s="4" t="s">
        <v>52</v>
      </c>
      <c r="B13" s="8">
        <f>SIMS!G5</f>
        <v>12</v>
      </c>
      <c r="C13" s="9">
        <f>SIMS!G6</f>
        <v>2</v>
      </c>
      <c r="D13" s="9">
        <f>SIMS!G7</f>
        <v>8</v>
      </c>
      <c r="E13" s="9">
        <f>SIMS!G8</f>
        <v>2</v>
      </c>
    </row>
    <row r="14" spans="1:7" x14ac:dyDescent="0.3">
      <c r="A14" s="10" t="s">
        <v>53</v>
      </c>
      <c r="B14" s="11">
        <f>B13/B12</f>
        <v>1</v>
      </c>
      <c r="C14" s="11">
        <f t="shared" ref="C14" si="3">C13/C12</f>
        <v>1</v>
      </c>
      <c r="D14" s="11">
        <f t="shared" ref="D14" si="4">D13/D12</f>
        <v>1</v>
      </c>
      <c r="E14" s="11">
        <f t="shared" ref="E14" si="5">E13/E12</f>
        <v>1</v>
      </c>
      <c r="G14" s="19"/>
    </row>
    <row r="15" spans="1:7" x14ac:dyDescent="0.3">
      <c r="A15" s="17" t="s">
        <v>54</v>
      </c>
      <c r="B15" s="18">
        <f>B13/B11</f>
        <v>0.5</v>
      </c>
      <c r="C15" s="18">
        <f t="shared" ref="C15:E15" si="6">C13/C11</f>
        <v>8.3333333333333329E-2</v>
      </c>
      <c r="D15" s="18">
        <f t="shared" si="6"/>
        <v>0.33333333333333331</v>
      </c>
      <c r="E15" s="18">
        <f t="shared" si="6"/>
        <v>8.3333333333333329E-2</v>
      </c>
      <c r="G15" s="19"/>
    </row>
    <row r="16" spans="1:7" x14ac:dyDescent="0.3">
      <c r="G16" s="1"/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ODU</vt:lpstr>
      <vt:lpstr>SIMS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ANDRE</dc:creator>
  <cp:lastModifiedBy>Maxime ANDRE</cp:lastModifiedBy>
  <dcterms:created xsi:type="dcterms:W3CDTF">2023-11-05T13:45:04Z</dcterms:created>
  <dcterms:modified xsi:type="dcterms:W3CDTF">2023-11-26T12:16:47Z</dcterms:modified>
</cp:coreProperties>
</file>