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ong/Downloads/"/>
    </mc:Choice>
  </mc:AlternateContent>
  <xr:revisionPtr revIDLastSave="0" documentId="13_ncr:1_{AFE3FFD4-E100-6447-8C98-FC59D871BD2C}" xr6:coauthVersionLast="47" xr6:coauthVersionMax="47" xr10:uidLastSave="{00000000-0000-0000-0000-000000000000}"/>
  <bookViews>
    <workbookView xWindow="3140" yWindow="660" windowWidth="23940" windowHeight="18460" xr2:uid="{00000000-000D-0000-FFFF-FFFF00000000}"/>
  </bookViews>
  <sheets>
    <sheet name="厕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J5" i="1" s="1"/>
  <c r="H4" i="1"/>
  <c r="J4" i="1" s="1"/>
  <c r="H3" i="1"/>
  <c r="J3" i="1" s="1"/>
  <c r="P11" i="1"/>
  <c r="O11" i="1"/>
  <c r="H11" i="1"/>
  <c r="J11" i="1" s="1"/>
  <c r="P10" i="1"/>
  <c r="O10" i="1"/>
  <c r="H10" i="1"/>
  <c r="J10" i="1" s="1"/>
  <c r="P9" i="1"/>
  <c r="O9" i="1"/>
  <c r="H9" i="1"/>
  <c r="J9" i="1" s="1"/>
  <c r="P8" i="1"/>
  <c r="O8" i="1"/>
  <c r="H8" i="1"/>
  <c r="J8" i="1" s="1"/>
  <c r="P7" i="1"/>
  <c r="O7" i="1"/>
  <c r="J7" i="1"/>
  <c r="H7" i="1"/>
  <c r="P6" i="1"/>
  <c r="O6" i="1"/>
  <c r="H6" i="1"/>
  <c r="J6" i="1" s="1"/>
  <c r="P5" i="1"/>
  <c r="O5" i="1"/>
  <c r="P4" i="1"/>
  <c r="O4" i="1"/>
  <c r="P3" i="1"/>
  <c r="O3" i="1"/>
  <c r="J12" i="1" l="1"/>
</calcChain>
</file>

<file path=xl/sharedStrings.xml><?xml version="1.0" encoding="utf-8"?>
<sst xmlns="http://schemas.openxmlformats.org/spreadsheetml/2006/main" count="74" uniqueCount="56">
  <si>
    <t>硬件</t>
  </si>
  <si>
    <t>内部参考，外发请删除</t>
  </si>
  <si>
    <t>名称</t>
  </si>
  <si>
    <t>规格型号</t>
  </si>
  <si>
    <t>功能/型号</t>
  </si>
  <si>
    <t>功能描述</t>
  </si>
  <si>
    <t>单价</t>
  </si>
  <si>
    <t>数量</t>
  </si>
  <si>
    <t>合计</t>
  </si>
  <si>
    <t>折扣率</t>
  </si>
  <si>
    <t>成交价</t>
  </si>
  <si>
    <t>备注</t>
  </si>
  <si>
    <t>供应商</t>
  </si>
  <si>
    <t>供应商型号</t>
  </si>
  <si>
    <t>成本</t>
  </si>
  <si>
    <t>指导价</t>
  </si>
  <si>
    <t>最低零售价</t>
  </si>
  <si>
    <t>智能手表</t>
  </si>
  <si>
    <t>W300G</t>
  </si>
  <si>
    <t>智能定位手表</t>
  </si>
  <si>
    <t>4G Cat.1: BLE5.1, GPS+北斗+Wifi+加速度, 1.3寸全圆形触摸屏，22mm宽可能换表带，血氧+心率+血压+体温+计步睡眠,  580mAh电池可续航7天，标配3年30M/月物联网卡，3年后续费50元/年，选装RFID表带</t>
  </si>
  <si>
    <t>欧孚</t>
  </si>
  <si>
    <t>智能工牌</t>
  </si>
  <si>
    <t>G818G</t>
  </si>
  <si>
    <t>智能定位工牌</t>
  </si>
  <si>
    <t>1.54寸240x240点阵IPS显示屏；红/色LED指示灯；3个大按键，GPS北斗+Wifi+LBS+低功耗蓝牙BLE，100x58x10mm/50克，1000mAh Li-ion可充电电池标准工况续航7天，选配NFC标签，标配3年30M/月物联网卡，3年后续费50元/年</t>
  </si>
  <si>
    <t>蓝牙信标</t>
  </si>
  <si>
    <t>OV02</t>
  </si>
  <si>
    <t>圆形信标: 3年工作时长, 锂氩电池1200mAh(ER14250X1),可更换电池, 3M背胶（OV02-E带耳朵螺丝固定），01/02二选一</t>
  </si>
  <si>
    <t>LoRa中央空调温控器</t>
  </si>
  <si>
    <t>DA36LD REV.B(CN490LC22V-3Y)</t>
  </si>
  <si>
    <t>LoRa无线通讯，容式触摸按键，NTC感温±1℃，温度设置5~35℃，AC90~250V供电，PC+ABS阻燃外壳，86×86×15mm，IP20，支持三速风机/电动阀控制，定时开关机/防冻保护/计费功能，白色背光</t>
  </si>
  <si>
    <t>欧创智能</t>
  </si>
  <si>
    <t>Sub-G吸顶式人体存在传感器</t>
  </si>
  <si>
    <t>MR32LC REV.B(CN490LC22V-1T1B)</t>
  </si>
  <si>
    <t>吸顶式人体存在传感器</t>
  </si>
  <si>
    <t>雷达+热释电红外双重检测，24GHz毫米波雷达(运动8m/存在7m)，PIR探测6m/110°，光敏感应400lux，220V AC供电，≤2W，Sub-G无线通讯/PMAC协议，BLE近场配置，继电器输出，800W白炽灯/400W LED负载，吸顶安装</t>
  </si>
  <si>
    <t>Sub-G内嵌式分体空调执行器</t>
  </si>
  <si>
    <t>DA51LD REV.B(CN490LC22V-1R1T,16A)</t>
  </si>
  <si>
    <t>Sub-G分体空调执行器</t>
  </si>
  <si>
    <t>Sub-G无线通信(LoRaWAN/PMAC)，RS-485(ModBus-RTU)，BLE无线配置，红外收发(支持全球主流空调品牌)，5V DC供电，待机55mA，支持电流监测/温度监测(选配)，TF卡固件/码库升级，Class C/OTAA激活，远程单播/组播控制，场景模式/离线计划</t>
  </si>
  <si>
    <t>Sub-G墙壁式面板开关(单火)</t>
  </si>
  <si>
    <t>DK33LD REV.B(CN490LC22V-6X3Y1B,L)</t>
  </si>
  <si>
    <t>LoRaWAN标准协议，Sub-G无线通讯，220V AC供电，≤2W，1500W白炽灯/400W LED负载(总路数)，86面板兼容，远程单播/组播控制，开关状态自动上报，ModBus-RTU通信，BLE近场配置</t>
  </si>
  <si>
    <t>Sub-G工业型网关</t>
  </si>
  <si>
    <t>CG52LD REV.B(CN490LC22S-1B1E)</t>
  </si>
  <si>
    <t>WiFi+EtherNET双模，2路Sub-G全双工(SF5-SF12，+22dBm)，BLE配置，OLED显示屏(128×64)，9~36V DC/POE供电，静态1W，LTE可选(4G全网通)，LoRaWAN 1.0.2/PMAC协议，TF卡/远程固件升级，IP20</t>
  </si>
  <si>
    <t>物联网边缘网关</t>
  </si>
  <si>
    <t>EG15ED REV.A(1E1H3U)</t>
  </si>
  <si>
    <t>内置LoRaNS+IoT平台，Intel N150四核四线程，12G LPDDR5 4800MHz，256G M.2 NVMe，千兆网口，220V AC供电，8~25W，支持MQTT/HTTP接口，Web管理，Class A/B/C，OTAA/ABP，OTA远程升级，MQTT数据解析(JS)，145×62×23mm</t>
  </si>
  <si>
    <t>小计</t>
  </si>
  <si>
    <t>注：硬件默认自验收日起维保1年，硬件1年内享受免费寄修服务。</t>
  </si>
  <si>
    <t>内部备注</t>
    <phoneticPr fontId="3" type="noConversion"/>
  </si>
  <si>
    <t>墙壁式面板开关</t>
    <phoneticPr fontId="3" type="noConversion"/>
  </si>
  <si>
    <t>Sub-G工业型网关</t>
    <phoneticPr fontId="3" type="noConversion"/>
  </si>
  <si>
    <t>LoRa中央空调温控器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</si>
</sst>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00"/>
    <numFmt numFmtId="177" formatCode="#,##0&quot; &quot;;\(#,##0\)"/>
    <numFmt numFmtId="178" formatCode="&quot;￥&quot;#,##0;&quot;￥&quot;\-#,##0"/>
    <numFmt numFmtId="179" formatCode="#,##0_ "/>
    <numFmt numFmtId="180" formatCode="\¥#,##0.00;&quot;¥-&quot;#,##0.00"/>
  </numFmts>
  <fonts count="13">
    <font>
      <sz val="12"/>
      <name val="宋体"/>
      <family val="3"/>
      <charset val="134"/>
    </font>
    <font>
      <sz val="12"/>
      <name val="Times New Roman"/>
      <family val="1"/>
    </font>
    <font>
      <b/>
      <sz val="10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2"/>
      <color indexed="8"/>
      <name val="宋体"/>
      <family val="3"/>
      <charset val="134"/>
    </font>
    <font>
      <b/>
      <sz val="10"/>
      <color theme="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1" fillId="0" borderId="0">
      <alignment vertical="center"/>
    </xf>
    <xf numFmtId="0" fontId="1" fillId="0" borderId="0"/>
    <xf numFmtId="0" fontId="4" fillId="0" borderId="0"/>
    <xf numFmtId="0" fontId="4" fillId="0" borderId="0"/>
  </cellStyleXfs>
  <cellXfs count="43">
    <xf numFmtId="0" fontId="0" fillId="0" borderId="0" xfId="0"/>
    <xf numFmtId="0" fontId="2" fillId="0" borderId="0" xfId="0" applyFont="1"/>
    <xf numFmtId="176" fontId="2" fillId="3" borderId="3" xfId="3" applyNumberFormat="1" applyFont="1" applyFill="1" applyBorder="1" applyAlignment="1">
      <alignment horizontal="center" vertical="center" wrapText="1"/>
    </xf>
    <xf numFmtId="176" fontId="2" fillId="3" borderId="4" xfId="3" applyNumberFormat="1" applyFont="1" applyFill="1" applyBorder="1" applyAlignment="1">
      <alignment horizontal="center" vertical="center" wrapText="1"/>
    </xf>
    <xf numFmtId="176" fontId="2" fillId="0" borderId="0" xfId="0" applyNumberFormat="1" applyFont="1"/>
    <xf numFmtId="49" fontId="6" fillId="0" borderId="5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 wrapText="1"/>
    </xf>
    <xf numFmtId="178" fontId="8" fillId="3" borderId="9" xfId="0" applyNumberFormat="1" applyFont="1" applyFill="1" applyBorder="1" applyAlignment="1">
      <alignment horizontal="center" wrapText="1"/>
    </xf>
    <xf numFmtId="0" fontId="2" fillId="3" borderId="10" xfId="3" applyFont="1" applyFill="1" applyBorder="1" applyAlignment="1">
      <alignment horizontal="center" vertical="center" wrapText="1"/>
    </xf>
    <xf numFmtId="176" fontId="2" fillId="5" borderId="11" xfId="3" applyNumberFormat="1" applyFont="1" applyFill="1" applyBorder="1" applyAlignment="1">
      <alignment horizontal="center" vertical="center" wrapText="1"/>
    </xf>
    <xf numFmtId="176" fontId="2" fillId="5" borderId="12" xfId="3" applyNumberFormat="1" applyFont="1" applyFill="1" applyBorder="1" applyAlignment="1">
      <alignment horizontal="center" vertical="center" wrapText="1"/>
    </xf>
    <xf numFmtId="176" fontId="2" fillId="5" borderId="13" xfId="3" applyNumberFormat="1" applyFont="1" applyFill="1" applyBorder="1" applyAlignment="1">
      <alignment horizontal="center" vertical="center" wrapText="1"/>
    </xf>
    <xf numFmtId="176" fontId="2" fillId="5" borderId="14" xfId="3" applyNumberFormat="1" applyFont="1" applyFill="1" applyBorder="1" applyAlignment="1">
      <alignment horizontal="center" vertical="center" wrapText="1"/>
    </xf>
    <xf numFmtId="176" fontId="2" fillId="5" borderId="10" xfId="3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9" fontId="6" fillId="0" borderId="7" xfId="0" applyNumberFormat="1" applyFont="1" applyBorder="1" applyAlignment="1">
      <alignment horizontal="center" vertical="center" wrapText="1"/>
    </xf>
    <xf numFmtId="179" fontId="6" fillId="0" borderId="1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179" fontId="7" fillId="0" borderId="16" xfId="2" applyNumberFormat="1" applyFont="1" applyBorder="1" applyAlignment="1">
      <alignment horizontal="center" vertical="center" wrapText="1"/>
    </xf>
    <xf numFmtId="0" fontId="11" fillId="0" borderId="17" xfId="1" applyBorder="1" applyAlignment="1">
      <alignment horizontal="center" vertical="center" wrapText="1"/>
    </xf>
    <xf numFmtId="180" fontId="9" fillId="3" borderId="20" xfId="0" applyNumberFormat="1" applyFont="1" applyFill="1" applyBorder="1" applyAlignment="1">
      <alignment wrapText="1"/>
    </xf>
    <xf numFmtId="0" fontId="9" fillId="6" borderId="21" xfId="0" applyFont="1" applyFill="1" applyBorder="1"/>
    <xf numFmtId="0" fontId="9" fillId="6" borderId="22" xfId="0" applyFont="1" applyFill="1" applyBorder="1"/>
    <xf numFmtId="178" fontId="9" fillId="6" borderId="23" xfId="0" applyNumberFormat="1" applyFont="1" applyFill="1" applyBorder="1"/>
    <xf numFmtId="178" fontId="8" fillId="6" borderId="24" xfId="0" applyNumberFormat="1" applyFont="1" applyFill="1" applyBorder="1" applyAlignment="1">
      <alignment horizontal="center" wrapText="1"/>
    </xf>
    <xf numFmtId="178" fontId="9" fillId="6" borderId="25" xfId="0" applyNumberFormat="1" applyFont="1" applyFill="1" applyBorder="1"/>
    <xf numFmtId="0" fontId="9" fillId="6" borderId="26" xfId="0" applyFont="1" applyFill="1" applyBorder="1"/>
    <xf numFmtId="0" fontId="12" fillId="0" borderId="0" xfId="0" applyFont="1"/>
    <xf numFmtId="0" fontId="5" fillId="0" borderId="6" xfId="0" applyFont="1" applyBorder="1" applyAlignment="1">
      <alignment horizontal="center" vertical="center" wrapText="1"/>
    </xf>
    <xf numFmtId="179" fontId="7" fillId="0" borderId="16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2" fillId="2" borderId="28" xfId="2" applyFont="1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10" fillId="4" borderId="28" xfId="2" applyFont="1" applyFill="1" applyBorder="1" applyAlignment="1">
      <alignment horizontal="center" wrapText="1"/>
    </xf>
    <xf numFmtId="0" fontId="12" fillId="0" borderId="28" xfId="0" applyFont="1" applyBorder="1" applyAlignment="1">
      <alignment horizontal="left" vertical="top" wrapText="1"/>
    </xf>
  </cellXfs>
  <cellStyles count="5">
    <cellStyle name="0,0_x000a__x000a_NA_x000a__x000a_" xfId="3" xr:uid="{00000000-0005-0000-0000-000003000000}"/>
    <cellStyle name="0,0_x000a__x000a_NA_x000a__x000a_ 4" xfId="4" xr:uid="{00000000-0005-0000-0000-000004000000}"/>
    <cellStyle name="常规" xfId="0" builtinId="0"/>
    <cellStyle name="常规_威发Office Manager智能办公室管理系统报价单" xfId="2" xr:uid="{00000000-0005-0000-0000-000002000000}"/>
    <cellStyle name="超链接" xfId="1" builtinId="8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2</xdr:row>
      <xdr:rowOff>203200</xdr:rowOff>
    </xdr:from>
    <xdr:to>
      <xdr:col>10</xdr:col>
      <xdr:colOff>1350307</xdr:colOff>
      <xdr:row>2</xdr:row>
      <xdr:rowOff>762000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74800" y="647700"/>
          <a:ext cx="1312207" cy="5588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63500</xdr:colOff>
      <xdr:row>3</xdr:row>
      <xdr:rowOff>101600</xdr:rowOff>
    </xdr:from>
    <xdr:to>
      <xdr:col>10</xdr:col>
      <xdr:colOff>1338135</xdr:colOff>
      <xdr:row>3</xdr:row>
      <xdr:rowOff>800100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0200" y="1460500"/>
          <a:ext cx="1274635" cy="698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165100</xdr:colOff>
      <xdr:row>4</xdr:row>
      <xdr:rowOff>38100</xdr:rowOff>
    </xdr:from>
    <xdr:to>
      <xdr:col>10</xdr:col>
      <xdr:colOff>1258521</xdr:colOff>
      <xdr:row>5</xdr:row>
      <xdr:rowOff>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01800" y="2311400"/>
          <a:ext cx="1093421" cy="4191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342900</xdr:colOff>
      <xdr:row>5</xdr:row>
      <xdr:rowOff>50800</xdr:rowOff>
    </xdr:from>
    <xdr:to>
      <xdr:col>10</xdr:col>
      <xdr:colOff>999236</xdr:colOff>
      <xdr:row>5</xdr:row>
      <xdr:rowOff>609600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9600" y="2781300"/>
          <a:ext cx="656336" cy="5588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241300</xdr:colOff>
      <xdr:row>6</xdr:row>
      <xdr:rowOff>88900</xdr:rowOff>
    </xdr:from>
    <xdr:to>
      <xdr:col>10</xdr:col>
      <xdr:colOff>1028700</xdr:colOff>
      <xdr:row>6</xdr:row>
      <xdr:rowOff>850900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00" y="3517900"/>
          <a:ext cx="787400" cy="762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101600</xdr:colOff>
      <xdr:row>7</xdr:row>
      <xdr:rowOff>88900</xdr:rowOff>
    </xdr:from>
    <xdr:to>
      <xdr:col>10</xdr:col>
      <xdr:colOff>1253501</xdr:colOff>
      <xdr:row>7</xdr:row>
      <xdr:rowOff>800100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338300" y="4445000"/>
          <a:ext cx="1151901" cy="711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228600</xdr:colOff>
      <xdr:row>8</xdr:row>
      <xdr:rowOff>25400</xdr:rowOff>
    </xdr:from>
    <xdr:to>
      <xdr:col>10</xdr:col>
      <xdr:colOff>1092200</xdr:colOff>
      <xdr:row>8</xdr:row>
      <xdr:rowOff>655519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65300" y="5295900"/>
          <a:ext cx="863600" cy="6301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241300</xdr:colOff>
      <xdr:row>9</xdr:row>
      <xdr:rowOff>114300</xdr:rowOff>
    </xdr:from>
    <xdr:to>
      <xdr:col>10</xdr:col>
      <xdr:colOff>990600</xdr:colOff>
      <xdr:row>9</xdr:row>
      <xdr:rowOff>874124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78000" y="6070600"/>
          <a:ext cx="749300" cy="7598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190500</xdr:colOff>
      <xdr:row>10</xdr:row>
      <xdr:rowOff>76200</xdr:rowOff>
    </xdr:from>
    <xdr:to>
      <xdr:col>10</xdr:col>
      <xdr:colOff>1117600</xdr:colOff>
      <xdr:row>10</xdr:row>
      <xdr:rowOff>861438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27200" y="6946900"/>
          <a:ext cx="927100" cy="78523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topLeftCell="B1" workbookViewId="0">
      <selection activeCell="D7" sqref="D7"/>
    </sheetView>
  </sheetViews>
  <sheetFormatPr baseColWidth="10" defaultColWidth="11.1640625" defaultRowHeight="16"/>
  <cols>
    <col min="1" max="1" width="9.6640625" style="31" customWidth="1"/>
    <col min="2" max="2" width="27.1640625" style="31" customWidth="1"/>
    <col min="3" max="3" width="18.83203125" style="31" customWidth="1"/>
    <col min="4" max="4" width="20.1640625" style="31" customWidth="1"/>
    <col min="5" max="5" width="60.1640625" style="31" customWidth="1"/>
    <col min="6" max="6" width="13.33203125" style="31" customWidth="1"/>
    <col min="7" max="7" width="7.5" style="31" customWidth="1"/>
    <col min="8" max="8" width="11.33203125" style="31" customWidth="1"/>
    <col min="9" max="9" width="6.5" style="31" customWidth="1"/>
    <col min="10" max="10" width="12.1640625" style="31" customWidth="1"/>
    <col min="11" max="11" width="18.1640625" style="31" customWidth="1"/>
    <col min="12" max="13" width="18.6640625" style="31" customWidth="1"/>
    <col min="14" max="14" width="11.1640625" style="31" customWidth="1"/>
    <col min="15" max="15" width="10.83203125" style="31" customWidth="1"/>
    <col min="16" max="16" width="12.1640625" style="31" customWidth="1"/>
    <col min="17" max="17" width="14.6640625" style="31" customWidth="1"/>
    <col min="18" max="19" width="11.1640625" style="31" customWidth="1"/>
    <col min="20" max="16384" width="11.1640625" style="31"/>
  </cols>
  <sheetData>
    <row r="1" spans="1:17" s="1" customFormat="1" ht="18" customHeight="1" thickBo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  <c r="L1" s="41" t="s">
        <v>1</v>
      </c>
      <c r="M1" s="39"/>
      <c r="N1" s="39"/>
      <c r="O1" s="39"/>
      <c r="P1" s="39"/>
      <c r="Q1" s="40"/>
    </row>
    <row r="2" spans="1:17" s="4" customFormat="1" ht="17" customHeight="1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1" t="s">
        <v>11</v>
      </c>
      <c r="L2" s="12" t="s">
        <v>12</v>
      </c>
      <c r="M2" s="13" t="s">
        <v>13</v>
      </c>
      <c r="N2" s="14" t="s">
        <v>14</v>
      </c>
      <c r="O2" s="14" t="s">
        <v>15</v>
      </c>
      <c r="P2" s="15" t="s">
        <v>16</v>
      </c>
      <c r="Q2" s="16" t="s">
        <v>52</v>
      </c>
    </row>
    <row r="3" spans="1:17" ht="72" customHeight="1">
      <c r="A3" s="7">
        <v>1</v>
      </c>
      <c r="B3" s="8" t="s">
        <v>17</v>
      </c>
      <c r="C3" s="20" t="s">
        <v>18</v>
      </c>
      <c r="D3" s="5" t="s">
        <v>19</v>
      </c>
      <c r="E3" s="5" t="s">
        <v>20</v>
      </c>
      <c r="F3" s="18">
        <v>973.5</v>
      </c>
      <c r="G3" s="6">
        <v>1</v>
      </c>
      <c r="H3" s="18">
        <f t="shared" ref="H3:H11" si="0">F3*G3</f>
        <v>973.5</v>
      </c>
      <c r="I3" s="9">
        <v>0</v>
      </c>
      <c r="J3" s="18">
        <f t="shared" ref="J3:J11" si="1">H3*(1-I3)</f>
        <v>973.5</v>
      </c>
      <c r="K3" s="17"/>
      <c r="L3" s="21" t="s">
        <v>21</v>
      </c>
      <c r="M3" s="19" t="s">
        <v>18</v>
      </c>
      <c r="N3" s="19">
        <v>649</v>
      </c>
      <c r="O3" s="18">
        <f t="shared" ref="O3:O11" si="2">N3*1.5</f>
        <v>973.5</v>
      </c>
      <c r="P3" s="22">
        <f t="shared" ref="P3:P11" si="3">N3*(100%+15%)</f>
        <v>746.34999999999991</v>
      </c>
      <c r="Q3" s="23"/>
    </row>
    <row r="4" spans="1:17" ht="72" customHeight="1">
      <c r="A4" s="7">
        <v>2</v>
      </c>
      <c r="B4" s="8" t="s">
        <v>22</v>
      </c>
      <c r="C4" s="20" t="s">
        <v>23</v>
      </c>
      <c r="D4" s="5" t="s">
        <v>24</v>
      </c>
      <c r="E4" s="5" t="s">
        <v>25</v>
      </c>
      <c r="F4" s="18">
        <v>748.5</v>
      </c>
      <c r="G4" s="6">
        <v>1</v>
      </c>
      <c r="H4" s="18">
        <f t="shared" si="0"/>
        <v>748.5</v>
      </c>
      <c r="I4" s="9">
        <v>0</v>
      </c>
      <c r="J4" s="18">
        <f t="shared" si="1"/>
        <v>748.5</v>
      </c>
      <c r="K4" s="17"/>
      <c r="L4" s="21" t="s">
        <v>21</v>
      </c>
      <c r="M4" s="19" t="s">
        <v>23</v>
      </c>
      <c r="N4" s="19">
        <v>499</v>
      </c>
      <c r="O4" s="18">
        <f t="shared" si="2"/>
        <v>748.5</v>
      </c>
      <c r="P4" s="22">
        <f t="shared" si="3"/>
        <v>573.84999999999991</v>
      </c>
      <c r="Q4" s="23"/>
    </row>
    <row r="5" spans="1:17" ht="36" customHeight="1">
      <c r="A5" s="7">
        <v>3</v>
      </c>
      <c r="B5" s="8" t="s">
        <v>26</v>
      </c>
      <c r="C5" s="20" t="s">
        <v>27</v>
      </c>
      <c r="D5" s="5" t="s">
        <v>26</v>
      </c>
      <c r="E5" s="5" t="s">
        <v>28</v>
      </c>
      <c r="F5" s="18">
        <v>148.5</v>
      </c>
      <c r="G5" s="6">
        <v>1</v>
      </c>
      <c r="H5" s="18">
        <f t="shared" si="0"/>
        <v>148.5</v>
      </c>
      <c r="I5" s="9">
        <v>0</v>
      </c>
      <c r="J5" s="18">
        <f t="shared" si="1"/>
        <v>148.5</v>
      </c>
      <c r="K5" s="17"/>
      <c r="L5" s="21" t="s">
        <v>21</v>
      </c>
      <c r="M5" s="19" t="s">
        <v>27</v>
      </c>
      <c r="N5" s="19">
        <v>99</v>
      </c>
      <c r="O5" s="18">
        <f t="shared" si="2"/>
        <v>148.5</v>
      </c>
      <c r="P5" s="22">
        <f t="shared" si="3"/>
        <v>113.85</v>
      </c>
      <c r="Q5" s="23"/>
    </row>
    <row r="6" spans="1:17" s="1" customFormat="1" ht="55" customHeight="1" thickBot="1">
      <c r="A6" s="32">
        <v>4</v>
      </c>
      <c r="B6" s="8" t="s">
        <v>29</v>
      </c>
      <c r="C6" s="20" t="s">
        <v>30</v>
      </c>
      <c r="D6" s="5" t="s">
        <v>55</v>
      </c>
      <c r="E6" s="5" t="s">
        <v>31</v>
      </c>
      <c r="F6" s="18">
        <v>492</v>
      </c>
      <c r="G6" s="6">
        <v>1</v>
      </c>
      <c r="H6" s="18">
        <f t="shared" si="0"/>
        <v>492</v>
      </c>
      <c r="I6" s="9">
        <v>0</v>
      </c>
      <c r="J6" s="18">
        <f t="shared" si="1"/>
        <v>492</v>
      </c>
      <c r="K6" s="17"/>
      <c r="L6" s="21" t="s">
        <v>32</v>
      </c>
      <c r="M6" s="19" t="s">
        <v>30</v>
      </c>
      <c r="N6" s="19">
        <v>328</v>
      </c>
      <c r="O6" s="18">
        <f t="shared" si="2"/>
        <v>492</v>
      </c>
      <c r="P6" s="33">
        <f t="shared" si="3"/>
        <v>377.2</v>
      </c>
      <c r="Q6" s="34"/>
    </row>
    <row r="7" spans="1:17" ht="73" customHeight="1" thickBot="1">
      <c r="A7" s="32">
        <v>5</v>
      </c>
      <c r="B7" s="8" t="s">
        <v>33</v>
      </c>
      <c r="C7" s="20" t="s">
        <v>34</v>
      </c>
      <c r="D7" s="5" t="s">
        <v>35</v>
      </c>
      <c r="E7" s="5" t="s">
        <v>36</v>
      </c>
      <c r="F7" s="18">
        <v>313.5</v>
      </c>
      <c r="G7" s="6">
        <v>1</v>
      </c>
      <c r="H7" s="18">
        <f t="shared" si="0"/>
        <v>313.5</v>
      </c>
      <c r="I7" s="9">
        <v>0</v>
      </c>
      <c r="J7" s="18">
        <f t="shared" si="1"/>
        <v>313.5</v>
      </c>
      <c r="K7" s="17"/>
      <c r="L7" s="21" t="s">
        <v>32</v>
      </c>
      <c r="M7" s="19" t="s">
        <v>34</v>
      </c>
      <c r="N7" s="19">
        <v>209</v>
      </c>
      <c r="O7" s="18">
        <f t="shared" si="2"/>
        <v>313.5</v>
      </c>
      <c r="P7" s="33">
        <f t="shared" si="3"/>
        <v>240.35</v>
      </c>
      <c r="Q7" s="34"/>
    </row>
    <row r="8" spans="1:17" ht="72" customHeight="1">
      <c r="A8" s="32">
        <v>6</v>
      </c>
      <c r="B8" s="8" t="s">
        <v>37</v>
      </c>
      <c r="C8" s="20" t="s">
        <v>38</v>
      </c>
      <c r="D8" s="5" t="s">
        <v>39</v>
      </c>
      <c r="E8" s="5" t="s">
        <v>40</v>
      </c>
      <c r="F8" s="18">
        <v>331.5</v>
      </c>
      <c r="G8" s="6">
        <v>1</v>
      </c>
      <c r="H8" s="18">
        <f t="shared" si="0"/>
        <v>331.5</v>
      </c>
      <c r="I8" s="9">
        <v>0</v>
      </c>
      <c r="J8" s="18">
        <f t="shared" si="1"/>
        <v>331.5</v>
      </c>
      <c r="K8" s="17"/>
      <c r="L8" s="21" t="s">
        <v>32</v>
      </c>
      <c r="M8" s="19" t="s">
        <v>38</v>
      </c>
      <c r="N8" s="19">
        <v>221</v>
      </c>
      <c r="O8" s="18">
        <f t="shared" si="2"/>
        <v>331.5</v>
      </c>
      <c r="P8" s="33">
        <f t="shared" si="3"/>
        <v>254.14999999999998</v>
      </c>
      <c r="Q8" s="34"/>
    </row>
    <row r="9" spans="1:17" ht="54" customHeight="1">
      <c r="A9" s="32">
        <v>7</v>
      </c>
      <c r="B9" s="8" t="s">
        <v>41</v>
      </c>
      <c r="C9" s="20" t="s">
        <v>42</v>
      </c>
      <c r="D9" s="5" t="s">
        <v>53</v>
      </c>
      <c r="E9" s="5" t="s">
        <v>43</v>
      </c>
      <c r="F9" s="18">
        <v>375</v>
      </c>
      <c r="G9" s="6">
        <v>1</v>
      </c>
      <c r="H9" s="18">
        <f t="shared" si="0"/>
        <v>375</v>
      </c>
      <c r="I9" s="9">
        <v>0</v>
      </c>
      <c r="J9" s="18">
        <f t="shared" si="1"/>
        <v>375</v>
      </c>
      <c r="K9" s="17"/>
      <c r="L9" s="21" t="s">
        <v>32</v>
      </c>
      <c r="M9" s="19" t="s">
        <v>42</v>
      </c>
      <c r="N9" s="19">
        <v>250</v>
      </c>
      <c r="O9" s="18">
        <f t="shared" si="2"/>
        <v>375</v>
      </c>
      <c r="P9" s="33">
        <f t="shared" si="3"/>
        <v>287.5</v>
      </c>
      <c r="Q9" s="34"/>
    </row>
    <row r="10" spans="1:17" ht="72" customHeight="1">
      <c r="A10" s="32">
        <v>8</v>
      </c>
      <c r="B10" s="8" t="s">
        <v>44</v>
      </c>
      <c r="C10" s="20" t="s">
        <v>45</v>
      </c>
      <c r="D10" s="5" t="s">
        <v>54</v>
      </c>
      <c r="E10" s="5" t="s">
        <v>46</v>
      </c>
      <c r="F10" s="18">
        <v>742.5</v>
      </c>
      <c r="G10" s="6">
        <v>1</v>
      </c>
      <c r="H10" s="18">
        <f t="shared" si="0"/>
        <v>742.5</v>
      </c>
      <c r="I10" s="9">
        <v>0</v>
      </c>
      <c r="J10" s="18">
        <f t="shared" si="1"/>
        <v>742.5</v>
      </c>
      <c r="K10" s="17"/>
      <c r="L10" s="21" t="s">
        <v>32</v>
      </c>
      <c r="M10" s="19" t="s">
        <v>45</v>
      </c>
      <c r="N10" s="19">
        <v>495</v>
      </c>
      <c r="O10" s="18">
        <f t="shared" si="2"/>
        <v>742.5</v>
      </c>
      <c r="P10" s="33">
        <f t="shared" si="3"/>
        <v>569.25</v>
      </c>
      <c r="Q10" s="34"/>
    </row>
    <row r="11" spans="1:17" ht="72" customHeight="1">
      <c r="A11" s="32">
        <v>9</v>
      </c>
      <c r="B11" s="8" t="s">
        <v>47</v>
      </c>
      <c r="C11" s="20" t="s">
        <v>48</v>
      </c>
      <c r="D11" s="5" t="s">
        <v>47</v>
      </c>
      <c r="E11" s="5" t="s">
        <v>49</v>
      </c>
      <c r="F11" s="18">
        <v>4500</v>
      </c>
      <c r="G11" s="6">
        <v>1</v>
      </c>
      <c r="H11" s="18">
        <f t="shared" si="0"/>
        <v>4500</v>
      </c>
      <c r="I11" s="9">
        <v>0</v>
      </c>
      <c r="J11" s="18">
        <f t="shared" si="1"/>
        <v>4500</v>
      </c>
      <c r="K11" s="17"/>
      <c r="L11" s="21" t="s">
        <v>32</v>
      </c>
      <c r="M11" s="19" t="s">
        <v>48</v>
      </c>
      <c r="N11" s="19">
        <v>3000</v>
      </c>
      <c r="O11" s="18">
        <f t="shared" si="2"/>
        <v>4500</v>
      </c>
      <c r="P11" s="33">
        <f t="shared" si="3"/>
        <v>3449.9999999999995</v>
      </c>
      <c r="Q11" s="34"/>
    </row>
    <row r="12" spans="1:17" ht="17" customHeight="1">
      <c r="A12" s="35" t="s">
        <v>50</v>
      </c>
      <c r="B12" s="36"/>
      <c r="C12" s="36"/>
      <c r="D12" s="36"/>
      <c r="E12" s="36"/>
      <c r="F12" s="36"/>
      <c r="G12" s="36"/>
      <c r="H12" s="36"/>
      <c r="I12" s="37"/>
      <c r="J12" s="10">
        <f>SUM(J3:J11)</f>
        <v>8625</v>
      </c>
      <c r="K12" s="24"/>
      <c r="L12" s="25"/>
      <c r="M12" s="26"/>
      <c r="N12" s="27"/>
      <c r="O12" s="28"/>
      <c r="P12" s="29"/>
      <c r="Q12" s="30"/>
    </row>
    <row r="13" spans="1:17" ht="17" customHeight="1">
      <c r="A13" s="42" t="s">
        <v>51</v>
      </c>
      <c r="B13" s="39"/>
      <c r="C13" s="39"/>
      <c r="D13" s="39"/>
      <c r="E13" s="39"/>
      <c r="F13" s="39"/>
      <c r="G13" s="39"/>
      <c r="H13" s="39"/>
      <c r="I13" s="39"/>
      <c r="J13" s="39"/>
      <c r="K13" s="40"/>
    </row>
  </sheetData>
  <mergeCells count="4">
    <mergeCell ref="A12:I12"/>
    <mergeCell ref="A1:K1"/>
    <mergeCell ref="L1:Q1"/>
    <mergeCell ref="A13:K13"/>
  </mergeCells>
  <phoneticPr fontId="3" type="noConversion"/>
  <conditionalFormatting sqref="F3:H5">
    <cfRule type="cellIs" dxfId="1" priority="1" stopIfTrue="1" operator="lessThan">
      <formula>0</formula>
    </cfRule>
  </conditionalFormatting>
  <conditionalFormatting sqref="J3:J6 O3:O6">
    <cfRule type="cellIs" dxfId="0" priority="2" stopIfTrue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厕位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小军 童</dc:creator>
  <cp:lastModifiedBy>小军 童</cp:lastModifiedBy>
  <dcterms:created xsi:type="dcterms:W3CDTF">2026-05-14T06:57:15Z</dcterms:created>
  <dcterms:modified xsi:type="dcterms:W3CDTF">2026-05-17T06:04:03Z</dcterms:modified>
</cp:coreProperties>
</file>