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Департамент Разработки Продукта\Отдел оценки проектов\Оценки\Живописная ул., 27\Оценка\01_КУО_20210622\support\"/>
    </mc:Choice>
  </mc:AlternateContent>
  <bookViews>
    <workbookView xWindow="0" yWindow="0" windowWidth="28800" windowHeight="11400" firstSheet="1" activeTab="1"/>
  </bookViews>
  <sheets>
    <sheet name="Чувствительность" sheetId="3" state="hidden" r:id="rId1"/>
    <sheet name="сроки_калк" sheetId="2" r:id="rId2"/>
    <sheet name="ГРП_калк" sheetId="1" r:id="rId3"/>
  </sheets>
  <externalReferences>
    <externalReference r:id="rId4"/>
    <externalReference r:id="rId5"/>
    <externalReference r:id="rId6"/>
    <externalReference r:id="rId7"/>
  </externalReferences>
  <definedNames>
    <definedName name="__123Graph_ACURRENT" hidden="1">[1]FitOutConfCentre!#REF!</definedName>
    <definedName name="__123Graph_AFLOW" hidden="1">[2]PROGRAM!$E$124:$E$177</definedName>
    <definedName name="__123Graph_AMONTH" hidden="1">[2]CASHFLOW!$G$24:$G$77</definedName>
    <definedName name="__xlfn.BAHTTEXT" hidden="1">#NAME?</definedName>
    <definedName name="_123" hidden="1">[1]FitOutConfCentre!#REF!</definedName>
    <definedName name="_aj" hidden="1">#REF!</definedName>
    <definedName name="_cco" hidden="1">#REF!</definedName>
    <definedName name="_ccp" hidden="1">[1]FitOutConfCentre!#REF!</definedName>
    <definedName name="_F1" hidden="1">#REF!</definedName>
    <definedName name="_Fill" hidden="1">#REF!</definedName>
    <definedName name="_xlnm._FilterDatabase" localSheetId="1" hidden="1">сроки_калк!$A$44:$H$182</definedName>
    <definedName name="_K1" hidden="1">#REF!</definedName>
    <definedName name="_ke" hidden="1">#REF!</definedName>
    <definedName name="_Key1" hidden="1">#REF!</definedName>
    <definedName name="_Order1" hidden="1">255</definedName>
    <definedName name="_S1" hidden="1">#REF!</definedName>
    <definedName name="_Sort" hidden="1">#REF!</definedName>
    <definedName name="a" hidden="1">{#N/A,#N/A,FALSE,"Aging Summary";#N/A,#N/A,FALSE,"Ratio Analysis";#N/A,#N/A,FALSE,"Test 120 Day Accts";#N/A,#N/A,FALSE,"Tickmarks"}</definedName>
    <definedName name="aaa0" hidden="1">{#N/A,#N/A,FALSE,"Aging Summary";#N/A,#N/A,FALSE,"Ratio Analysis";#N/A,#N/A,FALSE,"Test 120 Day Accts";#N/A,#N/A,FALSE,"Tickmarks"}</definedName>
    <definedName name="abc" hidden="1">{#N/A,#N/A,FALSE,"Aging Summary";#N/A,#N/A,FALSE,"Ratio Analysis";#N/A,#N/A,FALSE,"Test 120 Day Accts";#N/A,#N/A,FALSE,"Tickmarks"}</definedName>
    <definedName name="AccessDatabase" hidden="1">"C:\My Documents\vlad\Var_2\can270398v2t05.mdb"</definedName>
    <definedName name="ajkdfhjksdfh" hidden="1">#REF!</definedName>
    <definedName name="anscount" hidden="1">1</definedName>
    <definedName name="AS2DocOpenMode" hidden="1">"AS2DocumentEdit"</definedName>
    <definedName name="atrat" hidden="1">{"'Prices'!$A$4:$J$27"}</definedName>
    <definedName name="az" localSheetId="2" hidden="1">{#N/A,#N/A,TRUE,"Лист3"}</definedName>
    <definedName name="az" hidden="1">{#N/A,#N/A,TRUE,"Лист3"}</definedName>
    <definedName name="bb" hidden="1">{#N/A,#N/A,FALSE,"Aging Summary";#N/A,#N/A,FALSE,"Ratio Analysis";#N/A,#N/A,FALSE,"Test 120 Day Accts";#N/A,#N/A,FALSE,"Tickmarks"}</definedName>
    <definedName name="bbb" hidden="1">{#N/A,#N/A,FALSE,"Aging Summary";#N/A,#N/A,FALSE,"Ratio Analysis";#N/A,#N/A,FALSE,"Test 120 Day Accts";#N/A,#N/A,FALSE,"Tickmarks"}</definedName>
    <definedName name="CBWorkbookPriority" hidden="1">-1103212323</definedName>
    <definedName name="Consolidate_KAMA?">TRUE</definedName>
    <definedName name="dd" hidden="1">{#N/A,#N/A,TRUE,"Лист3"}</definedName>
    <definedName name="dg" hidden="1">{"'Prices'!$A$4:$J$27"}</definedName>
    <definedName name="dsfd" hidden="1">{#N/A,#N/A,FALSE,"Aging Summary";#N/A,#N/A,FALSE,"Ratio Analysis";#N/A,#N/A,FALSE,"Test 120 Day Accts";#N/A,#N/A,FALSE,"Tickmarks"}</definedName>
    <definedName name="ehr" hidden="1">{"'Prices'!$A$4:$J$27"}</definedName>
    <definedName name="ert" hidden="1">{#N/A,#N/A,FALSE,"Aging Summary";#N/A,#N/A,FALSE,"Ratio Analysis";#N/A,#N/A,FALSE,"Test 120 Day Accts";#N/A,#N/A,FALSE,"Tickmarks"}</definedName>
    <definedName name="ertgregyegh" localSheetId="2" hidden="1">{#N/A,#N/A,TRUE,"Лист3"}</definedName>
    <definedName name="ertgregyegh" hidden="1">{#N/A,#N/A,TRUE,"Лист3"}</definedName>
    <definedName name="f" hidden="1">{"'Prices'!$A$4:$J$27"}</definedName>
    <definedName name="fff" hidden="1">{#N/A,#N/A,FALSE,"Aging Summary";#N/A,#N/A,FALSE,"Ratio Analysis";#N/A,#N/A,FALSE,"Test 120 Day Accts";#N/A,#N/A,FALSE,"Tickmarks"}</definedName>
    <definedName name="fgg" hidden="1">{"'Prices'!$A$4:$J$27"}</definedName>
    <definedName name="g" hidden="1">{"'Prices'!$A$4:$J$27"}</definedName>
    <definedName name="ggg" hidden="1">{#N/A,#N/A,FALSE,"Aging Summary";#N/A,#N/A,FALSE,"Ratio Analysis";#N/A,#N/A,FALSE,"Test 120 Day Accts";#N/A,#N/A,FALSE,"Tickmarks"}</definedName>
    <definedName name="ghd" hidden="1">{#N/A,#N/A,FALSE,"Aging Summary";#N/A,#N/A,FALSE,"Ratio Analysis";#N/A,#N/A,FALSE,"Test 120 Day Accts";#N/A,#N/A,FALSE,"Tickmarks"}</definedName>
    <definedName name="gjgh" hidden="1">{"'Prices'!$A$4:$J$27"}</definedName>
    <definedName name="gyg" hidden="1">{"'Prices'!$A$4:$J$27"}</definedName>
    <definedName name="h" hidden="1">{"'Prices'!$A$4:$J$27"}</definedName>
    <definedName name="hj" hidden="1">{"'Prices'!$A$4:$J$27"}</definedName>
    <definedName name="HTML_CodePage" hidden="1">1251</definedName>
    <definedName name="HTML_Control" hidden="1">{"'Prices'!$A$4:$J$27"}</definedName>
    <definedName name="HTML_Description" hidden="1">""</definedName>
    <definedName name="HTML_Email" hidden="1">""</definedName>
    <definedName name="HTML_Header" hidden="1">"Prices"</definedName>
    <definedName name="HTML_LastUpdate" hidden="1">"25.05.99"</definedName>
    <definedName name="HTML_LineAfter" hidden="1">FALSE</definedName>
    <definedName name="HTML_LineBefore" hidden="1">FALSE</definedName>
    <definedName name="HTML_Name" hidden="1">"zzz"</definedName>
    <definedName name="HTML_OBDlg2" hidden="1">TRUE</definedName>
    <definedName name="HTML_OBDlg4" hidden="1">TRUE</definedName>
    <definedName name="HTML_OS" hidden="1">0</definedName>
    <definedName name="HTML_PathFile" hidden="1">"F:\A\Prices\MyHTML.htm"</definedName>
    <definedName name="HTML_Title" hidden="1">"РМай25"</definedName>
    <definedName name="HTML2" hidden="1">{"'Prices'!$A$4:$J$27"}</definedName>
    <definedName name="html222" hidden="1">{"'Prices'!$A$4:$J$27"}</definedName>
    <definedName name="ii" localSheetId="2" hidden="1">{#N/A,#N/A,TRUE,"Лист3"}</definedName>
    <definedName name="ii" hidden="1">{#N/A,#N/A,TRUE,"Лист3"}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CCOUNT_CHANGE" hidden="1">"c1449"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ENCY" hidden="1">"c8960"</definedName>
    <definedName name="IQ_AGENCY_INVEST_SECURITIES_FFIEC" hidden="1">"c13458"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DET_EST" hidden="1">"c12043"</definedName>
    <definedName name="IQ_ANALYST_DET_EST_REUT" hidden="1">"c12135"</definedName>
    <definedName name="IQ_ANALYST_DET_EST_THOM" hidden="1">"c12071"</definedName>
    <definedName name="IQ_ANALYST_NON_PER_DET_EST" hidden="1">"c12755"</definedName>
    <definedName name="IQ_ANALYST_NON_PER_DET_EST_REUT" hidden="1">"c12758"</definedName>
    <definedName name="IQ_ANALYST_NON_PER_DET_EST_THOM" hidden="1">"c12759"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NAME_AP" hidden="1">"c8921"</definedName>
    <definedName name="IQ_ASSETS_NAME_AP_ABS" hidden="1">"c8940"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UNUSED" hidden="1">"c7473"</definedName>
    <definedName name="IQ_BALANCE_GOODS_FC_UNUSED" hidden="1">"c7693"</definedName>
    <definedName name="IQ_BALANCE_GOODS_POP_FC_UNUSED" hidden="1">"c7913"</definedName>
    <definedName name="IQ_BALANCE_GOODS_POP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UNUSED" hidden="1">"c7253"</definedName>
    <definedName name="IQ_BALANCE_SERV_APR_FC_UNUSED" hidden="1">"c8355"</definedName>
    <definedName name="IQ_BALANCE_SERV_APR_UNUSED" hidden="1">"c7475"</definedName>
    <definedName name="IQ_BALANCE_SERV_FC_UNUSED" hidden="1">"c7695"</definedName>
    <definedName name="IQ_BALANCE_SERV_POP_FC_UNUSED" hidden="1">"c7915"</definedName>
    <definedName name="IQ_BALANCE_SERV_POP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UNUSED" hidden="1">"c7477"</definedName>
    <definedName name="IQ_BALANCE_TRADE_FC_UNUSED" hidden="1">"c7697"</definedName>
    <definedName name="IQ_BALANCE_TRADE_POP_FC_UNUSED" hidden="1">"c7917"</definedName>
    <definedName name="IQ_BALANCE_TRADE_POP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GUIDANCE" hidden="1">"c4141"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"c11749"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ED_DEPOSITS_FDIC" hidden="1">"c6486"</definedName>
    <definedName name="IQ_BUDGET_BALANCE_APR_FC_UNUSED" hidden="1">"c8359"</definedName>
    <definedName name="IQ_BUDGET_BALANCE_APR_UNUSED" hidden="1">"c7479"</definedName>
    <definedName name="IQ_BUDGET_BALANCE_FC_UNUSED" hidden="1">"c7699"</definedName>
    <definedName name="IQ_BUDGET_BALANCE_POP_FC_UNUSED" hidden="1">"c7919"</definedName>
    <definedName name="IQ_BUDGET_BALANCE_POP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YOY_FC_UNUSED" hidden="1">"c8139"</definedName>
    <definedName name="IQ_BUDGET_BALANCE_YOY_UNUSED" hidden="1">"c7259"</definedName>
    <definedName name="IQ_BUDGET_RECEIPTS_APR_FC_UNUSED" hidden="1">"c8361"</definedName>
    <definedName name="IQ_BUDGET_RECEIPTS_APR_UNUSED" hidden="1">"c7481"</definedName>
    <definedName name="IQ_BUDGET_RECEIPTS_FC_UNUSED" hidden="1">"c7701"</definedName>
    <definedName name="IQ_BUDGET_RECEIPTS_POP_FC_UNUSED" hidden="1">"c7921"</definedName>
    <definedName name="IQ_BUDGET_RECEIPTS_POP_UNUSED" hidden="1">"c7041"</definedName>
    <definedName name="IQ_BUDGET_RECEIPTS_UNUSED" hidden="1">"c6821"</definedName>
    <definedName name="IQ_BUDGET_RECEIPTS_YOY_FC_UNUSED" hidden="1">"c8141"</definedName>
    <definedName name="IQ_BUDGET_RECEIPTS_YOY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REUT" hidden="1">"c5477"</definedName>
    <definedName name="IQ_BV_SHARE_ACT_OR_EST_THOM" hidden="1">"c5312"</definedName>
    <definedName name="IQ_BV_SHARE_DET_EST" hidden="1">"c12047"</definedName>
    <definedName name="IQ_BV_SHARE_DET_EST_CURRENCY" hidden="1">"c12456"</definedName>
    <definedName name="IQ_BV_SHARE_DET_EST_CURRENCY_REUT" hidden="1">"c12524"</definedName>
    <definedName name="IQ_BV_SHARE_DET_EST_CURRENCY_THOM" hidden="1">"c12476"</definedName>
    <definedName name="IQ_BV_SHARE_DET_EST_DATE" hidden="1">"c12200"</definedName>
    <definedName name="IQ_BV_SHARE_DET_EST_DATE_REUT" hidden="1">"c12281"</definedName>
    <definedName name="IQ_BV_SHARE_DET_EST_DATE_THOM" hidden="1">"c12225"</definedName>
    <definedName name="IQ_BV_SHARE_DET_EST_INCL" hidden="1">"c12339"</definedName>
    <definedName name="IQ_BV_SHARE_DET_EST_INCL_REUT" hidden="1">"c12407"</definedName>
    <definedName name="IQ_BV_SHARE_DET_EST_INCL_THOM" hidden="1">"c12359"</definedName>
    <definedName name="IQ_BV_SHARE_DET_EST_ORIGIN" hidden="1">"c12573"</definedName>
    <definedName name="IQ_BV_SHARE_DET_EST_ORIGIN_REUT" hidden="1">"c12649"</definedName>
    <definedName name="IQ_BV_SHARE_DET_EST_ORIGIN_THOM" hidden="1">"c12595"</definedName>
    <definedName name="IQ_BV_SHARE_DET_EST_REUT" hidden="1">"c12139"</definedName>
    <definedName name="IQ_BV_SHARE_DET_EST_THOM" hidden="1">"c12075"</definedName>
    <definedName name="IQ_BV_SHARE_EST" hidden="1">"c3541"</definedName>
    <definedName name="IQ_BV_SHARE_EST_REUT" hidden="1">"c5439"</definedName>
    <definedName name="IQ_BV_SHARE_EST_THOM" hidden="1">"c4020"</definedName>
    <definedName name="IQ_BV_SHARE_HIGH_EST" hidden="1">"c3542"</definedName>
    <definedName name="IQ_BV_SHARE_HIGH_EST_REUT" hidden="1">"c5441"</definedName>
    <definedName name="IQ_BV_SHARE_HIGH_EST_THOM" hidden="1">"c4022"</definedName>
    <definedName name="IQ_BV_SHARE_LOW_EST" hidden="1">"c3543"</definedName>
    <definedName name="IQ_BV_SHARE_LOW_EST_REUT" hidden="1">"c5442"</definedName>
    <definedName name="IQ_BV_SHARE_LOW_EST_THOM" hidden="1">"c4023"</definedName>
    <definedName name="IQ_BV_SHARE_MEDIAN_EST" hidden="1">"c3544"</definedName>
    <definedName name="IQ_BV_SHARE_MEDIAN_EST_REUT" hidden="1">"c5440"</definedName>
    <definedName name="IQ_BV_SHARE_MEDIAN_EST_THOM" hidden="1">"c4021"</definedName>
    <definedName name="IQ_BV_SHARE_NUM_EST" hidden="1">"c3539"</definedName>
    <definedName name="IQ_BV_SHARE_NUM_EST_REUT" hidden="1">"c5443"</definedName>
    <definedName name="IQ_BV_SHARE_NUM_EST_THOM" hidden="1">"c4024"</definedName>
    <definedName name="IQ_BV_SHARE_STDDEV_EST" hidden="1">"c3540"</definedName>
    <definedName name="IQ_BV_SHARE_STDDEV_EST_REUT" hidden="1">"c5444"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REUT" hidden="1">"c6800"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REUT" hidden="1">"c6801"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REUT" hidden="1">"c5474"</definedName>
    <definedName name="IQ_CAPEX_ACT_OR_EST_THOM" hidden="1">"c5546"</definedName>
    <definedName name="IQ_CAPEX_BNK" hidden="1">"c110"</definedName>
    <definedName name="IQ_CAPEX_BR" hidden="1">"c111"</definedName>
    <definedName name="IQ_CAPEX_DET_EST" hidden="1">"c12048"</definedName>
    <definedName name="IQ_CAPEX_DET_EST_CURRENCY" hidden="1">"c12457"</definedName>
    <definedName name="IQ_CAPEX_DET_EST_CURRENCY_REUT" hidden="1">"c12525"</definedName>
    <definedName name="IQ_CAPEX_DET_EST_CURRENCY_THOM" hidden="1">"c12477"</definedName>
    <definedName name="IQ_CAPEX_DET_EST_DATE" hidden="1">"c12201"</definedName>
    <definedName name="IQ_CAPEX_DET_EST_DATE_REUT" hidden="1">"c12282"</definedName>
    <definedName name="IQ_CAPEX_DET_EST_DATE_THOM" hidden="1">"c12226"</definedName>
    <definedName name="IQ_CAPEX_DET_EST_INCL" hidden="1">"c12340"</definedName>
    <definedName name="IQ_CAPEX_DET_EST_INCL_REUT" hidden="1">"c12408"</definedName>
    <definedName name="IQ_CAPEX_DET_EST_INCL_THOM" hidden="1">"c12360"</definedName>
    <definedName name="IQ_CAPEX_DET_EST_ORIGIN" hidden="1">"c12765"</definedName>
    <definedName name="IQ_CAPEX_DET_EST_ORIGIN_REUT" hidden="1">"c12768"</definedName>
    <definedName name="IQ_CAPEX_DET_EST_ORIGIN_THOM" hidden="1">"c12596"</definedName>
    <definedName name="IQ_CAPEX_DET_EST_REUT" hidden="1">"c12140"</definedName>
    <definedName name="IQ_CAPEX_DET_EST_THOM" hidden="1">"c12076"</definedName>
    <definedName name="IQ_CAPEX_EST" hidden="1">"c3523"</definedName>
    <definedName name="IQ_CAPEX_EST_REUT" hidden="1">"c3969"</definedName>
    <definedName name="IQ_CAPEX_EST_THOM" hidden="1">"c5502"</definedName>
    <definedName name="IQ_CAPEX_FIN" hidden="1">"c112"</definedName>
    <definedName name="IQ_CAPEX_GUIDANCE" hidden="1">"c4150"</definedName>
    <definedName name="IQ_CAPEX_HIGH_EST" hidden="1">"c3524"</definedName>
    <definedName name="IQ_CAPEX_HIGH_EST_REUT" hidden="1">"c3971"</definedName>
    <definedName name="IQ_CAPEX_HIGH_EST_THOM" hidden="1">"c5504"</definedName>
    <definedName name="IQ_CAPEX_HIGH_GUIDANCE" hidden="1">"c4180"</definedName>
    <definedName name="IQ_CAPEX_INS" hidden="1">"c113"</definedName>
    <definedName name="IQ_CAPEX_LOW_EST" hidden="1">"c3525"</definedName>
    <definedName name="IQ_CAPEX_LOW_EST_REUT" hidden="1">"c3972"</definedName>
    <definedName name="IQ_CAPEX_LOW_EST_THOM" hidden="1">"c5505"</definedName>
    <definedName name="IQ_CAPEX_LOW_GUIDANCE" hidden="1">"c4220"</definedName>
    <definedName name="IQ_CAPEX_MEDIAN_EST" hidden="1">"c3526"</definedName>
    <definedName name="IQ_CAPEX_MEDIAN_EST_REUT" hidden="1">"c3970"</definedName>
    <definedName name="IQ_CAPEX_MEDIAN_EST_THOM" hidden="1">"c5503"</definedName>
    <definedName name="IQ_CAPEX_NUM_EST" hidden="1">"c3521"</definedName>
    <definedName name="IQ_CAPEX_NUM_EST_REUT" hidden="1">"c3973"</definedName>
    <definedName name="IQ_CAPEX_NUM_EST_THOM" hidden="1">"c5506"</definedName>
    <definedName name="IQ_CAPEX_STDDEV_EST" hidden="1">"c3522"</definedName>
    <definedName name="IQ_CAPEX_STDDEV_EST_REUT" hidden="1">"c3974"</definedName>
    <definedName name="IQ_CAPEX_STDDEV_EST_THOM" hidden="1">"c5507"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IVIDENDS_NET_INCOME_FDIC" hidden="1">"c6738"</definedName>
    <definedName name="IQ_CASH_DUE_BANKS" hidden="1">"c1351"</definedName>
    <definedName name="IQ_CASH_EPS_ACT_OR_EST" hidden="1">"c5638"</definedName>
    <definedName name="IQ_CASH_EPS_ACT_OR_EST_THOM" hidden="1">"c5646"</definedName>
    <definedName name="IQ_CASH_EPS_DET_EST_CURRENCY_THOM" hidden="1">"c12478"</definedName>
    <definedName name="IQ_CASH_EPS_DET_EST_DATE_THOM" hidden="1">"c12227"</definedName>
    <definedName name="IQ_CASH_EPS_DET_EST_INCL_THOM" hidden="1">"c12361"</definedName>
    <definedName name="IQ_CASH_EPS_DET_EST_ORIGIN_THOM" hidden="1">"c12597"</definedName>
    <definedName name="IQ_CASH_EPS_DET_EST_THOM" hidden="1">"c12077"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GUIDANCE" hidden="1">"c4155"</definedName>
    <definedName name="IQ_CASH_FLOW_HIGH_EST" hidden="1">"c4156"</definedName>
    <definedName name="IQ_CASH_FLOW_HIGH_GUIDANCE" hidden="1">"c4201"</definedName>
    <definedName name="IQ_CASH_FLOW_LOW_EST" hidden="1">"c4157"</definedName>
    <definedName name="IQ_CASH_FLOW_LOW_GUIDANCE" hidden="1">"c4241"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GUIDANCE" hidden="1">"c4165"</definedName>
    <definedName name="IQ_CASH_OPER_HIGH_EST" hidden="1">"c4166"</definedName>
    <definedName name="IQ_CASH_OPER_HIGH_GUIDANCE" hidden="1">"c4185"</definedName>
    <definedName name="IQ_CASH_OPER_LOW_EST" hidden="1">"c4244"</definedName>
    <definedName name="IQ_CASH_OPER_LOW_GUIDANCE" hidden="1">"c4225"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GUIDANCE" hidden="1">"c4250"</definedName>
    <definedName name="IQ_CASH_ST_INVEST_HIGH_EST" hidden="1">"c4251"</definedName>
    <definedName name="IQ_CASH_ST_INVEST_HIGH_GUIDANCE" hidden="1">"c4195"</definedName>
    <definedName name="IQ_CASH_ST_INVEST_LOW_EST" hidden="1">"c4252"</definedName>
    <definedName name="IQ_CASH_ST_INVEST_LOW_GUIDANCE" hidden="1">"c4235"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PS_ACT_OR_EST" hidden="1">"c2217"</definedName>
    <definedName name="IQ_CFPS_ACT_OR_EST_REUT" hidden="1">"c5463"</definedName>
    <definedName name="IQ_CFPS_ACT_OR_EST_THOM" hidden="1">"c5301"</definedName>
    <definedName name="IQ_CFPS_DET_EST" hidden="1">"c12049"</definedName>
    <definedName name="IQ_CFPS_DET_EST_CURRENCY" hidden="1">"c12458"</definedName>
    <definedName name="IQ_CFPS_DET_EST_CURRENCY_THOM" hidden="1">"c12479"</definedName>
    <definedName name="IQ_CFPS_DET_EST_DATE" hidden="1">"c12202"</definedName>
    <definedName name="IQ_CFPS_DET_EST_DATE_REUT" hidden="1">"c12283"</definedName>
    <definedName name="IQ_CFPS_DET_EST_DATE_THOM" hidden="1">"c12228"</definedName>
    <definedName name="IQ_CFPS_DET_EST_INCL" hidden="1">"c12341"</definedName>
    <definedName name="IQ_CFPS_DET_EST_INCL_REUT" hidden="1">"c12409"</definedName>
    <definedName name="IQ_CFPS_DET_EST_INCL_THOM" hidden="1">"c12362"</definedName>
    <definedName name="IQ_CFPS_DET_EST_ORIGIN" hidden="1">"c12575"</definedName>
    <definedName name="IQ_CFPS_DET_EST_ORIGIN_REUT" hidden="1">"c12651"</definedName>
    <definedName name="IQ_CFPS_DET_EST_ORIGIN_THOM" hidden="1">"c12598"</definedName>
    <definedName name="IQ_CFPS_DET_EST_REUT" hidden="1">"c12141"</definedName>
    <definedName name="IQ_CFPS_DET_EST_REUT_CURRENCY_CURRENCY_REUT" hidden="1">"c12526"</definedName>
    <definedName name="IQ_CFPS_DET_EST_THOM" hidden="1">"c12078"</definedName>
    <definedName name="IQ_CFPS_EST" hidden="1">"c1667"</definedName>
    <definedName name="IQ_CFPS_EST_REUT" hidden="1">"c3844"</definedName>
    <definedName name="IQ_CFPS_EST_THOM" hidden="1">"c4006"</definedName>
    <definedName name="IQ_CFPS_GUIDANCE" hidden="1">"c4256"</definedName>
    <definedName name="IQ_CFPS_HIGH_EST" hidden="1">"c1669"</definedName>
    <definedName name="IQ_CFPS_HIGH_EST_REUT" hidden="1">"c3846"</definedName>
    <definedName name="IQ_CFPS_HIGH_EST_THOM" hidden="1">"c4008"</definedName>
    <definedName name="IQ_CFPS_HIGH_GUIDANCE" hidden="1">"c4167"</definedName>
    <definedName name="IQ_CFPS_LOW_EST" hidden="1">"c1670"</definedName>
    <definedName name="IQ_CFPS_LOW_EST_REUT" hidden="1">"c3847"</definedName>
    <definedName name="IQ_CFPS_LOW_EST_THOM" hidden="1">"c4009"</definedName>
    <definedName name="IQ_CFPS_LOW_GUIDANCE" hidden="1">"c4207"</definedName>
    <definedName name="IQ_CFPS_MEDIAN_EST" hidden="1">"c1668"</definedName>
    <definedName name="IQ_CFPS_MEDIAN_EST_REUT" hidden="1">"c3845"</definedName>
    <definedName name="IQ_CFPS_MEDIAN_EST_THOM" hidden="1">"c4007"</definedName>
    <definedName name="IQ_CFPS_NUM_EST" hidden="1">"c1671"</definedName>
    <definedName name="IQ_CFPS_NUM_EST_REUT" hidden="1">"c3848"</definedName>
    <definedName name="IQ_CFPS_NUM_EST_THOM" hidden="1">"c4010"</definedName>
    <definedName name="IQ_CFPS_STDDEV_EST" hidden="1">"c1672"</definedName>
    <definedName name="IQ_CFPS_STDDEV_EST_REUT" hidden="1">"c3849"</definedName>
    <definedName name="IQ_CFPS_STDDEV_EST_THOM" hidden="1">"c4011"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UNUSED" hidden="1">"c7620"</definedName>
    <definedName name="IQ_CHANGE_INVENT_REAL_FC_UNUSED" hidden="1">"c7840"</definedName>
    <definedName name="IQ_CHANGE_INVENT_REAL_POP_FC_UNUSED" hidden="1">"c8060"</definedName>
    <definedName name="IQ_CHANGE_INVENT_REAL_POP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DET_EST" hidden="1">"c13610"</definedName>
    <definedName name="IQ_COM_TARGET_PRICE_DET_EST_CIQ" hidden="1">"c13603"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RECOV_FFIEC" hidden="1">"c13200"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RACTS_OTHER_COMMODITIES_EQUITIES_FDIC" hidden="1">"c6522"</definedName>
    <definedName name="IQ_CONTRIB_ID_DET_EST" hidden="1">"c12045"</definedName>
    <definedName name="IQ_CONTRIB_ID_DET_EST_REUT" hidden="1">"c12137"</definedName>
    <definedName name="IQ_CONTRIB_ID_DET_EST_THOM" hidden="1">"c12073"</definedName>
    <definedName name="IQ_CONTRIB_NAME_DET_EST" hidden="1">"c12046"</definedName>
    <definedName name="IQ_CONTRIB_NAME_DET_EST_REUT" hidden="1">"c12138"</definedName>
    <definedName name="IQ_CONTRIB_NAME_DET_EST_THOM" hidden="1">"c12074"</definedName>
    <definedName name="IQ_CONTRIB_NAME_NON_PER_DET_EST" hidden="1">"c12760"</definedName>
    <definedName name="IQ_CONTRIB_NAME_NON_PER_DET_EST_REUT" hidden="1">"c12763"</definedName>
    <definedName name="IQ_CONTRIB_NAME_NON_PER_DET_EST_THOM" hidden="1">"c12764"</definedName>
    <definedName name="IQ_CONTRIB_REC_DET_EST" hidden="1">"c12051"</definedName>
    <definedName name="IQ_CONTRIB_REC_DET_EST_DATE" hidden="1">"c12204"</definedName>
    <definedName name="IQ_CONTRIB_REC_DET_EST_DATE_REUT" hidden="1">"c12285"</definedName>
    <definedName name="IQ_CONTRIB_REC_DET_EST_DATE_THOM" hidden="1">"c12230"</definedName>
    <definedName name="IQ_CONTRIB_REC_DET_EST_ORIGIN" hidden="1">"c12577"</definedName>
    <definedName name="IQ_CONTRIB_REC_DET_EST_ORIGIN_REUT" hidden="1">"c12653"</definedName>
    <definedName name="IQ_CONTRIB_REC_DET_EST_ORIGIN_THOM" hidden="1">"c12600"</definedName>
    <definedName name="IQ_CONTRIB_REC_DET_EST_REUT" hidden="1">"c12143"</definedName>
    <definedName name="IQ_CONTRIB_REC_DET_EST_THOM" hidden="1">"c12080"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RE_DEPOSITS_ASSETS_TOT_FFIEC" hidden="1">"c13442"</definedName>
    <definedName name="IQ_CORP_GOODS_PRICE_INDEX_APR_FC_UNUSED" hidden="1">"c8381"</definedName>
    <definedName name="IQ_CORP_GOODS_PRICE_INDEX_APR_UNUSED" hidden="1">"c7501"</definedName>
    <definedName name="IQ_CORP_GOODS_PRICE_INDEX_FC_UNUSED" hidden="1">"c7721"</definedName>
    <definedName name="IQ_CORP_GOODS_PRICE_INDEX_POP_FC_UNUSED" hidden="1">"c7941"</definedName>
    <definedName name="IQ_CORP_GOODS_PRICE_INDEX_POP_UNUSED" hidden="1">"c7061"</definedName>
    <definedName name="IQ_CORP_GOODS_PRICE_INDEX_UNUSED" hidden="1">"c6841"</definedName>
    <definedName name="IQ_CORP_GOODS_PRICE_INDEX_YOY_FC_UNUSED" hidden="1">"c8161"</definedName>
    <definedName name="IQ_CORP_GOODS_PRICE_INDEX_YOY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ED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UNUSED" hidden="1">"c7507"</definedName>
    <definedName name="IQ_CURR_ACCT_BALANCE_FC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ES" hidden="1">"c1356"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FF_LASTCLOSE_TARGET_PRICE_CIQ" hidden="1">"c4767"</definedName>
    <definedName name="IQ_DIFF_LASTCLOSE_TARGET_PRICE_REUT" hidden="1">"c5436"</definedName>
    <definedName name="IQ_DIFF_LASTCLOSE_TARGET_PRICE_THOM" hidden="1">"c5278"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GUIDANCE" hidden="1">"c4270"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GUIDANCE" hidden="1">"c4279"</definedName>
    <definedName name="IQ_DISTRIBUTABLE_CASH_HIGH_EST" hidden="1">"c4280"</definedName>
    <definedName name="IQ_DISTRIBUTABLE_CASH_HIGH_GUIDANCE" hidden="1">"c4198"</definedName>
    <definedName name="IQ_DISTRIBUTABLE_CASH_LOW_EST" hidden="1">"c4281"</definedName>
    <definedName name="IQ_DISTRIBUTABLE_CASH_LOW_GUIDANCE" hidden="1">"c4238"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GUIDANCE" hidden="1">"c4287"</definedName>
    <definedName name="IQ_DISTRIBUTABLE_CASH_SHARE_HIGH_EST" hidden="1">"c4288"</definedName>
    <definedName name="IQ_DISTRIBUTABLE_CASH_SHARE_HIGH_GUIDANCE" hidden="1">"c4199"</definedName>
    <definedName name="IQ_DISTRIBUTABLE_CASH_SHARE_LOW_EST" hidden="1">"c4289"</definedName>
    <definedName name="IQ_DISTRIBUTABLE_CASH_SHARE_LOW_GUIDANCE" hidden="1">"c4239"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REUT" hidden="1">"c5464"</definedName>
    <definedName name="IQ_DPS_ACT_OR_EST_THOM" hidden="1">"c5302"</definedName>
    <definedName name="IQ_DPS_DET_EST" hidden="1">"c12052"</definedName>
    <definedName name="IQ_DPS_DET_EST_CURRENCY" hidden="1">"c12459"</definedName>
    <definedName name="IQ_DPS_DET_EST_CURRENCY_REUT" hidden="1">"c12527"</definedName>
    <definedName name="IQ_DPS_DET_EST_CURRENCY_THOM" hidden="1">"c12480"</definedName>
    <definedName name="IQ_DPS_DET_EST_DATE" hidden="1">"c12205"</definedName>
    <definedName name="IQ_DPS_DET_EST_DATE_REUT" hidden="1">"c12286"</definedName>
    <definedName name="IQ_DPS_DET_EST_DATE_THOM" hidden="1">"c12231"</definedName>
    <definedName name="IQ_DPS_DET_EST_INCL" hidden="1">"c12342"</definedName>
    <definedName name="IQ_DPS_DET_EST_INCL_REUT" hidden="1">"c12410"</definedName>
    <definedName name="IQ_DPS_DET_EST_INCL_THOM" hidden="1">"c12363"</definedName>
    <definedName name="IQ_DPS_DET_EST_ORIGIN" hidden="1">"c12578"</definedName>
    <definedName name="IQ_DPS_DET_EST_ORIGIN_REUT" hidden="1">"c12654"</definedName>
    <definedName name="IQ_DPS_DET_EST_ORIGIN_THOM" hidden="1">"c12601"</definedName>
    <definedName name="IQ_DPS_DET_EST_REUT" hidden="1">"c12144"</definedName>
    <definedName name="IQ_DPS_DET_EST_THOM" hidden="1">"c12081"</definedName>
    <definedName name="IQ_DPS_EST" hidden="1">"c1674"</definedName>
    <definedName name="IQ_DPS_EST_BOTTOM_UP" hidden="1">"c5493"</definedName>
    <definedName name="IQ_DPS_EST_BOTTOM_UP_REUT" hidden="1">"c5501"</definedName>
    <definedName name="IQ_DPS_EST_REUT" hidden="1">"c3851"</definedName>
    <definedName name="IQ_DPS_EST_THOM" hidden="1">"c4013"</definedName>
    <definedName name="IQ_DPS_GUIDANCE" hidden="1">"c4302"</definedName>
    <definedName name="IQ_DPS_HIGH_EST" hidden="1">"c1676"</definedName>
    <definedName name="IQ_DPS_HIGH_EST_REUT" hidden="1">"c3853"</definedName>
    <definedName name="IQ_DPS_HIGH_EST_THOM" hidden="1">"c4015"</definedName>
    <definedName name="IQ_DPS_HIGH_GUIDANCE" hidden="1">"c4168"</definedName>
    <definedName name="IQ_DPS_LOW_EST" hidden="1">"c1677"</definedName>
    <definedName name="IQ_DPS_LOW_EST_REUT" hidden="1">"c3854"</definedName>
    <definedName name="IQ_DPS_LOW_EST_THOM" hidden="1">"c4016"</definedName>
    <definedName name="IQ_DPS_LOW_GUIDANCE" hidden="1">"c4208"</definedName>
    <definedName name="IQ_DPS_MEDIAN_EST" hidden="1">"c1675"</definedName>
    <definedName name="IQ_DPS_MEDIAN_EST_REUT" hidden="1">"c3852"</definedName>
    <definedName name="IQ_DPS_MEDIAN_EST_THOM" hidden="1">"c4014"</definedName>
    <definedName name="IQ_DPS_NUM_EST" hidden="1">"c1678"</definedName>
    <definedName name="IQ_DPS_NUM_EST_REUT" hidden="1">"c3855"</definedName>
    <definedName name="IQ_DPS_NUM_EST_THOM" hidden="1">"c4017"</definedName>
    <definedName name="IQ_DPS_STDDEV_EST" hidden="1">"c1679"</definedName>
    <definedName name="IQ_DPS_STDDEV_EST_REUT" hidden="1">"c3856"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REUT" hidden="1">"c5465"</definedName>
    <definedName name="IQ_EBIT_ACT_OR_EST_THOM" hidden="1">"c5303"</definedName>
    <definedName name="IQ_EBIT_DET_EST" hidden="1">"c12053"</definedName>
    <definedName name="IQ_EBIT_DET_EST_CURRENCY" hidden="1">"c12460"</definedName>
    <definedName name="IQ_EBIT_DET_EST_CURRENCY_REUT" hidden="1">"c12528"</definedName>
    <definedName name="IQ_EBIT_DET_EST_CURRENCY_THOM" hidden="1">"c12481"</definedName>
    <definedName name="IQ_EBIT_DET_EST_DATE" hidden="1">"c12206"</definedName>
    <definedName name="IQ_EBIT_DET_EST_DATE_REUT" hidden="1">"c12287"</definedName>
    <definedName name="IQ_EBIT_DET_EST_DATE_THOM" hidden="1">"c12232"</definedName>
    <definedName name="IQ_EBIT_DET_EST_INCL" hidden="1">"c12343"</definedName>
    <definedName name="IQ_EBIT_DET_EST_INCL_REUT" hidden="1">"c12411"</definedName>
    <definedName name="IQ_EBIT_DET_EST_INCL_THOM" hidden="1">"c12364"</definedName>
    <definedName name="IQ_EBIT_DET_EST_ORIGIN" hidden="1">"c12579"</definedName>
    <definedName name="IQ_EBIT_DET_EST_ORIGIN_REUT" hidden="1">"c12655"</definedName>
    <definedName name="IQ_EBIT_DET_EST_ORIGIN_THOM" hidden="1">"c12602"</definedName>
    <definedName name="IQ_EBIT_DET_EST_REUT" hidden="1">"c12145"</definedName>
    <definedName name="IQ_EBIT_DET_EST_THOM" hidden="1">"c12082"</definedName>
    <definedName name="IQ_EBIT_EQ_INC" hidden="1">"c3498"</definedName>
    <definedName name="IQ_EBIT_EQ_INC_EXCL_SBC" hidden="1">"c3502"</definedName>
    <definedName name="IQ_EBIT_EST" hidden="1">"c1681"</definedName>
    <definedName name="IQ_EBIT_EST_REUT" hidden="1">"c5333"</definedName>
    <definedName name="IQ_EBIT_EST_THOM" hidden="1">"c5105"</definedName>
    <definedName name="IQ_EBIT_EXCL_SBC" hidden="1">"c3082"</definedName>
    <definedName name="IQ_EBIT_GUIDANCE" hidden="1">"c4303"</definedName>
    <definedName name="IQ_EBIT_GW_ACT_OR_EST" hidden="1">"c4306"</definedName>
    <definedName name="IQ_EBIT_GW_EST" hidden="1">"c4305"</definedName>
    <definedName name="IQ_EBIT_GW_GUIDANCE" hidden="1">"c4307"</definedName>
    <definedName name="IQ_EBIT_GW_HIGH_EST" hidden="1">"c4308"</definedName>
    <definedName name="IQ_EBIT_GW_HIGH_GUIDANCE" hidden="1">"c4171"</definedName>
    <definedName name="IQ_EBIT_GW_LOW_EST" hidden="1">"c4309"</definedName>
    <definedName name="IQ_EBIT_GW_LOW_GUIDANCE" hidden="1">"c4211"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REUT" hidden="1">"c5335"</definedName>
    <definedName name="IQ_EBIT_HIGH_EST_THOM" hidden="1">"c5107"</definedName>
    <definedName name="IQ_EBIT_HIGH_GUIDANCE" hidden="1">"c4172"</definedName>
    <definedName name="IQ_EBIT_INT" hidden="1">"c360"</definedName>
    <definedName name="IQ_EBIT_LOW_EST" hidden="1">"c1684"</definedName>
    <definedName name="IQ_EBIT_LOW_EST_REUT" hidden="1">"c5336"</definedName>
    <definedName name="IQ_EBIT_LOW_EST_THOM" hidden="1">"c5108"</definedName>
    <definedName name="IQ_EBIT_LOW_GUIDANCE" hidden="1">"c4212"</definedName>
    <definedName name="IQ_EBIT_MARGIN" hidden="1">"c359"</definedName>
    <definedName name="IQ_EBIT_MEDIAN_EST" hidden="1">"c1682"</definedName>
    <definedName name="IQ_EBIT_MEDIAN_EST_REUT" hidden="1">"c5334"</definedName>
    <definedName name="IQ_EBIT_MEDIAN_EST_THOM" hidden="1">"c5106"</definedName>
    <definedName name="IQ_EBIT_NUM_EST" hidden="1">"c1685"</definedName>
    <definedName name="IQ_EBIT_NUM_EST_REUT" hidden="1">"c5337"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UIDANCE" hidden="1">"c4317"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GUIDANCE" hidden="1">"c4321"</definedName>
    <definedName name="IQ_EBIT_SBC_GW_HIGH_EST" hidden="1">"c4322"</definedName>
    <definedName name="IQ_EBIT_SBC_GW_HIGH_GUIDANCE" hidden="1">"c4193"</definedName>
    <definedName name="IQ_EBIT_SBC_GW_LOW_EST" hidden="1">"c4323"</definedName>
    <definedName name="IQ_EBIT_SBC_GW_LOW_GUIDANCE" hidden="1">"c4233"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HIGH_GUIDANCE" hidden="1">"c4192"</definedName>
    <definedName name="IQ_EBIT_SBC_LOW_EST" hidden="1">"c4329"</definedName>
    <definedName name="IQ_EBIT_SBC_LOW_GUIDANCE" hidden="1">"c4232"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REUT" hidden="1">"c5338"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REUT" hidden="1">"c5462"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" hidden="1">"c12054"</definedName>
    <definedName name="IQ_EBITDA_DET_EST_CURRENCY" hidden="1">"c12461"</definedName>
    <definedName name="IQ_EBITDA_DET_EST_CURRENCY_THOM" hidden="1">"c12482"</definedName>
    <definedName name="IQ_EBITDA_DET_EST_DATE" hidden="1">"c12207"</definedName>
    <definedName name="IQ_EBITDA_DET_EST_DATE_REUT" hidden="1">"c12288"</definedName>
    <definedName name="IQ_EBITDA_DET_EST_DATE_THOM" hidden="1">"c12233"</definedName>
    <definedName name="IQ_EBITDA_DET_EST_INCL" hidden="1">"c12344"</definedName>
    <definedName name="IQ_EBITDA_DET_EST_INCL_REUT" hidden="1">"c12412"</definedName>
    <definedName name="IQ_EBITDA_DET_EST_INCL_THOM" hidden="1">"c12365"</definedName>
    <definedName name="IQ_EBITDA_DET_EST_ORIGIN" hidden="1">"c12580"</definedName>
    <definedName name="IQ_EBITDA_DET_EST_ORIGIN_REUT" hidden="1">"c12656"</definedName>
    <definedName name="IQ_EBITDA_DET_EST_ORIGIN_THOM" hidden="1">"c12603"</definedName>
    <definedName name="IQ_EBITDA_DET_EST_REUT" hidden="1">"c12146"</definedName>
    <definedName name="IQ_EBITDA_DET_EST_REUT_CURRENCY_CURRENCY_REUT" hidden="1">"c12529"</definedName>
    <definedName name="IQ_EBITDA_DET_EST_THOM" hidden="1">"c12083"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GUIDANCE" hidden="1">"c4334"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IGH_GUIDANCE" hidden="1">"c4170"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LOW_GUIDANCE" hidden="1">"c4210"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GUIDANCE" hidden="1">"c4338"</definedName>
    <definedName name="IQ_EBITDA_SBC_HIGH_EST" hidden="1">"c4339"</definedName>
    <definedName name="IQ_EBITDA_SBC_HIGH_GUIDANCE" hidden="1">"c4194"</definedName>
    <definedName name="IQ_EBITDA_SBC_LOW_EST" hidden="1">"c4340"</definedName>
    <definedName name="IQ_EBITDA_SBC_LOW_GUIDANCE" hidden="1">"c4234"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" hidden="1">"c4345"</definedName>
    <definedName name="IQ_EBT_GAAP_HIGH_GUIDANCE" hidden="1">"c4174"</definedName>
    <definedName name="IQ_EBT_GAAP_LOW_GUIDANCE" hidden="1">"c4214"</definedName>
    <definedName name="IQ_EBT_GUIDANCE" hidden="1">"c4346"</definedName>
    <definedName name="IQ_EBT_GW_GUIDANCE" hidden="1">"c4347"</definedName>
    <definedName name="IQ_EBT_GW_HIGH_GUIDANCE" hidden="1">"c4175"</definedName>
    <definedName name="IQ_EBT_GW_LOW_GUIDANCE" hidden="1">"c4215"</definedName>
    <definedName name="IQ_EBT_HIGH_GUIDANCE" hidden="1">"c4173"</definedName>
    <definedName name="IQ_EBT_INCL_MARGIN" hidden="1">"c387"</definedName>
    <definedName name="IQ_EBT_INS" hidden="1">"c388"</definedName>
    <definedName name="IQ_EBT_LOW_GUIDANCE" hidden="1">"c4213"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UIDANCE" hidden="1">"c4351"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GUIDANCE" hidden="1">"c4355"</definedName>
    <definedName name="IQ_EBT_SBC_GW_HIGH_EST" hidden="1">"c4356"</definedName>
    <definedName name="IQ_EBT_SBC_GW_HIGH_GUIDANCE" hidden="1">"c4191"</definedName>
    <definedName name="IQ_EBT_SBC_GW_LOW_EST" hidden="1">"c4357"</definedName>
    <definedName name="IQ_EBT_SBC_GW_LOW_GUIDANCE" hidden="1">"c4231"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HIGH_GUIDANCE" hidden="1">"c4190"</definedName>
    <definedName name="IQ_EBT_SBC_LOW_EST" hidden="1">"c4363"</definedName>
    <definedName name="IQ_EBT_SBC_LOW_GUIDANCE" hidden="1">"c4230"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39_UNUSED" hidden="1">"c6839"</definedName>
    <definedName name="IQ_ECO_METRIC_6896_UNUSED" hidden="1">"c6896"</definedName>
    <definedName name="IQ_ECO_METRIC_6897_UNUSED" hidden="1">"c6897"</definedName>
    <definedName name="IQ_ECO_METRIC_6927" hidden="1">"c6927"</definedName>
    <definedName name="IQ_ECO_METRIC_6988_UNUSED" hidden="1">"c6988"</definedName>
    <definedName name="IQ_ECO_METRIC_7045_UNUSED" hidden="1">"c7045"</definedName>
    <definedName name="IQ_ECO_METRIC_7059_UNUSED" hidden="1">"c7059"</definedName>
    <definedName name="IQ_ECO_METRIC_7116_UNUSED" hidden="1">"c7116"</definedName>
    <definedName name="IQ_ECO_METRIC_7117_UNUSED" hidden="1">"c7117"</definedName>
    <definedName name="IQ_ECO_METRIC_7147" hidden="1">"c7147"</definedName>
    <definedName name="IQ_ECO_METRIC_7208_UNUSED" hidden="1">"c7208"</definedName>
    <definedName name="IQ_ECO_METRIC_7265_UNUSED" hidden="1">"c7265"</definedName>
    <definedName name="IQ_ECO_METRIC_7279_UNUSED" hidden="1">"c7279"</definedName>
    <definedName name="IQ_ECO_METRIC_7336_UNUSED" hidden="1">"c7336"</definedName>
    <definedName name="IQ_ECO_METRIC_7337_UNUSED" hidden="1">"c7337"</definedName>
    <definedName name="IQ_ECO_METRIC_7367" hidden="1">"c7367"</definedName>
    <definedName name="IQ_ECO_METRIC_7428_UNUSED" hidden="1">"c7428"</definedName>
    <definedName name="IQ_ECO_METRIC_7556_UNUSED" hidden="1">"c7556"</definedName>
    <definedName name="IQ_ECO_METRIC_7557_UNUSED" hidden="1">"c7557"</definedName>
    <definedName name="IQ_ECO_METRIC_7587" hidden="1">"c7587"</definedName>
    <definedName name="IQ_ECO_METRIC_7648_UNUSED" hidden="1">"c7648"</definedName>
    <definedName name="IQ_ECO_METRIC_7704" hidden="1">"c7704"</definedName>
    <definedName name="IQ_ECO_METRIC_7705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76_UNUSED" hidden="1">"c7776"</definedName>
    <definedName name="IQ_ECO_METRIC_7777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96_UNUSED" hidden="1">"c7996"</definedName>
    <definedName name="IQ_ECO_METRIC_7997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216_UNUSED" hidden="1">"c8216"</definedName>
    <definedName name="IQ_ECO_METRIC_8217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7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NTERPRISE_VALUE" hidden="1">"c1348"</definedName>
    <definedName name="IQ_ENTITLEMENT_DET_EST" hidden="1">"c12044"</definedName>
    <definedName name="IQ_ENTITLEMENT_DET_EST_REUT" hidden="1">"c12136"</definedName>
    <definedName name="IQ_ENTITLEMENT_DET_EST_THOM" hidden="1">"c12072"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REUT" hidden="1">"c5460"</definedName>
    <definedName name="IQ_EPS_ACT_OR_EST_THOM" hidden="1">"c5298"</definedName>
    <definedName name="IQ_EPS_AP" hidden="1">"c8880"</definedName>
    <definedName name="IQ_EPS_AP_ABS" hidden="1">"c8899"</definedName>
    <definedName name="IQ_EPS_DET_EST" hidden="1">"c13571"</definedName>
    <definedName name="IQ_EPS_DET_EST_CURRENCY" hidden="1">"c13583"</definedName>
    <definedName name="IQ_EPS_DET_EST_CURRENCY_REUT" hidden="1">"c13584"</definedName>
    <definedName name="IQ_EPS_DET_EST_CURRENCY_THOM" hidden="1">"c12484"</definedName>
    <definedName name="IQ_EPS_DET_EST_DATE" hidden="1">"c13575"</definedName>
    <definedName name="IQ_EPS_DET_EST_DATE_REUT" hidden="1">"c13576"</definedName>
    <definedName name="IQ_EPS_DET_EST_DATE_THOM" hidden="1">"c12235"</definedName>
    <definedName name="IQ_EPS_DET_EST_INCL" hidden="1">"c13587"</definedName>
    <definedName name="IQ_EPS_DET_EST_INCL_REUT" hidden="1">"c13588"</definedName>
    <definedName name="IQ_EPS_DET_EST_INCL_THOM" hidden="1">"c12367"</definedName>
    <definedName name="IQ_EPS_DET_EST_ORIGIN" hidden="1">"c13579"</definedName>
    <definedName name="IQ_EPS_DET_EST_ORIGIN_REUT" hidden="1">"c13580"</definedName>
    <definedName name="IQ_EPS_DET_EST_ORIGIN_THOM" hidden="1">"c12605"</definedName>
    <definedName name="IQ_EPS_DET_EST_REUT" hidden="1">"c13572"</definedName>
    <definedName name="IQ_EPS_DET_EST_THOM" hidden="1">"c12085"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REUT" hidden="1">"c5497"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EXCL_GUIDANCE" hidden="1">"c4368"</definedName>
    <definedName name="IQ_EPS_EXCL_HIGH_GUIDANCE" hidden="1">"c4369"</definedName>
    <definedName name="IQ_EPS_EXCL_LOW_GUIDANCE" hidden="1">"c4204"</definedName>
    <definedName name="IQ_EPS_GAAP_GUIDANCE" hidden="1">"c4370"</definedName>
    <definedName name="IQ_EPS_GAAP_HIGH_GUIDANCE" hidden="1">"c4371"</definedName>
    <definedName name="IQ_EPS_GAAP_LOW_GUIDANCE" hidden="1">"c4205"</definedName>
    <definedName name="IQ_EPS_GW_ACT_OR_EST" hidden="1">"c2223"</definedName>
    <definedName name="IQ_EPS_GW_ACT_OR_EST_CIQ" hidden="1">"c5066"</definedName>
    <definedName name="IQ_EPS_GW_ACT_OR_EST_REUT" hidden="1">"c5469"</definedName>
    <definedName name="IQ_EPS_GW_DET_EST" hidden="1">"c12056"</definedName>
    <definedName name="IQ_EPS_GW_DET_EST_CURRENCY" hidden="1">"c12463"</definedName>
    <definedName name="IQ_EPS_GW_DET_EST_CURRENCY_THOM" hidden="1">"c12485"</definedName>
    <definedName name="IQ_EPS_GW_DET_EST_DATE" hidden="1">"c12209"</definedName>
    <definedName name="IQ_EPS_GW_DET_EST_DATE_REUT" hidden="1">"c12292"</definedName>
    <definedName name="IQ_EPS_GW_DET_EST_DATE_THOM" hidden="1">"c12236"</definedName>
    <definedName name="IQ_EPS_GW_DET_EST_INCL" hidden="1">"c12346"</definedName>
    <definedName name="IQ_EPS_GW_DET_EST_INCL_REUT" hidden="1">"c12416"</definedName>
    <definedName name="IQ_EPS_GW_DET_EST_INCL_THOM" hidden="1">"c12368"</definedName>
    <definedName name="IQ_EPS_GW_DET_EST_ORIGIN" hidden="1">"c12582"</definedName>
    <definedName name="IQ_EPS_GW_DET_EST_ORIGIN_REUT" hidden="1">"c12660"</definedName>
    <definedName name="IQ_EPS_GW_DET_EST_ORIGIN_THOM" hidden="1">"c12606"</definedName>
    <definedName name="IQ_EPS_GW_DET_EST_REUT" hidden="1">"c12150"</definedName>
    <definedName name="IQ_EPS_GW_DET_EST_REUT_CURRENCY_CURRENCY_REUT" hidden="1">"c12533"</definedName>
    <definedName name="IQ_EPS_GW_DET_EST_THOM" hidden="1">"c12086"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BOTTOM_UP_REUT" hidden="1">"c5499"</definedName>
    <definedName name="IQ_EPS_GW_EST_CIQ" hidden="1">"c4723"</definedName>
    <definedName name="IQ_EPS_GW_EST_REUT" hidden="1">"c5389"</definedName>
    <definedName name="IQ_EPS_GW_EST_THOM" hidden="1">"c5133"</definedName>
    <definedName name="IQ_EPS_GW_GUIDANCE" hidden="1">"c4372"</definedName>
    <definedName name="IQ_EPS_GW_HIGH_EST" hidden="1">"c1739"</definedName>
    <definedName name="IQ_EPS_GW_HIGH_EST_CIQ" hidden="1">"c4725"</definedName>
    <definedName name="IQ_EPS_GW_HIGH_EST_REUT" hidden="1">"c5391"</definedName>
    <definedName name="IQ_EPS_GW_HIGH_EST_THOM" hidden="1">"c5135"</definedName>
    <definedName name="IQ_EPS_GW_HIGH_GUIDANCE" hidden="1">"c4373"</definedName>
    <definedName name="IQ_EPS_GW_LOW_EST" hidden="1">"c1740"</definedName>
    <definedName name="IQ_EPS_GW_LOW_EST_CIQ" hidden="1">"c4726"</definedName>
    <definedName name="IQ_EPS_GW_LOW_EST_REUT" hidden="1">"c5392"</definedName>
    <definedName name="IQ_EPS_GW_LOW_EST_THOM" hidden="1">"c5136"</definedName>
    <definedName name="IQ_EPS_GW_LOW_GUIDANCE" hidden="1">"c4206"</definedName>
    <definedName name="IQ_EPS_GW_MEDIAN_EST" hidden="1">"c1738"</definedName>
    <definedName name="IQ_EPS_GW_MEDIAN_EST_CIQ" hidden="1">"c4724"</definedName>
    <definedName name="IQ_EPS_GW_MEDIAN_EST_REUT" hidden="1">"c5390"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REUT" hidden="1">"c5393"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REUT" hidden="1">"c5394"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DET_EST" hidden="1">"c12058"</definedName>
    <definedName name="IQ_EPS_NORM_DET_EST_CURRENCY" hidden="1">"c12465"</definedName>
    <definedName name="IQ_EPS_NORM_DET_EST_CURRENCY_REUT" hidden="1">"c12535"</definedName>
    <definedName name="IQ_EPS_NORM_DET_EST_DATE" hidden="1">"c12211"</definedName>
    <definedName name="IQ_EPS_NORM_DET_EST_DATE_REUT" hidden="1">"c12294"</definedName>
    <definedName name="IQ_EPS_NORM_DET_EST_INCL" hidden="1">"c12348"</definedName>
    <definedName name="IQ_EPS_NORM_DET_EST_INCL_REUT" hidden="1">"c12418"</definedName>
    <definedName name="IQ_EPS_NORM_DET_EST_ORIGIN" hidden="1">"c12583"</definedName>
    <definedName name="IQ_EPS_NORM_DET_EST_ORIGIN_REUT" hidden="1">"c12662"</definedName>
    <definedName name="IQ_EPS_NORM_DET_EST_ORIGIN_THOM" hidden="1">"c12607"</definedName>
    <definedName name="IQ_EPS_NORM_DET_EST_REUT" hidden="1">"c12152"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BOTTOM_UP_REUT" hidden="1">"c5498"</definedName>
    <definedName name="IQ_EPS_NORM_EST_CIQ" hidden="1">"c4667"</definedName>
    <definedName name="IQ_EPS_NORM_EST_REUT" hidden="1">"c5326"</definedName>
    <definedName name="IQ_EPS_NORM_HIGH_EST" hidden="1">"c2228"</definedName>
    <definedName name="IQ_EPS_NORM_HIGH_EST_CIQ" hidden="1">"c4669"</definedName>
    <definedName name="IQ_EPS_NORM_HIGH_EST_REUT" hidden="1">"c5328"</definedName>
    <definedName name="IQ_EPS_NORM_LOW_EST" hidden="1">"c2229"</definedName>
    <definedName name="IQ_EPS_NORM_LOW_EST_CIQ" hidden="1">"c4670"</definedName>
    <definedName name="IQ_EPS_NORM_LOW_EST_REUT" hidden="1">"c5329"</definedName>
    <definedName name="IQ_EPS_NORM_MEDIAN_EST" hidden="1">"c2227"</definedName>
    <definedName name="IQ_EPS_NORM_MEDIAN_EST_CIQ" hidden="1">"c4668"</definedName>
    <definedName name="IQ_EPS_NORM_MEDIAN_EST_REUT" hidden="1">"c5327"</definedName>
    <definedName name="IQ_EPS_NORM_NUM_EST" hidden="1">"c2230"</definedName>
    <definedName name="IQ_EPS_NORM_NUM_EST_CIQ" hidden="1">"c4671"</definedName>
    <definedName name="IQ_EPS_NORM_NUM_EST_REUT" hidden="1">"c5330"</definedName>
    <definedName name="IQ_EPS_NORM_STDDEV_EST" hidden="1">"c2231"</definedName>
    <definedName name="IQ_EPS_NORM_STDDEV_EST_CIQ" hidden="1">"c4672"</definedName>
    <definedName name="IQ_EPS_NORM_STDDEV_EST_REUT" hidden="1">"c5331"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REUT" hidden="1">"c5470"</definedName>
    <definedName name="IQ_EPS_REPORT_ACT_OR_EST_THOM" hidden="1">"c5307"</definedName>
    <definedName name="IQ_EPS_REPORTED_DET_EST" hidden="1">"c12057"</definedName>
    <definedName name="IQ_EPS_REPORTED_DET_EST_CURRENCY" hidden="1">"c12464"</definedName>
    <definedName name="IQ_EPS_REPORTED_DET_EST_CURRENCY_REUT" hidden="1">"c12534"</definedName>
    <definedName name="IQ_EPS_REPORTED_DET_EST_CURRENCY_THOM" hidden="1">"c12486"</definedName>
    <definedName name="IQ_EPS_REPORTED_DET_EST_DATE" hidden="1">"c12210"</definedName>
    <definedName name="IQ_EPS_REPORTED_DET_EST_DATE_REUT" hidden="1">"c12293"</definedName>
    <definedName name="IQ_EPS_REPORTED_DET_EST_DATE_THOM" hidden="1">"c12237"</definedName>
    <definedName name="IQ_EPS_REPORTED_DET_EST_INCL" hidden="1">"c12347"</definedName>
    <definedName name="IQ_EPS_REPORTED_DET_EST_INCL_REUT" hidden="1">"c12417"</definedName>
    <definedName name="IQ_EPS_REPORTED_DET_EST_INCL_THOM" hidden="1">"c12369"</definedName>
    <definedName name="IQ_EPS_REPORTED_DET_EST_ORIGIN" hidden="1">"c12772"</definedName>
    <definedName name="IQ_EPS_REPORTED_DET_EST_ORIGIN_REUT" hidden="1">"c12661"</definedName>
    <definedName name="IQ_EPS_REPORTED_DET_EST_ORIGIN_THOM" hidden="1">"c12607"</definedName>
    <definedName name="IQ_EPS_REPORTED_DET_EST_REUT" hidden="1">"c12151"</definedName>
    <definedName name="IQ_EPS_REPORTED_DET_EST_THOM" hidden="1">"c12087"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BOTTOM_UP_REUT" hidden="1">"c5500"</definedName>
    <definedName name="IQ_EPS_REPORTED_EST_CIQ" hidden="1">"c4730"</definedName>
    <definedName name="IQ_EPS_REPORTED_EST_REUT" hidden="1">"c5396"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REUT" hidden="1">"c5398"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REUT" hidden="1">"c5399"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REUT" hidden="1">"c5397"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REUT" hidden="1">"c5400"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REUT" hidden="1">"c5401"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UIDANCE" hidden="1">"c4377"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GUIDANCE" hidden="1">"c4381"</definedName>
    <definedName name="IQ_EPS_SBC_GW_HIGH_EST" hidden="1">"c4382"</definedName>
    <definedName name="IQ_EPS_SBC_GW_HIGH_GUIDANCE" hidden="1">"c4189"</definedName>
    <definedName name="IQ_EPS_SBC_GW_LOW_EST" hidden="1">"c4383"</definedName>
    <definedName name="IQ_EPS_SBC_GW_LOW_GUIDANCE" hidden="1">"c4229"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HIGH_GUIDANCE" hidden="1">"c4188"</definedName>
    <definedName name="IQ_EPS_SBC_LOW_EST" hidden="1">"c4389"</definedName>
    <definedName name="IQ_EPS_SBC_LOW_GUIDANCE" hidden="1">"c4228"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WITHOUT_FAIR_VALUES_FFIEC" hidden="1">"c12846"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T_ACT_BV" hidden="1">"c5630"</definedName>
    <definedName name="IQ_EST_ACT_BV_SHARE" hidden="1">"c3549"</definedName>
    <definedName name="IQ_EST_ACT_BV_SHARE_REUT" hidden="1">"c5445"</definedName>
    <definedName name="IQ_EST_ACT_BV_SHARE_THOM" hidden="1">"c4026"</definedName>
    <definedName name="IQ_EST_ACT_CAPEX" hidden="1">"c3546"</definedName>
    <definedName name="IQ_EST_ACT_CAPEX_REUT" hidden="1">"c3975"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REUT" hidden="1">"c3850"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REUT" hidden="1">"c3857"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REUT" hidden="1">"c5339"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REUT" hidden="1">"c3836"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REUT" hidden="1">"c5395"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NORM_REUT" hidden="1">"c5332"</definedName>
    <definedName name="IQ_EST_ACT_EPS_REPORTED" hidden="1">"c1750"</definedName>
    <definedName name="IQ_EST_ACT_EPS_REPORTED_CIQ" hidden="1">"c4736"</definedName>
    <definedName name="IQ_EST_ACT_EPS_REPORTED_REUT" hidden="1">"c5402"</definedName>
    <definedName name="IQ_EST_ACT_EPS_REPORTED_THOM" hidden="1">"c5146"</definedName>
    <definedName name="IQ_EST_ACT_EPS_REUT" hidden="1">"c5457"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"c1666"</definedName>
    <definedName name="IQ_EST_ACT_FFO_ADJ" hidden="1">"c4406"</definedName>
    <definedName name="IQ_EST_ACT_FFO_REUT" hidden="1">"c3843"</definedName>
    <definedName name="IQ_EST_ACT_FFO_SHARE" hidden="1">"c4407"</definedName>
    <definedName name="IQ_EST_ACT_FFO_SHARE_SHARE_REUT" hidden="1">"c3843"</definedName>
    <definedName name="IQ_EST_ACT_FFO_SHARE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SHARE_REUT" hidden="1">"c5616"</definedName>
    <definedName name="IQ_EST_ACT_NAV_THOM" hidden="1">"c5600"</definedName>
    <definedName name="IQ_EST_ACT_NET_DEBT" hidden="1">"c3545"</definedName>
    <definedName name="IQ_EST_ACT_NET_DEBT_REUT" hidden="1">"c5446"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GW_REUT" hidden="1">"c5381"</definedName>
    <definedName name="IQ_EST_ACT_NI_REPORTED" hidden="1">"c1736"</definedName>
    <definedName name="IQ_EST_ACT_NI_REPORTED_REUT" hidden="1">"c5388"</definedName>
    <definedName name="IQ_EST_ACT_NI_REUT" hidden="1">"c5374"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REUT" hidden="1">"c5346"</definedName>
    <definedName name="IQ_EST_ACT_OPER_INC_THOM" hidden="1">"c5118"</definedName>
    <definedName name="IQ_EST_ACT_PRETAX_GW_INC" hidden="1">"c1708"</definedName>
    <definedName name="IQ_EST_ACT_PRETAX_GW_INC_REUT" hidden="1">"c5360"</definedName>
    <definedName name="IQ_EST_ACT_PRETAX_INC" hidden="1">"c1701"</definedName>
    <definedName name="IQ_EST_ACT_PRETAX_INC_REUT" hidden="1">"c5353"</definedName>
    <definedName name="IQ_EST_ACT_PRETAX_INC_THOM" hidden="1">"c5125"</definedName>
    <definedName name="IQ_EST_ACT_PRETAX_REPORT_INC" hidden="1">"c1715"</definedName>
    <definedName name="IQ_EST_ACT_PRETAX_REPORT_INC_REUT" hidden="1">"c5367"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REUT" hidden="1">"c3996"</definedName>
    <definedName name="IQ_EST_ACT_RETURN_ASSETS_THOM" hidden="1">"c4040"</definedName>
    <definedName name="IQ_EST_ACT_RETURN_EQUITY" hidden="1">"c3548"</definedName>
    <definedName name="IQ_EST_ACT_RETURN_EQUITY_REUT" hidden="1">"c3989"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REUT" hidden="1">"c3835"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REUT" hidden="1">"c5447"</definedName>
    <definedName name="IQ_EST_CAPEX_GROWTH_1YR_THOM" hidden="1">"c5542"</definedName>
    <definedName name="IQ_EST_CAPEX_GROWTH_2YR" hidden="1">"c3589"</definedName>
    <definedName name="IQ_EST_CAPEX_GROWTH_2YR_REUT" hidden="1">"c5448"</definedName>
    <definedName name="IQ_EST_CAPEX_GROWTH_2YR_THOM" hidden="1">"c5543"</definedName>
    <definedName name="IQ_EST_CAPEX_GROWTH_Q_1YR" hidden="1">"c3590"</definedName>
    <definedName name="IQ_EST_CAPEX_GROWTH_Q_1YR_REUT" hidden="1">"c5449"</definedName>
    <definedName name="IQ_EST_CAPEX_GROWTH_Q_1YR_THOM" hidden="1">"c5544"</definedName>
    <definedName name="IQ_EST_CAPEX_SEQ_GROWTH_Q" hidden="1">"c3591"</definedName>
    <definedName name="IQ_EST_CAPEX_SEQ_GROWTH_Q_REUT" hidden="1">"c5450"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REUT" hidden="1">"c3892"</definedName>
    <definedName name="IQ_EST_CFPS_DIFF_THOM" hidden="1">"c5188"</definedName>
    <definedName name="IQ_EST_CFPS_GROWTH_1YR" hidden="1">"c1774"</definedName>
    <definedName name="IQ_EST_CFPS_GROWTH_1YR_REUT" hidden="1">"c3878"</definedName>
    <definedName name="IQ_EST_CFPS_GROWTH_1YR_THOM" hidden="1">"c5174"</definedName>
    <definedName name="IQ_EST_CFPS_GROWTH_2YR" hidden="1">"c1775"</definedName>
    <definedName name="IQ_EST_CFPS_GROWTH_2YR_REUT" hidden="1">"c3879"</definedName>
    <definedName name="IQ_EST_CFPS_GROWTH_2YR_THOM" hidden="1">"c5175"</definedName>
    <definedName name="IQ_EST_CFPS_GROWTH_Q_1YR" hidden="1">"c1776"</definedName>
    <definedName name="IQ_EST_CFPS_GROWTH_Q_1YR_REUT" hidden="1">"c3880"</definedName>
    <definedName name="IQ_EST_CFPS_GROWTH_Q_1YR_THOM" hidden="1">"c5176"</definedName>
    <definedName name="IQ_EST_CFPS_SEQ_GROWTH_Q" hidden="1">"c1777"</definedName>
    <definedName name="IQ_EST_CFPS_SEQ_GROWTH_Q_REUT" hidden="1">"c3881"</definedName>
    <definedName name="IQ_EST_CFPS_SEQ_GROWTH_Q_THOM" hidden="1">"c5177"</definedName>
    <definedName name="IQ_EST_CFPS_SURPRISE_PERCENT" hidden="1">"c1872"</definedName>
    <definedName name="IQ_EST_CFPS_SURPRISE_PERCENT_REUT" hidden="1">"c3893"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REUT" hidden="1">"c3894"</definedName>
    <definedName name="IQ_EST_DPS_DIFF_THOM" hidden="1">"c5190"</definedName>
    <definedName name="IQ_EST_DPS_GROWTH_1YR" hidden="1">"c1778"</definedName>
    <definedName name="IQ_EST_DPS_GROWTH_1YR_REUT" hidden="1">"c3882"</definedName>
    <definedName name="IQ_EST_DPS_GROWTH_1YR_THOM" hidden="1">"c5178"</definedName>
    <definedName name="IQ_EST_DPS_GROWTH_2YR" hidden="1">"c1779"</definedName>
    <definedName name="IQ_EST_DPS_GROWTH_2YR_REUT" hidden="1">"c3883"</definedName>
    <definedName name="IQ_EST_DPS_GROWTH_2YR_THOM" hidden="1">"c5179"</definedName>
    <definedName name="IQ_EST_DPS_GROWTH_Q_1YR" hidden="1">"c1780"</definedName>
    <definedName name="IQ_EST_DPS_GROWTH_Q_1YR_REUT" hidden="1">"c3884"</definedName>
    <definedName name="IQ_EST_DPS_GROWTH_Q_1YR_THOM" hidden="1">"c5180"</definedName>
    <definedName name="IQ_EST_DPS_SEQ_GROWTH_Q" hidden="1">"c1781"</definedName>
    <definedName name="IQ_EST_DPS_SEQ_GROWTH_Q_REUT" hidden="1">"c3885"</definedName>
    <definedName name="IQ_EST_DPS_SEQ_GROWTH_Q_THOM" hidden="1">"c5181"</definedName>
    <definedName name="IQ_EST_DPS_SURPRISE_PERCENT" hidden="1">"c1874"</definedName>
    <definedName name="IQ_EST_DPS_SURPRISE_PERCENT_REUT" hidden="1">"c3895"</definedName>
    <definedName name="IQ_EST_DPS_SURPRISE_PERCENT_THOM" hidden="1">"c5191"</definedName>
    <definedName name="IQ_EST_EBIT_DIFF" hidden="1">"c1875"</definedName>
    <definedName name="IQ_EST_EBIT_DIFF_REUT" hidden="1">"c5413"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REUT" hidden="1">"c5414"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REUT" hidden="1">"c3888"</definedName>
    <definedName name="IQ_EST_EBITDA_DIFF_THOM" hidden="1">"c5184"</definedName>
    <definedName name="IQ_EST_EBITDA_GROWTH_1YR" hidden="1">"c1766"</definedName>
    <definedName name="IQ_EST_EBITDA_GROWTH_1YR_REUT" hidden="1">"c3864"</definedName>
    <definedName name="IQ_EST_EBITDA_GROWTH_1YR_THOM" hidden="1">"c5161"</definedName>
    <definedName name="IQ_EST_EBITDA_GROWTH_2YR" hidden="1">"c1767"</definedName>
    <definedName name="IQ_EST_EBITDA_GROWTH_2YR_REUT" hidden="1">"c3865"</definedName>
    <definedName name="IQ_EST_EBITDA_GROWTH_2YR_THOM" hidden="1">"c5162"</definedName>
    <definedName name="IQ_EST_EBITDA_GROWTH_Q_1YR" hidden="1">"c1768"</definedName>
    <definedName name="IQ_EST_EBITDA_GROWTH_Q_1YR_REUT" hidden="1">"c3866"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REUT" hidden="1">"c3867"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REUT" hidden="1">"c3889"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REUT" hidden="1">"c5458"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REUT" hidden="1">"c3858"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BOTTOM_UP_REUT" hidden="1">"c5495"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REUT" hidden="1">"c5322"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REUT" hidden="1">"c5323"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REUT" hidden="1">"c5321"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REUT" hidden="1">"c5324"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REUT" hidden="1">"c5325"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REUT" hidden="1">"c5429"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REUT" hidden="1">"c5430"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DIFF_REUT" hidden="1">"c5411"</definedName>
    <definedName name="IQ_EST_EPS_NORM_SURPRISE_PERCENT" hidden="1">"c2248"</definedName>
    <definedName name="IQ_EST_EPS_NORM_SURPRISE_PERCENT_CIQ" hidden="1">"c4746"</definedName>
    <definedName name="IQ_EST_EPS_NORM_SURPRISE_PERCENT_REUT" hidden="1">"c5412"</definedName>
    <definedName name="IQ_EST_EPS_REPORT_DIFF" hidden="1">"c1893"</definedName>
    <definedName name="IQ_EST_EPS_REPORT_DIFF_CIQ" hidden="1">"c4763"</definedName>
    <definedName name="IQ_EST_EPS_REPORT_DIFF_REUT" hidden="1">"c5431"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REUT" hidden="1">"c5432"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REUT" hidden="1">"c3859"</definedName>
    <definedName name="IQ_EST_EPS_SEQ_GROWTH_Q_THOM" hidden="1">"c5156"</definedName>
    <definedName name="IQ_EST_EPS_SURPRISE_PERCENT" hidden="1">"c1635"</definedName>
    <definedName name="IQ_EST_EPS_SURPRISE_PERCENT_CIQ" hidden="1">"c5000"</definedName>
    <definedName name="IQ_EST_EPS_SURPRISE_PERCENT_REUT" hidden="1">"c5459"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"c1869"</definedName>
    <definedName name="IQ_EST_FFO_DIFF_REUT" hidden="1">"c3890"</definedName>
    <definedName name="IQ_EST_FFO_DIFF_THOM" hidden="1">"c5186"</definedName>
    <definedName name="IQ_EST_FFO_GROWTH_1YR" hidden="1">"c1770"</definedName>
    <definedName name="IQ_EST_FFO_GROWTH_1YR_REUT" hidden="1">"c3874"</definedName>
    <definedName name="IQ_EST_FFO_GROWTH_1YR_THOM" hidden="1">"c5170"</definedName>
    <definedName name="IQ_EST_FFO_GROWTH_2YR" hidden="1">"c1771"</definedName>
    <definedName name="IQ_EST_FFO_GROWTH_2YR_REUT" hidden="1">"c3875"</definedName>
    <definedName name="IQ_EST_FFO_GROWTH_2YR_THOM" hidden="1">"c5171"</definedName>
    <definedName name="IQ_EST_FFO_GROWTH_Q_1YR" hidden="1">"c1772"</definedName>
    <definedName name="IQ_EST_FFO_GROWTH_Q_1YR_REUT" hidden="1">"c3876"</definedName>
    <definedName name="IQ_EST_FFO_GROWTH_Q_1YR_THOM" hidden="1">"c5172"</definedName>
    <definedName name="IQ_EST_FFO_SEQ_GROWTH_Q" hidden="1">"c1773"</definedName>
    <definedName name="IQ_EST_FFO_SEQ_GROWTH_Q_REUT" hidden="1">"c3877"</definedName>
    <definedName name="IQ_EST_FFO_SEQ_GROWTH_Q_THOM" hidden="1">"c5173"</definedName>
    <definedName name="IQ_EST_FFO_SHARE_DIFF" hidden="1">"c4444"</definedName>
    <definedName name="IQ_EST_FFO_SHARE_GROWTH_1YR" hidden="1">"c4425"</definedName>
    <definedName name="IQ_EST_FFO_SHARE_GROWTH_2YR" hidden="1">"c4426"</definedName>
    <definedName name="IQ_EST_FFO_SHARE_GROWTH_Q_1YR" hidden="1">"c4427"</definedName>
    <definedName name="IQ_EST_FFO_SHARE_SEQ_GROWTH_Q" hidden="1">"c4428"</definedName>
    <definedName name="IQ_EST_FFO_SHARE_SHARE_DIFF_REUT" hidden="1">"c3890"</definedName>
    <definedName name="IQ_EST_FFO_SHARE_SHARE_DIFF_THOM" hidden="1">"c5186"</definedName>
    <definedName name="IQ_EST_FFO_SHARE_SHARE_SURPRISE_PERCENT_REUT" hidden="1">"c3891"</definedName>
    <definedName name="IQ_EST_FFO_SHARE_SHARE_SURPRISE_PERCENT_THOM" hidden="1">"c5187"</definedName>
    <definedName name="IQ_EST_FFO_SHARE_SURPRISE_PERCENT" hidden="1">"c4453"</definedName>
    <definedName name="IQ_EST_FFO_SURPRISE_PERCENT" hidden="1">"c1870"</definedName>
    <definedName name="IQ_EST_FFO_SURPRISE_PERCENT_REUT" hidden="1">"c3891"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REUT" hidden="1">"c5478"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I_DIFF" hidden="1">"c1885"</definedName>
    <definedName name="IQ_EST_NI_DIFF_REUT" hidden="1">"c5423"</definedName>
    <definedName name="IQ_EST_NI_DIFF_THOM" hidden="1">"c5198"</definedName>
    <definedName name="IQ_EST_NI_GW_DIFF" hidden="1">"c1887"</definedName>
    <definedName name="IQ_EST_NI_GW_DIFF_REUT" hidden="1">"c5425"</definedName>
    <definedName name="IQ_EST_NI_GW_SURPRISE_PERCENT" hidden="1">"c1888"</definedName>
    <definedName name="IQ_EST_NI_GW_SURPRISE_PERCENT_REUT" hidden="1">"c5426"</definedName>
    <definedName name="IQ_EST_NI_REPORT_DIFF" hidden="1">"c1889"</definedName>
    <definedName name="IQ_EST_NI_REPORT_DIFF_REUT" hidden="1">"c5427"</definedName>
    <definedName name="IQ_EST_NI_REPORT_SURPRISE_PERCENT" hidden="1">"c1890"</definedName>
    <definedName name="IQ_EST_NI_REPORT_SURPRISE_PERCENT_REUT" hidden="1">"c5428"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REUT" hidden="1">"c5424"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REUT" hidden="1">"c3870"</definedName>
    <definedName name="IQ_EST_NUM_HIGH_REC_THOM" hidden="1">"c5166"</definedName>
    <definedName name="IQ_EST_NUM_HIGHEST_REC" hidden="1">"c5648"</definedName>
    <definedName name="IQ_EST_NUM_HIGHEST_REC_REUT" hidden="1">"c3869"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REUT" hidden="1">"c3872"</definedName>
    <definedName name="IQ_EST_NUM_LOW_REC_THOM" hidden="1">"c5168"</definedName>
    <definedName name="IQ_EST_NUM_LOWEST_REC" hidden="1">"c5652"</definedName>
    <definedName name="IQ_EST_NUM_LOWEST_REC_REUT" hidden="1">"c3873"</definedName>
    <definedName name="IQ_EST_NUM_LOWEST_REC_THOM" hidden="1">"c5169"</definedName>
    <definedName name="IQ_EST_NUM_NEUTRAL_REC" hidden="1">"c5650"</definedName>
    <definedName name="IQ_EST_NUM_NEUTRAL_REC_REUT" hidden="1">"c3871"</definedName>
    <definedName name="IQ_EST_NUM_NEUTRAL_REC_THOM" hidden="1">"c5167"</definedName>
    <definedName name="IQ_EST_NUM_NO_OPINION" hidden="1">"c1758"</definedName>
    <definedName name="IQ_EST_NUM_NO_OPINION_REUT" hidden="1">"c3868"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REUT" hidden="1">"c5415"</definedName>
    <definedName name="IQ_EST_OPER_INC_DIFF_THOM" hidden="1">"c5194"</definedName>
    <definedName name="IQ_EST_OPER_INC_SURPRISE_PERCENT" hidden="1">"c1878"</definedName>
    <definedName name="IQ_EST_OPER_INC_SURPRISE_PERCENT_REUT" hidden="1">"c5416"</definedName>
    <definedName name="IQ_EST_OPER_INC_SURPRISE_PERCENT_THOM" hidden="1">"c5195"</definedName>
    <definedName name="IQ_EST_PRE_TAX_DIFF" hidden="1">"c1879"</definedName>
    <definedName name="IQ_EST_PRE_TAX_DIFF_REUT" hidden="1">"c5417"</definedName>
    <definedName name="IQ_EST_PRE_TAX_DIFF_THOM" hidden="1">"c5196"</definedName>
    <definedName name="IQ_EST_PRE_TAX_GW_DIFF" hidden="1">"c1881"</definedName>
    <definedName name="IQ_EST_PRE_TAX_GW_DIFF_REUT" hidden="1">"c5419"</definedName>
    <definedName name="IQ_EST_PRE_TAX_GW_SURPRISE_PERCENT" hidden="1">"c1882"</definedName>
    <definedName name="IQ_EST_PRE_TAX_GW_SURPRISE_PERCENT_REUT" hidden="1">"c5420"</definedName>
    <definedName name="IQ_EST_PRE_TAX_REPORT_DIFF" hidden="1">"c1883"</definedName>
    <definedName name="IQ_EST_PRE_TAX_REPORT_DIFF_REUT" hidden="1">"c5421"</definedName>
    <definedName name="IQ_EST_PRE_TAX_REPORT_SURPRISE_PERCENT" hidden="1">"c1884"</definedName>
    <definedName name="IQ_EST_PRE_TAX_REPORT_SURPRISE_PERCENT_REUT" hidden="1">"c5422"</definedName>
    <definedName name="IQ_EST_PRE_TAX_SURPRISE_PERCENT" hidden="1">"c1880"</definedName>
    <definedName name="IQ_EST_PRE_TAX_SURPRISE_PERCENT_REUT" hidden="1">"c5418"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REUT" hidden="1">"c3886"</definedName>
    <definedName name="IQ_EST_REV_DIFF_THOM" hidden="1">"c5182"</definedName>
    <definedName name="IQ_EST_REV_GROWTH_1YR" hidden="1">"c1638"</definedName>
    <definedName name="IQ_EST_REV_GROWTH_1YR_REUT" hidden="1">"c3860"</definedName>
    <definedName name="IQ_EST_REV_GROWTH_1YR_THOM" hidden="1">"c5157"</definedName>
    <definedName name="IQ_EST_REV_GROWTH_2YR" hidden="1">"c1639"</definedName>
    <definedName name="IQ_EST_REV_GROWTH_2YR_REUT" hidden="1">"c3861"</definedName>
    <definedName name="IQ_EST_REV_GROWTH_2YR_THOM" hidden="1">"c5158"</definedName>
    <definedName name="IQ_EST_REV_GROWTH_Q_1YR" hidden="1">"c1640"</definedName>
    <definedName name="IQ_EST_REV_GROWTH_Q_1YR_REUT" hidden="1">"c3862"</definedName>
    <definedName name="IQ_EST_REV_GROWTH_Q_1YR_THOM" hidden="1">"c5159"</definedName>
    <definedName name="IQ_EST_REV_SEQ_GROWTH_Q" hidden="1">"c1765"</definedName>
    <definedName name="IQ_EST_REV_SEQ_GROWTH_Q_REUT" hidden="1">"c3863"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REUT" hidden="1">"c3887"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UNUSED" hidden="1">"c7632"</definedName>
    <definedName name="IQ_EXPORTS_GOODS_REAL_SAAR_FC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UNUSED" hidden="1">"c7192"</definedName>
    <definedName name="IQ_EXPORTS_GOODS_REAL_SAAR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UNUSED" hidden="1">"c7636"</definedName>
    <definedName name="IQ_EXPORTS_SERVICES_REAL_SAAR_FC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UNUSED" hidden="1">"c7196"</definedName>
    <definedName name="IQ_EXPORTS_SERVICES_REAL_SAAR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FUNDS_SOLD" hidden="1">"c2256"</definedName>
    <definedName name="IQ_FEES_COMMISSIONS_BROKERAGE_FFIEC" hidden="1">"c13005"</definedName>
    <definedName name="IQ_FFO" hidden="1">"c1574"</definedName>
    <definedName name="IQ_FFO_ACT_OR_EST" hidden="1">"c2216"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GUIDANCE" hidden="1">"c4436"</definedName>
    <definedName name="IQ_FFO_ADJ_HIGH_EST" hidden="1">"c4437"</definedName>
    <definedName name="IQ_FFO_ADJ_HIGH_GUIDANCE" hidden="1">"c4202"</definedName>
    <definedName name="IQ_FFO_ADJ_LOW_EST" hidden="1">"c4438"</definedName>
    <definedName name="IQ_FFO_ADJ_LOW_GUIDANCE" hidden="1">"c4242"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EST" hidden="1">"c418"</definedName>
    <definedName name="IQ_FFO_EST_DET_EST" hidden="1">"c12059"</definedName>
    <definedName name="IQ_FFO_EST_DET_EST_CURRENCY" hidden="1">"c12466"</definedName>
    <definedName name="IQ_FFO_EST_DET_EST_CURRENCY_REUT" hidden="1">"c12536"</definedName>
    <definedName name="IQ_FFO_EST_DET_EST_CURRENCY_THOM" hidden="1">"c12487"</definedName>
    <definedName name="IQ_FFO_EST_DET_EST_DATE" hidden="1">"c12212"</definedName>
    <definedName name="IQ_FFO_EST_DET_EST_DATE_REUT" hidden="1">"c12295"</definedName>
    <definedName name="IQ_FFO_EST_DET_EST_DATE_THOM" hidden="1">"c12238"</definedName>
    <definedName name="IQ_FFO_EST_DET_EST_INCL" hidden="1">"c12349"</definedName>
    <definedName name="IQ_FFO_EST_DET_EST_INCL_REUT" hidden="1">"c12419"</definedName>
    <definedName name="IQ_FFO_EST_DET_EST_INCL_THOM" hidden="1">"c12370"</definedName>
    <definedName name="IQ_FFO_EST_DET_EST_ORIGIN" hidden="1">"c12722"</definedName>
    <definedName name="IQ_FFO_EST_DET_EST_ORIGIN_REUT" hidden="1">"c12724"</definedName>
    <definedName name="IQ_FFO_EST_DET_EST_ORIGIN_THOM" hidden="1">"c12608"</definedName>
    <definedName name="IQ_FFO_EST_DET_EST_REUT" hidden="1">"c12153"</definedName>
    <definedName name="IQ_FFO_EST_DET_EST_THOM" hidden="1">"c12088"</definedName>
    <definedName name="IQ_FFO_EST_REUT" hidden="1">"c3837"</definedName>
    <definedName name="IQ_FFO_EST_THOM" hidden="1">"c3999"</definedName>
    <definedName name="IQ_FFO_GUIDANCE" hidden="1">"c4443"</definedName>
    <definedName name="IQ_FFO_HIGH_EST" hidden="1">"c419"</definedName>
    <definedName name="IQ_FFO_HIGH_EST_REUT" hidden="1">"c3839"</definedName>
    <definedName name="IQ_FFO_HIGH_EST_THOM" hidden="1">"c4001"</definedName>
    <definedName name="IQ_FFO_HIGH_GUIDANCE" hidden="1">"c4184"</definedName>
    <definedName name="IQ_FFO_LOW_EST" hidden="1">"c420"</definedName>
    <definedName name="IQ_FFO_LOW_EST_REUT" hidden="1">"c3840"</definedName>
    <definedName name="IQ_FFO_LOW_EST_THOM" hidden="1">"c4002"</definedName>
    <definedName name="IQ_FFO_LOW_GUIDANCE" hidden="1">"c4224"</definedName>
    <definedName name="IQ_FFO_MEDIAN_EST" hidden="1">"c1665"</definedName>
    <definedName name="IQ_FFO_MEDIAN_EST_REUT" hidden="1">"c3838"</definedName>
    <definedName name="IQ_FFO_MEDIAN_EST_THOM" hidden="1">"c4000"</definedName>
    <definedName name="IQ_FFO_NUM_EST" hidden="1">"c421"</definedName>
    <definedName name="IQ_FFO_NUM_EST_REUT" hidden="1">"c3841"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"c4445"</definedName>
    <definedName name="IQ_FFO_SHARE_GUIDANCE" hidden="1">"c4447"</definedName>
    <definedName name="IQ_FFO_SHARE_HIGH_EST" hidden="1">"c4448"</definedName>
    <definedName name="IQ_FFO_SHARE_HIGH_GUIDANCE" hidden="1">"c4203"</definedName>
    <definedName name="IQ_FFO_SHARE_LOW_EST" hidden="1">"c4449"</definedName>
    <definedName name="IQ_FFO_SHARE_LOW_GUIDANCE" hidden="1">"c4243"</definedName>
    <definedName name="IQ_FFO_SHARE_MEDIAN_EST" hidden="1">"c4450"</definedName>
    <definedName name="IQ_FFO_SHARE_NUM_EST" hidden="1">"c4451"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CURRENCY_THOM" hidden="1">"c12487"</definedName>
    <definedName name="IQ_FFO_SHARE_SHARE_EST_DET_EST_DATE" hidden="1">"c12212"</definedName>
    <definedName name="IQ_FFO_SHARE_SHARE_EST_DET_EST_DATE_REUT" hidden="1">"c12295"</definedName>
    <definedName name="IQ_FFO_SHARE_SHARE_EST_DET_EST_DATE_THOM" hidden="1">"c12238"</definedName>
    <definedName name="IQ_FFO_SHARE_SHARE_EST_DET_EST_INCL" hidden="1">"c12349"</definedName>
    <definedName name="IQ_FFO_SHARE_SHARE_EST_DET_EST_INCL_REUT" hidden="1">"c12419"</definedName>
    <definedName name="IQ_FFO_SHARE_SHARE_EST_DET_EST_INCL_THOM" hidden="1">"c12370"</definedName>
    <definedName name="IQ_FFO_SHARE_SHARE_EST_DET_EST_ORIGIN" hidden="1">"c12722"</definedName>
    <definedName name="IQ_FFO_SHARE_SHARE_EST_DET_EST_ORIGIN_REUT" hidden="1">"c12724"</definedName>
    <definedName name="IQ_FFO_SHARE_SHARE_EST_DET_EST_ORIGIN_THOM" hidden="1">"c12608"</definedName>
    <definedName name="IQ_FFO_SHARE_SHARE_EST_DET_EST_REUT" hidden="1">"c12153"</definedName>
    <definedName name="IQ_FFO_SHARE_SHARE_EST_DET_EST_THOM" hidden="1">"c12088"</definedName>
    <definedName name="IQ_FFO_SHARE_SHARE_EST_REUT" hidden="1">"c3837"</definedName>
    <definedName name="IQ_FFO_SHARE_SHARE_EST_THOM" hidden="1">"c3999"</definedName>
    <definedName name="IQ_FFO_SHARE_SHARE_HIGH_EST_REUT" hidden="1">"c3839"</definedName>
    <definedName name="IQ_FFO_SHARE_SHARE_HIGH_EST_THOM" hidden="1">"c4001"</definedName>
    <definedName name="IQ_FFO_SHARE_SHARE_LOW_EST_REUT" hidden="1">"c3840"</definedName>
    <definedName name="IQ_FFO_SHARE_SHARE_LOW_EST_THOM" hidden="1">"c4002"</definedName>
    <definedName name="IQ_FFO_SHARE_SHARE_MEDIAN_EST_REUT" hidden="1">"c3838"</definedName>
    <definedName name="IQ_FFO_SHARE_SHARE_MEDIAN_EST_THOM" hidden="1">"c4000"</definedName>
    <definedName name="IQ_FFO_SHARE_SHARE_NUM_EST_REUT" hidden="1">"c3841"</definedName>
    <definedName name="IQ_FFO_SHARE_SHARE_NUM_EST_THOM" hidden="1">"c4003"</definedName>
    <definedName name="IQ_FFO_SHARE_SHARE_STDDEV_EST_REUT" hidden="1">"c3842"</definedName>
    <definedName name="IQ_FFO_SHARE_SHARE_STDDEV_EST_THOM" hidden="1">"c4004"</definedName>
    <definedName name="IQ_FFO_SHARE_STDDEV_EST" hidden="1">"c4452"</definedName>
    <definedName name="IQ_FFO_STDDEV_EST" hidden="1">"c422"</definedName>
    <definedName name="IQ_FFO_STDDEV_EST_REUT" hidden="1">"c3842"</definedName>
    <definedName name="IQ_FFO_STDDEV_EST_THOM" hidden="1">"c4004"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REUT" hidden="1">"c6798"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REUT" hidden="1">"c6799"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UNUSED" hidden="1">"c7530"</definedName>
    <definedName name="IQ_FIXED_INVEST_FC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UNUSED" hidden="1">"c7090"</definedName>
    <definedName name="IQ_FIXED_INVEST_REAL_APR_FC_UNUSED" hidden="1">"c8518"</definedName>
    <definedName name="IQ_FIXED_INVEST_REAL_APR_UNUSED" hidden="1">"c7638"</definedName>
    <definedName name="IQ_FIXED_INVEST_REAL_FC_UNUSED" hidden="1">"c7858"</definedName>
    <definedName name="IQ_FIXED_INVEST_REAL_POP_FC_UNUSED" hidden="1">"c8078"</definedName>
    <definedName name="IQ_FIXED_INVEST_REAL_POP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ND_FEE_INC_NON_INT_INC_FFIEC" hidden="1">"c13493"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DET_EST_DATE_THOM" hidden="1">"c12239"</definedName>
    <definedName name="IQ_GROSS_MARGIN_DET_EST_INCL_THOM" hidden="1">"c12371"</definedName>
    <definedName name="IQ_GROSS_MARGIN_DET_EST_ORIGIN_THOM" hidden="1">"c12609"</definedName>
    <definedName name="IQ_GROSS_MARGIN_DET_EST_THOM" hidden="1">"c12089"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EXP_CASINO" hidden="1">"c8733"</definedName>
    <definedName name="IQ_HG_EXP_DEVELOPMENT" hidden="1">"c8738"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INCENTIVE_MANAGEMENT_FEES" hidden="1">"c8727"</definedName>
    <definedName name="IQ_HG_REV_MANAGEMENT_FEES" hidden="1">"c8718"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PROM_COSTS" hidden="1">"c8745"</definedName>
    <definedName name="IQ_HG_ROOMS_BEG" hidden="1">"c8600"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OWNERS_WRITTEN" hidden="1">"c546"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UNUSED" hidden="1">"c7542"</definedName>
    <definedName name="IQ_HOUSING_COMPLETIONS_SINGLE_FAM_FC_UNUSED" hidden="1">"c7762"</definedName>
    <definedName name="IQ_HOUSING_COMPLETIONS_SINGLE_FAM_POP_FC_UNUSED" hidden="1">"c7982"</definedName>
    <definedName name="IQ_HOUSING_COMPLETIONS_SINGLE_FAM_POP_UNUSED" hidden="1">"c7102"</definedName>
    <definedName name="IQ_HOUSING_COMPLETIONS_SINGLE_FAM_UNUSED" hidden="1">"c6882"</definedName>
    <definedName name="IQ_HOUSING_COMPLETIONS_SINGLE_FAM_YOY_FC_UNUSED" hidden="1">"c8202"</definedName>
    <definedName name="IQ_HOUSING_COMPLETIONS_SINGLE_FAM_YOY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IR_OIL" hidden="1">"c547"</definedName>
    <definedName name="IQ_IMPAIRMENT_GW" hidden="1">"c548"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UNUSED" hidden="1">"c7643"</definedName>
    <definedName name="IQ_IMPORTS_GOODS_REAL_SAAR_FC_UNUSED" hidden="1">"c7863"</definedName>
    <definedName name="IQ_IMPORTS_GOODS_REAL_SAAR_POP_FC_UNUSED" hidden="1">"c8083"</definedName>
    <definedName name="IQ_IMPORTS_GOODS_REAL_SAAR_POP_UNUSED" hidden="1">"c7203"</definedName>
    <definedName name="IQ_IMPORTS_GOODS_REAL_SAAR_UNUSED" hidden="1">"c6983"</definedName>
    <definedName name="IQ_IMPORTS_GOODS_REAL_SAAR_YOY_FC_UNUSED" hidden="1">"c8303"</definedName>
    <definedName name="IQ_IMPORTS_GOODS_REAL_SAAR_YOY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UNUSED" hidden="1">"c7549"</definedName>
    <definedName name="IQ_IMPORTS_GOODS_SERVICES_FC_UNUSED" hidden="1">"c7769"</definedName>
    <definedName name="IQ_IMPORTS_GOODS_SERVICES_POP_FC_UNUSED" hidden="1">"c7989"</definedName>
    <definedName name="IQ_IMPORTS_GOODS_SERVICES_POP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UNUSED" hidden="1">"c7644"</definedName>
    <definedName name="IQ_IMPORTS_GOODS_SERVICES_REAL_SAAR_FC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UNUSED" hidden="1">"c7204"</definedName>
    <definedName name="IQ_IMPORTS_GOODS_SERVICES_REAL_SAAR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FED_FUNDS_FDIC" hidden="1">"c6566"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SECURED_RE_DOM_FFIEC" hidden="1">"c12977"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ANGIBLES_NET" hidden="1">"c1407"</definedName>
    <definedName name="IQ_INTEREST_BEARING_BALANCES_FDIC" hidden="1">"c6371"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UNUSED" hidden="1">"c7563"</definedName>
    <definedName name="IQ_ISM_SERVICES_FC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UNUSED" hidden="1">"c7123"</definedName>
    <definedName name="IQ_ISM_SERVICES_UNUSED" hidden="1">"c6903"</definedName>
    <definedName name="IQ_ISM_SERVICES_YOY_FC_UNUSED" hidden="1">"c8223"</definedName>
    <definedName name="IQ_ISM_SERVICES_YOY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ASE_RECEIVABLES_FOREIGN_FFIEC" hidden="1">"c13483"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QUID_ASSETS_ASSETS_TOT_FFIEC" hidden="1">"c13439"</definedName>
    <definedName name="IQ_LIQUID_ASSETS_NONCORE_FUNDING_FFIEC" hidden="1">"c13339"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CURRENT_LOANS_FDIC" hidden="1">"c6740"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GROWTH_DET_EST" hidden="1">"c12060"</definedName>
    <definedName name="IQ_LT_GROWTH_DET_EST_DATE" hidden="1">"c12213"</definedName>
    <definedName name="IQ_LT_GROWTH_DET_EST_DATE_REUT" hidden="1">"c12296"</definedName>
    <definedName name="IQ_LT_GROWTH_DET_EST_DATE_THOM" hidden="1">"c12240"</definedName>
    <definedName name="IQ_LT_GROWTH_DET_EST_INCL" hidden="1">"c12350"</definedName>
    <definedName name="IQ_LT_GROWTH_DET_EST_INCL_REUT" hidden="1">"c12420"</definedName>
    <definedName name="IQ_LT_GROWTH_DET_EST_INCL_THOM" hidden="1">"c12372"</definedName>
    <definedName name="IQ_LT_GROWTH_DET_EST_ORIGIN" hidden="1">"c12725"</definedName>
    <definedName name="IQ_LT_GROWTH_DET_EST_ORIGIN_REUT" hidden="1">"c12728"</definedName>
    <definedName name="IQ_LT_GROWTH_DET_EST_ORIGIN_THOM" hidden="1">"c12610"</definedName>
    <definedName name="IQ_LT_GROWTH_DET_EST_REUT" hidden="1">"c12154"</definedName>
    <definedName name="IQ_LT_GROWTH_DET_EST_THOM" hidden="1">"c12090"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GUIDANCE" hidden="1">"c4459"</definedName>
    <definedName name="IQ_MAINT_CAPEX_HIGH_EST" hidden="1">"c4460"</definedName>
    <definedName name="IQ_MAINT_CAPEX_HIGH_GUIDANCE" hidden="1">"c4197"</definedName>
    <definedName name="IQ_MAINT_CAPEX_LOW_EST" hidden="1">"c4461"</definedName>
    <definedName name="IQ_MAINT_CAPEX_LOW_GUIDANCE" hidden="1">"c4237"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DAYS_CLAIMS_PAYABLE" hidden="1">"c9937"</definedName>
    <definedName name="IQ_MC_DAYS_CLAIMS_PAYABLE_EXCL_CAPITATION" hidden="1">"c9938"</definedName>
    <definedName name="IQ_MC_MEDICAL_COSTS_PMPM" hidden="1">"c9925"</definedName>
    <definedName name="IQ_MC_PARENT_CASH" hidden="1">"c9942"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TATUTORY_SURPLUS" hidden="1">"c2772"</definedName>
    <definedName name="IQ_MC_TOTAL_COVERED_LIVES" hidden="1">"c9919"</definedName>
    <definedName name="IQ_MC_TOTAL_MEMBERSHIP" hidden="1">"c9922"</definedName>
    <definedName name="IQ_MC_TOTAL_MEMBERSHIP_CAPITATION" hidden="1">"c9923"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UNUSED" hidden="1">"c7580"</definedName>
    <definedName name="IQ_MEDIAN_NEW_HOME_SALES_FC_UNUSED" hidden="1">"c7800"</definedName>
    <definedName name="IQ_MEDIAN_NEW_HOME_SALES_POP_FC_UNUSED" hidden="1">"c8020"</definedName>
    <definedName name="IQ_MEDIAN_NEW_HOME_SALES_POP_UNUSED" hidden="1">"c7140"</definedName>
    <definedName name="IQ_MEDIAN_NEW_HOME_SALES_UNUSED" hidden="1">"c6920"</definedName>
    <definedName name="IQ_MEDIAN_NEW_HOME_SALES_YOY_FC_UNUSED" hidden="1">"c8240"</definedName>
    <definedName name="IQ_MEDIAN_NEW_HOME_SALES_YOY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TH" hidden="1">15000</definedName>
    <definedName name="IQ_MOODYS_ACTION_LT" hidden="1">"c5660"</definedName>
    <definedName name="IQ_MOODYS_ACTION_ST" hidden="1">"c5663"</definedName>
    <definedName name="IQ_MOODYS_BANK_FIN_STRENGTH_ACTION_LT" hidden="1">"c5669"</definedName>
    <definedName name="IQ_MOODYS_BANK_FIN_STRENGTH_DATE_LT" hidden="1">"c5668"</definedName>
    <definedName name="IQ_MOODYS_BANK_FIN_STRENGTH_LT" hidden="1">"c5670"</definedName>
    <definedName name="IQ_MOODYS_CORP_FAMILY_ACTION_LT" hidden="1">"c5666"</definedName>
    <definedName name="IQ_MOODYS_CORP_FAMILY_DATE_LT" hidden="1">"c5665"</definedName>
    <definedName name="IQ_MOODYS_CORP_FAMILY_LT" hidden="1">"c5667"</definedName>
    <definedName name="IQ_MOODYS_DATE_LT" hidden="1">"c5659"</definedName>
    <definedName name="IQ_MOODYS_DATE_ST" hidden="1">"c5662"</definedName>
    <definedName name="IQ_MOODYS_INS_FIN_STRENGTH_ACTION_LT" hidden="1">"c5672"</definedName>
    <definedName name="IQ_MOODYS_INS_FIN_STRENGTH_ACTION_ST" hidden="1">"c5675"</definedName>
    <definedName name="IQ_MOODYS_INS_FIN_STRENGTH_DATE_LT" hidden="1">"c5671"</definedName>
    <definedName name="IQ_MOODYS_INS_FIN_STRENGTH_DATE_ST" hidden="1">"c5674"</definedName>
    <definedName name="IQ_MOODYS_INS_FIN_STRENGTH_LT" hidden="1">"c5673"</definedName>
    <definedName name="IQ_MOODYS_INS_FIN_STRENGTH_ST" hidden="1">"c5676"</definedName>
    <definedName name="IQ_MOODYS_ISSUE_ACTION_LT" hidden="1">"c5683"</definedName>
    <definedName name="IQ_MOODYS_ISSUE_ACTION_ST" hidden="1">"c6784"</definedName>
    <definedName name="IQ_MOODYS_ISSUE_DATE_LT" hidden="1">"c5682"</definedName>
    <definedName name="IQ_MOODYS_ISSUE_DATE_ST" hidden="1">"c6783"</definedName>
    <definedName name="IQ_MOODYS_ISSUE_LT" hidden="1">"c5684"</definedName>
    <definedName name="IQ_MOODYS_ISSUE_ST" hidden="1">"c6785"</definedName>
    <definedName name="IQ_MOODYS_ISSUE_WATCHLIST_DATE" hidden="1">"c5685"</definedName>
    <definedName name="IQ_MOODYS_ISSUE_WATCHLIST_INDICATOR" hidden="1">"c5687"</definedName>
    <definedName name="IQ_MOODYS_ISSUE_WATCHLIST_REASON" hidden="1">"c5686"</definedName>
    <definedName name="IQ_MOODYS_JR_SUB_ACTION_LT" hidden="1">"c13537"</definedName>
    <definedName name="IQ_MOODYS_JR_SUB_DATE_LT" hidden="1">"c13536"</definedName>
    <definedName name="IQ_MOODYS_JR_SUB_LT" hidden="1">"c13535"</definedName>
    <definedName name="IQ_MOODYS_JR_SUB_TYPE_LT" hidden="1">"c13538"</definedName>
    <definedName name="IQ_MOODYS_LATEST_DATE_LT" hidden="1">"c12711"</definedName>
    <definedName name="IQ_MOODYS_LATEST_DATE_ST" hidden="1">"c12715"</definedName>
    <definedName name="IQ_MOODYS_LATEST_LT" hidden="1">"c12710"</definedName>
    <definedName name="IQ_MOODYS_LATEST_ST" hidden="1">"c12714"</definedName>
    <definedName name="IQ_MOODYS_LATEST_TYPE_LT" hidden="1">"c12713"</definedName>
    <definedName name="IQ_MOODYS_LATEST_TYPE_ST" hidden="1">"c12717"</definedName>
    <definedName name="IQ_MOODYS_LT" hidden="1">"c5661"</definedName>
    <definedName name="IQ_MOODYS_OTHER_ACTION_LT" hidden="1">"c13545"</definedName>
    <definedName name="IQ_MOODYS_OTHER_ACTION_ST" hidden="1">"c13569"</definedName>
    <definedName name="IQ_MOODYS_OTHER_DATE_LT" hidden="1">"c13544"</definedName>
    <definedName name="IQ_MOODYS_OTHER_DATE_ST" hidden="1">"c13568"</definedName>
    <definedName name="IQ_MOODYS_OTHER_LT" hidden="1">"c13543"</definedName>
    <definedName name="IQ_MOODYS_OTHER_ST" hidden="1">"c13567"</definedName>
    <definedName name="IQ_MOODYS_OTHER_TYPE_LT" hidden="1">"c13546"</definedName>
    <definedName name="IQ_MOODYS_OTHER_TYPE_ST" hidden="1">"c13570"</definedName>
    <definedName name="IQ_MOODYS_OUTLOOK" hidden="1">"c5678"</definedName>
    <definedName name="IQ_MOODYS_OUTLOOK_DATE" hidden="1">"c5677"</definedName>
    <definedName name="IQ_MOODYS_PREF_ACTION_LT" hidden="1">"c13541"</definedName>
    <definedName name="IQ_MOODYS_PREF_DATE_LT" hidden="1">"c13540"</definedName>
    <definedName name="IQ_MOODYS_PREF_LT" hidden="1">"c13539"</definedName>
    <definedName name="IQ_MOODYS_PREF_TYPE_LT" hidden="1">"c13542"</definedName>
    <definedName name="IQ_MOODYS_SERVICER_QUALITY_ACTION_LT" hidden="1">"c13549"</definedName>
    <definedName name="IQ_MOODYS_SERVICER_QUALITY_DATE_LT" hidden="1">"c13548"</definedName>
    <definedName name="IQ_MOODYS_SERVICER_QUALITY_LT" hidden="1">"c13547"</definedName>
    <definedName name="IQ_MOODYS_SERVICER_QUALITY_TYPE_LT" hidden="1">"c13550"</definedName>
    <definedName name="IQ_MOODYS_SR_SECURED_ACTION_LT" hidden="1">"c13521"</definedName>
    <definedName name="IQ_MOODYS_SR_SECURED_ACTION_ST" hidden="1">"c13553"</definedName>
    <definedName name="IQ_MOODYS_SR_SECURED_DATE_LT" hidden="1">"c13520"</definedName>
    <definedName name="IQ_MOODYS_SR_SECURED_DATE_ST" hidden="1">"c13552"</definedName>
    <definedName name="IQ_MOODYS_SR_SECURED_LT" hidden="1">"c13519"</definedName>
    <definedName name="IQ_MOODYS_SR_SECURED_ST" hidden="1">"c13551"</definedName>
    <definedName name="IQ_MOODYS_SR_SECURED_TYPE_LT" hidden="1">"c13522"</definedName>
    <definedName name="IQ_MOODYS_SR_SECURED_TYPE_ST" hidden="1">"c13554"</definedName>
    <definedName name="IQ_MOODYS_SR_SUB_ACTION_LT" hidden="1">"c13529"</definedName>
    <definedName name="IQ_MOODYS_SR_SUB_ACTION_ST" hidden="1">"c13561"</definedName>
    <definedName name="IQ_MOODYS_SR_SUB_DATE_LT" hidden="1">"c13528"</definedName>
    <definedName name="IQ_MOODYS_SR_SUB_DATE_ST" hidden="1">"c13560"</definedName>
    <definedName name="IQ_MOODYS_SR_SUB_LT" hidden="1">"c13527"</definedName>
    <definedName name="IQ_MOODYS_SR_SUB_ST" hidden="1">"c13559"</definedName>
    <definedName name="IQ_MOODYS_SR_SUB_TYPE_LT" hidden="1">"c13530"</definedName>
    <definedName name="IQ_MOODYS_SR_SUB_TYPE_ST" hidden="1">"c13562"</definedName>
    <definedName name="IQ_MOODYS_SR_UNSECURED_ACTION_LT" hidden="1">"c13525"</definedName>
    <definedName name="IQ_MOODYS_SR_UNSECURED_ACTION_ST" hidden="1">"c13557"</definedName>
    <definedName name="IQ_MOODYS_SR_UNSECURED_DATE_LT" hidden="1">"c13524"</definedName>
    <definedName name="IQ_MOODYS_SR_UNSECURED_DATE_ST" hidden="1">"c13556"</definedName>
    <definedName name="IQ_MOODYS_SR_UNSECURED_LT" hidden="1">"c13523"</definedName>
    <definedName name="IQ_MOODYS_SR_UNSECURED_ST" hidden="1">"c13555"</definedName>
    <definedName name="IQ_MOODYS_SR_UNSECURED_TYPE_LT" hidden="1">"c13526"</definedName>
    <definedName name="IQ_MOODYS_SR_UNSECURED_TYPE_ST" hidden="1">"c13558"</definedName>
    <definedName name="IQ_MOODYS_ST" hidden="1">"c5664"</definedName>
    <definedName name="IQ_MOODYS_SUB_ACTION_LT" hidden="1">"c13533"</definedName>
    <definedName name="IQ_MOODYS_SUB_ACTION_ST" hidden="1">"c13565"</definedName>
    <definedName name="IQ_MOODYS_SUB_DATE_LT" hidden="1">"c13532"</definedName>
    <definedName name="IQ_MOODYS_SUB_DATE_ST" hidden="1">"c13564"</definedName>
    <definedName name="IQ_MOODYS_SUB_LT" hidden="1">"c13531"</definedName>
    <definedName name="IQ_MOODYS_SUB_ST" hidden="1">"c13563"</definedName>
    <definedName name="IQ_MOODYS_SUB_TYPE_LT" hidden="1">"c13534"</definedName>
    <definedName name="IQ_MOODYS_SUB_TYPE_ST" hidden="1">"c13566"</definedName>
    <definedName name="IQ_MOODYS_WATCHLIST_DATE" hidden="1">"c5679"</definedName>
    <definedName name="IQ_MOODYS_WATCHLIST_INDICATOR" hidden="1">"c5681"</definedName>
    <definedName name="IQ_MOODYS_WATCHLIST_REASON" hidden="1">"c5680"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ULTI_RES_PROPERTIES_TRADING_DOM_FFIEC" hidden="1">"c12930"</definedName>
    <definedName name="IQ_MULTIFAMILY_LOANS_GROSS_LOANS_FFIEC" hidden="1">"c13404"</definedName>
    <definedName name="IQ_MULTIFAMILY_LOANS_RISK_BASED_FFIEC" hidden="1">"c13425"</definedName>
    <definedName name="IQ_MULTIFAMILY_RESIDENTIAL_LOANS_FDIC" hidden="1">"c6311"</definedName>
    <definedName name="IQ_MUNICIPAL_INVEST_SECURITIES_FFIEC" hidden="1">"c13459"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V_ACT_OR_EST_THOM" hidden="1">"c5607"</definedName>
    <definedName name="IQ_NAV_DET_EST_CURRENCY_THOM" hidden="1">"c12490"</definedName>
    <definedName name="IQ_NAV_DET_EST_DATE_THOM" hidden="1">"c12241"</definedName>
    <definedName name="IQ_NAV_DET_EST_INCL_THOM" hidden="1">"c12373"</definedName>
    <definedName name="IQ_NAV_DET_EST_ORIGIN_THOM" hidden="1">"c12707"</definedName>
    <definedName name="IQ_NAV_DET_EST_THOM" hidden="1">"c12091"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SHARE_ACT_OR_EST" hidden="1">"c2225"</definedName>
    <definedName name="IQ_NAV_SHARE_ACT_OR_EST_REUT" hidden="1">"c5623"</definedName>
    <definedName name="IQ_NAV_SHARE_DET_EST_CURRENCY_REUT" hidden="1">"c12538"</definedName>
    <definedName name="IQ_NAV_SHARE_DET_EST_DATE_REUT" hidden="1">"c12297"</definedName>
    <definedName name="IQ_NAV_SHARE_DET_EST_INCL_REUT" hidden="1">"c12421"</definedName>
    <definedName name="IQ_NAV_SHARE_DET_EST_ORIGIN" hidden="1">"c12585"</definedName>
    <definedName name="IQ_NAV_SHARE_DET_EST_ORIGIN_REUT" hidden="1">"c12665"</definedName>
    <definedName name="IQ_NAV_SHARE_DET_EST_ORIGIN_THOM" hidden="1">"c12611"</definedName>
    <definedName name="IQ_NAV_SHARE_DET_EST_REUT" hidden="1">"c12155"</definedName>
    <definedName name="IQ_NAV_SHARE_EST" hidden="1">"c5609"</definedName>
    <definedName name="IQ_NAV_SHARE_EST_REUT" hidden="1">"c5617"</definedName>
    <definedName name="IQ_NAV_SHARE_HIGH_EST" hidden="1">"c5612"</definedName>
    <definedName name="IQ_NAV_SHARE_HIGH_EST_REUT" hidden="1">"c5620"</definedName>
    <definedName name="IQ_NAV_SHARE_LOW_EST" hidden="1">"c5613"</definedName>
    <definedName name="IQ_NAV_SHARE_LOW_EST_REUT" hidden="1">"c5621"</definedName>
    <definedName name="IQ_NAV_SHARE_MEDIAN_EST" hidden="1">"c5610"</definedName>
    <definedName name="IQ_NAV_SHARE_MEDIAN_EST_REUT" hidden="1">"c5618"</definedName>
    <definedName name="IQ_NAV_SHARE_NUM_EST" hidden="1">"c5614"</definedName>
    <definedName name="IQ_NAV_SHARE_NUM_EST_REUT" hidden="1">"c5622"</definedName>
    <definedName name="IQ_NAV_SHARE_STDDEV_EST" hidden="1">"c5611"</definedName>
    <definedName name="IQ_NAV_SHARE_STDDEV_EST_REUT" hidden="1">"c5619"</definedName>
    <definedName name="IQ_NAV_STDDEV_EST" hidden="1">"c1756"</definedName>
    <definedName name="IQ_NAV_STDDEV_EST_THOM" hidden="1">"c5603"</definedName>
    <definedName name="IQ_NEGATIVE_FAIR_VALUE_DERIVATIVES_BENEFICIARY_FFIEC" hidden="1">"c13124"</definedName>
    <definedName name="IQ_NEGATIVE_FAIR_VALUE_DERIVATIVES_GUARANTOR_FFIEC" hidden="1">"c13117"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REUT" hidden="1">"c5473"</definedName>
    <definedName name="IQ_NET_DEBT_ACT_OR_EST_THOM" hidden="1">"c5309"</definedName>
    <definedName name="IQ_NET_DEBT_DET_EST" hidden="1">"c12061"</definedName>
    <definedName name="IQ_NET_DEBT_DET_EST_CURRENCY" hidden="1">"c12468"</definedName>
    <definedName name="IQ_NET_DEBT_DET_EST_CURRENCY_REUT" hidden="1">"c12539"</definedName>
    <definedName name="IQ_NET_DEBT_DET_EST_CURRENCY_THOM" hidden="1">"c12491"</definedName>
    <definedName name="IQ_NET_DEBT_DET_EST_DATE" hidden="1">"c12214"</definedName>
    <definedName name="IQ_NET_DEBT_DET_EST_DATE_REUT" hidden="1">"c12298"</definedName>
    <definedName name="IQ_NET_DEBT_DET_EST_DATE_THOM" hidden="1">"c12242"</definedName>
    <definedName name="IQ_NET_DEBT_DET_EST_INCL" hidden="1">"c12351"</definedName>
    <definedName name="IQ_NET_DEBT_DET_EST_INCL_REUT" hidden="1">"c12422"</definedName>
    <definedName name="IQ_NET_DEBT_DET_EST_INCL_THOM" hidden="1">"c12374"</definedName>
    <definedName name="IQ_NET_DEBT_DET_EST_ORIGIN" hidden="1">"c12586"</definedName>
    <definedName name="IQ_NET_DEBT_DET_EST_ORIGIN_REUT" hidden="1">"c12666"</definedName>
    <definedName name="IQ_NET_DEBT_DET_EST_ORIGIN_THOM" hidden="1">"c12612"</definedName>
    <definedName name="IQ_NET_DEBT_DET_EST_REUT" hidden="1">"c12156"</definedName>
    <definedName name="IQ_NET_DEBT_DET_EST_THOM" hidden="1">"c12092"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REUT" hidden="1">"c3976"</definedName>
    <definedName name="IQ_NET_DEBT_EST_THOM" hidden="1">"c4027"</definedName>
    <definedName name="IQ_NET_DEBT_GUIDANCE" hidden="1">"c4467"</definedName>
    <definedName name="IQ_NET_DEBT_HIGH_EST" hidden="1">"c3518"</definedName>
    <definedName name="IQ_NET_DEBT_HIGH_EST_REUT" hidden="1">"c3978"</definedName>
    <definedName name="IQ_NET_DEBT_HIGH_EST_THOM" hidden="1">"c4029"</definedName>
    <definedName name="IQ_NET_DEBT_HIGH_GUIDANCE" hidden="1">"c4181"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REUT" hidden="1">"c3979"</definedName>
    <definedName name="IQ_NET_DEBT_LOW_EST_THOM" hidden="1">"c4030"</definedName>
    <definedName name="IQ_NET_DEBT_LOW_GUIDANCE" hidden="1">"c4221"</definedName>
    <definedName name="IQ_NET_DEBT_MEDIAN_EST" hidden="1">"c3520"</definedName>
    <definedName name="IQ_NET_DEBT_MEDIAN_EST_REUT" hidden="1">"c3977"</definedName>
    <definedName name="IQ_NET_DEBT_MEDIAN_EST_THOM" hidden="1">"c4028"</definedName>
    <definedName name="IQ_NET_DEBT_NUM_EST" hidden="1">"c3515"</definedName>
    <definedName name="IQ_NET_DEBT_NUM_EST_REUT" hidden="1">"c3980"</definedName>
    <definedName name="IQ_NET_DEBT_NUM_EST_THOM" hidden="1">"c4031"</definedName>
    <definedName name="IQ_NET_DEBT_STDDEV_EST" hidden="1">"c3516"</definedName>
    <definedName name="IQ_NET_DEBT_STDDEV_EST_REUT" hidden="1">"c3981"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REUT" hidden="1">"c5468"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EFORE_CAPITALIZED" hidden="1">"c792"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DET_EST" hidden="1">"c12062"</definedName>
    <definedName name="IQ_NI_DET_EST_CURRENCY" hidden="1">"c12469"</definedName>
    <definedName name="IQ_NI_DET_EST_CURRENCY_REUT" hidden="1">"c12540"</definedName>
    <definedName name="IQ_NI_DET_EST_CURRENCY_THOM" hidden="1">"c12492"</definedName>
    <definedName name="IQ_NI_DET_EST_DATE" hidden="1">"c12215"</definedName>
    <definedName name="IQ_NI_DET_EST_DATE_REUT" hidden="1">"c12299"</definedName>
    <definedName name="IQ_NI_DET_EST_DATE_THOM" hidden="1">"c12243"</definedName>
    <definedName name="IQ_NI_DET_EST_INCL" hidden="1">"c12352"</definedName>
    <definedName name="IQ_NI_DET_EST_INCL_REUT" hidden="1">"c12423"</definedName>
    <definedName name="IQ_NI_DET_EST_INCL_THOM" hidden="1">"c12375"</definedName>
    <definedName name="IQ_NI_DET_EST_ORIGIN" hidden="1">"c12587"</definedName>
    <definedName name="IQ_NI_DET_EST_ORIGIN_REUT" hidden="1">"c12667"</definedName>
    <definedName name="IQ_NI_DET_EST_ORIGIN_THOM" hidden="1">"c12613"</definedName>
    <definedName name="IQ_NI_DET_EST_REUT" hidden="1">"c12157"</definedName>
    <definedName name="IQ_NI_DET_EST_THOM" hidden="1">"c12093"</definedName>
    <definedName name="IQ_NI_EST" hidden="1">"c1716"</definedName>
    <definedName name="IQ_NI_EST_REUT" hidden="1">"c5368"</definedName>
    <definedName name="IQ_NI_EST_THOM" hidden="1">"c5126"</definedName>
    <definedName name="IQ_NI_FFIEC" hidden="1">"c13034"</definedName>
    <definedName name="IQ_NI_GAAP_GUIDANCE" hidden="1">"c4470"</definedName>
    <definedName name="IQ_NI_GAAP_HIGH_GUIDANCE" hidden="1">"c4177"</definedName>
    <definedName name="IQ_NI_GAAP_LOW_GUIDANCE" hidden="1">"c4217"</definedName>
    <definedName name="IQ_NI_GUIDANCE" hidden="1">"c4469"</definedName>
    <definedName name="IQ_NI_GW_DET_EST" hidden="1">"c12063"</definedName>
    <definedName name="IQ_NI_GW_DET_EST_CURRENCY" hidden="1">"c12470"</definedName>
    <definedName name="IQ_NI_GW_DET_EST_CURRENCY_REUT" hidden="1">"c12541"</definedName>
    <definedName name="IQ_NI_GW_DET_EST_DATE" hidden="1">"c12216"</definedName>
    <definedName name="IQ_NI_GW_DET_EST_DATE_REUT" hidden="1">"c12300"</definedName>
    <definedName name="IQ_NI_GW_DET_EST_INCL" hidden="1">"c12353"</definedName>
    <definedName name="IQ_NI_GW_DET_EST_INCL_REUT" hidden="1">"c12424"</definedName>
    <definedName name="IQ_NI_GW_DET_EST_ORIGIN_REUT" hidden="1">"c12668"</definedName>
    <definedName name="IQ_NI_GW_DET_EST_REUT" hidden="1">"c12158"</definedName>
    <definedName name="IQ_NI_GW_EST" hidden="1">"c1723"</definedName>
    <definedName name="IQ_NI_GW_EST_REUT" hidden="1">"c5375"</definedName>
    <definedName name="IQ_NI_GW_GUIDANCE" hidden="1">"c4471"</definedName>
    <definedName name="IQ_NI_GW_HIGH_EST" hidden="1">"c1725"</definedName>
    <definedName name="IQ_NI_GW_HIGH_EST_REUT" hidden="1">"c5377"</definedName>
    <definedName name="IQ_NI_GW_HIGH_GUIDANCE" hidden="1">"c4178"</definedName>
    <definedName name="IQ_NI_GW_LOW_EST" hidden="1">"c1726"</definedName>
    <definedName name="IQ_NI_GW_LOW_EST_REUT" hidden="1">"c5378"</definedName>
    <definedName name="IQ_NI_GW_LOW_GUIDANCE" hidden="1">"c4218"</definedName>
    <definedName name="IQ_NI_GW_MEDIAN_EST" hidden="1">"c1724"</definedName>
    <definedName name="IQ_NI_GW_MEDIAN_EST_REUT" hidden="1">"c5376"</definedName>
    <definedName name="IQ_NI_GW_NUM_EST" hidden="1">"c1727"</definedName>
    <definedName name="IQ_NI_GW_NUM_EST_REUT" hidden="1">"c5379"</definedName>
    <definedName name="IQ_NI_GW_STDDEV_EST" hidden="1">"c1728"</definedName>
    <definedName name="IQ_NI_GW_STDDEV_EST_REUT" hidden="1">"c5380"</definedName>
    <definedName name="IQ_NI_HIGH_EST" hidden="1">"c1718"</definedName>
    <definedName name="IQ_NI_HIGH_EST_REUT" hidden="1">"c5370"</definedName>
    <definedName name="IQ_NI_HIGH_EST_THOM" hidden="1">"c5128"</definedName>
    <definedName name="IQ_NI_HIGH_GUIDANCE" hidden="1">"c4176"</definedName>
    <definedName name="IQ_NI_LOW_EST" hidden="1">"c1719"</definedName>
    <definedName name="IQ_NI_LOW_EST_REUT" hidden="1">"c5371"</definedName>
    <definedName name="IQ_NI_LOW_EST_THOM" hidden="1">"c5129"</definedName>
    <definedName name="IQ_NI_LOW_GUIDANCE" hidden="1">"c4216"</definedName>
    <definedName name="IQ_NI_MARGIN" hidden="1">"c794"</definedName>
    <definedName name="IQ_NI_MEDIAN_EST" hidden="1">"c1717"</definedName>
    <definedName name="IQ_NI_MEDIAN_EST_REUT" hidden="1">"c5369"</definedName>
    <definedName name="IQ_NI_MEDIAN_EST_THOM" hidden="1">"c5127"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REUT" hidden="1">"c5372"</definedName>
    <definedName name="IQ_NI_NUM_EST_THOM" hidden="1">"c5130"</definedName>
    <definedName name="IQ_NI_REPORTED_DET_EST_CURRENCY_REUT" hidden="1">"c12542"</definedName>
    <definedName name="IQ_NI_REPORTED_DET_EST_DATE_REUT" hidden="1">"c12301"</definedName>
    <definedName name="IQ_NI_REPORTED_DET_EST_INCL_REUT" hidden="1">"c12425"</definedName>
    <definedName name="IQ_NI_REPORTED_DET_EST_ORIGIN" hidden="1">"c12588"</definedName>
    <definedName name="IQ_NI_REPORTED_DET_EST_ORIGIN_REUT" hidden="1">"c12669"</definedName>
    <definedName name="IQ_NI_REPORTED_DET_EST_REUT" hidden="1">"c12159"</definedName>
    <definedName name="IQ_NI_REPORTED_EST" hidden="1">"c1730"</definedName>
    <definedName name="IQ_NI_REPORTED_EST_REUT" hidden="1">"c5382"</definedName>
    <definedName name="IQ_NI_REPORTED_HIGH_EST" hidden="1">"c1732"</definedName>
    <definedName name="IQ_NI_REPORTED_HIGH_EST_REUT" hidden="1">"c5384"</definedName>
    <definedName name="IQ_NI_REPORTED_LOW_EST" hidden="1">"c1733"</definedName>
    <definedName name="IQ_NI_REPORTED_LOW_EST_REUT" hidden="1">"c5385"</definedName>
    <definedName name="IQ_NI_REPORTED_MEDIAN_EST" hidden="1">"c1731"</definedName>
    <definedName name="IQ_NI_REPORTED_MEDIAN_EST_REUT" hidden="1">"c5383"</definedName>
    <definedName name="IQ_NI_REPORTED_NUM_EST" hidden="1">"c1734"</definedName>
    <definedName name="IQ_NI_REPORTED_NUM_EST_REUT" hidden="1">"c5386"</definedName>
    <definedName name="IQ_NI_REPORTED_STDDEV_EST" hidden="1">"c1735"</definedName>
    <definedName name="IQ_NI_REPORTED_STDDEV_EST_REUT" hidden="1">"c5387"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UIDANCE" hidden="1">"c4475"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GUIDANCE" hidden="1">"c4479"</definedName>
    <definedName name="IQ_NI_SBC_GW_HIGH_EST" hidden="1">"c4480"</definedName>
    <definedName name="IQ_NI_SBC_GW_HIGH_GUIDANCE" hidden="1">"c4187"</definedName>
    <definedName name="IQ_NI_SBC_GW_LOW_EST" hidden="1">"c4481"</definedName>
    <definedName name="IQ_NI_SBC_GW_LOW_GUIDANCE" hidden="1">"c4227"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HIGH_GUIDANCE" hidden="1">"c4186"</definedName>
    <definedName name="IQ_NI_SBC_LOW_EST" hidden="1">"c4487"</definedName>
    <definedName name="IQ_NI_SBC_LOW_GUIDANCE" hidden="1">"c4226"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REUT" hidden="1">"c5373"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LOANS" hidden="1">"c796"</definedName>
    <definedName name="IQ_NON_CASH" hidden="1">"c1399"</definedName>
    <definedName name="IQ_NON_CASH_ITEMS" hidden="1">"c797"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"c11750"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UNUSED" hidden="1">"c7588"</definedName>
    <definedName name="IQ_NONRES_FIXED_INVEST_PRIV_FC_UNUSED" hidden="1">"c7808"</definedName>
    <definedName name="IQ_NONRES_FIXED_INVEST_PRIV_POP_FC_UNUSED" hidden="1">"c8028"</definedName>
    <definedName name="IQ_NONRES_FIXED_INVEST_PRIV_POP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_EPS_ACT_OR_EST_REUT" hidden="1">"c5472"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TOTAL_WELLS_DRILLED" hidden="1">"c10096"</definedName>
    <definedName name="IQ_OG_GROSS_OPERATED_WELLS" hidden="1">"c10092"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ACT_OR_EST_REUT" hidden="1">"c5466"</definedName>
    <definedName name="IQ_OPER_INC_ACT_OR_EST_THOM" hidden="1">"c5304"</definedName>
    <definedName name="IQ_OPER_INC_BR" hidden="1">"c850"</definedName>
    <definedName name="IQ_OPER_INC_DET_EST" hidden="1">"c12064"</definedName>
    <definedName name="IQ_OPER_INC_DET_EST_CURRENCY" hidden="1">"c12471"</definedName>
    <definedName name="IQ_OPER_INC_DET_EST_CURRENCY_REUT" hidden="1">"c12543"</definedName>
    <definedName name="IQ_OPER_INC_DET_EST_CURRENCY_THOM" hidden="1">"c12494"</definedName>
    <definedName name="IQ_OPER_INC_DET_EST_DATE" hidden="1">"c12217"</definedName>
    <definedName name="IQ_OPER_INC_DET_EST_DATE_REUT" hidden="1">"c12302"</definedName>
    <definedName name="IQ_OPER_INC_DET_EST_DATE_THOM" hidden="1">"c12245"</definedName>
    <definedName name="IQ_OPER_INC_DET_EST_INCL" hidden="1">"c12354"</definedName>
    <definedName name="IQ_OPER_INC_DET_EST_INCL_REUT" hidden="1">"c12426"</definedName>
    <definedName name="IQ_OPER_INC_DET_EST_INCL_THOM" hidden="1">"c12377"</definedName>
    <definedName name="IQ_OPER_INC_DET_EST_ORIGIN" hidden="1">"c12589"</definedName>
    <definedName name="IQ_OPER_INC_DET_EST_ORIGIN_REUT" hidden="1">"c12670"</definedName>
    <definedName name="IQ_OPER_INC_DET_EST_ORIGIN_THOM" hidden="1">"c12615"</definedName>
    <definedName name="IQ_OPER_INC_DET_EST_REUT" hidden="1">"c12160"</definedName>
    <definedName name="IQ_OPER_INC_DET_EST_THOM" hidden="1">"c12095"</definedName>
    <definedName name="IQ_OPER_INC_EST" hidden="1">"c1688"</definedName>
    <definedName name="IQ_OPER_INC_EST_REUT" hidden="1">"c5340"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REUT" hidden="1">"c5342"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REUT" hidden="1">"c5343"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REUT" hidden="1">"c5341"</definedName>
    <definedName name="IQ_OPER_INC_MEDIAN_EST_THOM" hidden="1">"c5113"</definedName>
    <definedName name="IQ_OPER_INC_NUM_EST" hidden="1">"c1692"</definedName>
    <definedName name="IQ_OPER_INC_NUM_EST_REUT" hidden="1">"c5344"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REUT" hidden="1">"c5345"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FIEC" hidden="1">"c12862"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RIVATIVES_BENEFICIARY_FFIEC" hidden="1">"c13122"</definedName>
    <definedName name="IQ_OTHER_DERIVATIVES_GUARANTOR_FFIEC" hidden="1">"c13115"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PROP" hidden="1">"c8764"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Q_FT" hidden="1">"c8780"</definedName>
    <definedName name="IQ_OTHER_STRIKE_PRICE_GRANTED" hidden="1">"c2692"</definedName>
    <definedName name="IQ_OTHER_TRADING_ASSETS_FFIEC" hidden="1">"c12826"</definedName>
    <definedName name="IQ_OTHER_TRADING_ASSETS_TOTAL_FFIEC" hidden="1">"c12937"</definedName>
    <definedName name="IQ_OTHER_TRADING_LIABILITIES_FFIEC" hidden="1">"c12860"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REUT" hidden="1">"c3959"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REUT" hidden="1">"c3960"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REUT" hidden="1">"c3956"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REUT" hidden="1">"c3957"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REUT" hidden="1">"c3958"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REUT" hidden="1">"c3954"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REUT" hidden="1">"c3955"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REUT" hidden="1">"c5435"</definedName>
    <definedName name="IQ_PERCENT_CHANGE_EST_5YR_GROWTH_RATE_WEEK_THOM" hidden="1">"c5277"</definedName>
    <definedName name="IQ_PERCENT_CHANGE_EST_CFPS_12MONTHS" hidden="1">"c1812"</definedName>
    <definedName name="IQ_PERCENT_CHANGE_EST_CFPS_12MONTHS_REUT" hidden="1">"c3924"</definedName>
    <definedName name="IQ_PERCENT_CHANGE_EST_CFPS_12MONTHS_THOM" hidden="1">"c5234"</definedName>
    <definedName name="IQ_PERCENT_CHANGE_EST_CFPS_18MONTHS" hidden="1">"c1813"</definedName>
    <definedName name="IQ_PERCENT_CHANGE_EST_CFPS_18MONTHS_REUT" hidden="1">"c3925"</definedName>
    <definedName name="IQ_PERCENT_CHANGE_EST_CFPS_18MONTHS_THOM" hidden="1">"c5235"</definedName>
    <definedName name="IQ_PERCENT_CHANGE_EST_CFPS_3MONTHS" hidden="1">"c1809"</definedName>
    <definedName name="IQ_PERCENT_CHANGE_EST_CFPS_3MONTHS_REUT" hidden="1">"c3921"</definedName>
    <definedName name="IQ_PERCENT_CHANGE_EST_CFPS_3MONTHS_THOM" hidden="1">"c5231"</definedName>
    <definedName name="IQ_PERCENT_CHANGE_EST_CFPS_6MONTHS" hidden="1">"c1810"</definedName>
    <definedName name="IQ_PERCENT_CHANGE_EST_CFPS_6MONTHS_REUT" hidden="1">"c3922"</definedName>
    <definedName name="IQ_PERCENT_CHANGE_EST_CFPS_6MONTHS_THOM" hidden="1">"c5232"</definedName>
    <definedName name="IQ_PERCENT_CHANGE_EST_CFPS_9MONTHS" hidden="1">"c1811"</definedName>
    <definedName name="IQ_PERCENT_CHANGE_EST_CFPS_9MONTHS_REUT" hidden="1">"c3923"</definedName>
    <definedName name="IQ_PERCENT_CHANGE_EST_CFPS_9MONTHS_THOM" hidden="1">"c5233"</definedName>
    <definedName name="IQ_PERCENT_CHANGE_EST_CFPS_DAY" hidden="1">"c1806"</definedName>
    <definedName name="IQ_PERCENT_CHANGE_EST_CFPS_DAY_REUT" hidden="1">"c3919"</definedName>
    <definedName name="IQ_PERCENT_CHANGE_EST_CFPS_DAY_THOM" hidden="1">"c5229"</definedName>
    <definedName name="IQ_PERCENT_CHANGE_EST_CFPS_MONTH" hidden="1">"c1808"</definedName>
    <definedName name="IQ_PERCENT_CHANGE_EST_CFPS_MONTH_REUT" hidden="1">"c3920"</definedName>
    <definedName name="IQ_PERCENT_CHANGE_EST_CFPS_MONTH_THOM" hidden="1">"c5230"</definedName>
    <definedName name="IQ_PERCENT_CHANGE_EST_CFPS_WEEK" hidden="1">"c1807"</definedName>
    <definedName name="IQ_PERCENT_CHANGE_EST_CFPS_WEEK_REUT" hidden="1">"c3962"</definedName>
    <definedName name="IQ_PERCENT_CHANGE_EST_CFPS_WEEK_THOM" hidden="1">"c5272"</definedName>
    <definedName name="IQ_PERCENT_CHANGE_EST_DPS_12MONTHS" hidden="1">"c1820"</definedName>
    <definedName name="IQ_PERCENT_CHANGE_EST_DPS_12MONTHS_REUT" hidden="1">"c3931"</definedName>
    <definedName name="IQ_PERCENT_CHANGE_EST_DPS_12MONTHS_THOM" hidden="1">"c5241"</definedName>
    <definedName name="IQ_PERCENT_CHANGE_EST_DPS_18MONTHS" hidden="1">"c1821"</definedName>
    <definedName name="IQ_PERCENT_CHANGE_EST_DPS_18MONTHS_REUT" hidden="1">"c3932"</definedName>
    <definedName name="IQ_PERCENT_CHANGE_EST_DPS_18MONTHS_THOM" hidden="1">"c5242"</definedName>
    <definedName name="IQ_PERCENT_CHANGE_EST_DPS_3MONTHS" hidden="1">"c1817"</definedName>
    <definedName name="IQ_PERCENT_CHANGE_EST_DPS_3MONTHS_REUT" hidden="1">"c3928"</definedName>
    <definedName name="IQ_PERCENT_CHANGE_EST_DPS_3MONTHS_THOM" hidden="1">"c5238"</definedName>
    <definedName name="IQ_PERCENT_CHANGE_EST_DPS_6MONTHS" hidden="1">"c1818"</definedName>
    <definedName name="IQ_PERCENT_CHANGE_EST_DPS_6MONTHS_REUT" hidden="1">"c3929"</definedName>
    <definedName name="IQ_PERCENT_CHANGE_EST_DPS_6MONTHS_THOM" hidden="1">"c5239"</definedName>
    <definedName name="IQ_PERCENT_CHANGE_EST_DPS_9MONTHS" hidden="1">"c1819"</definedName>
    <definedName name="IQ_PERCENT_CHANGE_EST_DPS_9MONTHS_REUT" hidden="1">"c3930"</definedName>
    <definedName name="IQ_PERCENT_CHANGE_EST_DPS_9MONTHS_THOM" hidden="1">"c5240"</definedName>
    <definedName name="IQ_PERCENT_CHANGE_EST_DPS_DAY" hidden="1">"c1814"</definedName>
    <definedName name="IQ_PERCENT_CHANGE_EST_DPS_DAY_REUT" hidden="1">"c3926"</definedName>
    <definedName name="IQ_PERCENT_CHANGE_EST_DPS_DAY_THOM" hidden="1">"c5236"</definedName>
    <definedName name="IQ_PERCENT_CHANGE_EST_DPS_MONTH" hidden="1">"c1816"</definedName>
    <definedName name="IQ_PERCENT_CHANGE_EST_DPS_MONTH_REUT" hidden="1">"c3927"</definedName>
    <definedName name="IQ_PERCENT_CHANGE_EST_DPS_MONTH_THOM" hidden="1">"c5237"</definedName>
    <definedName name="IQ_PERCENT_CHANGE_EST_DPS_WEEK" hidden="1">"c1815"</definedName>
    <definedName name="IQ_PERCENT_CHANGE_EST_DPS_WEEK_REUT" hidden="1">"c3963"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REUT" hidden="1">"c3917"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REUT" hidden="1">"c3918"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REUT" hidden="1">"c3914"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REUT" hidden="1">"c3915"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REUT" hidden="1">"c3916"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REUT" hidden="1">"c3912"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REUT" hidden="1">"c3913"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REUT" hidden="1">"c3961"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REUT" hidden="1">"c3902"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REUT" hidden="1">"c3903"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REUT" hidden="1">"c3899"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REUT" hidden="1">"c3900"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REUT" hidden="1">"c3901"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REUT" hidden="1">"c3896"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REUT" hidden="1">"c3898"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REUT" hidden="1">"c3897"</definedName>
    <definedName name="IQ_PERCENT_CHANGE_EST_EPS_WEEK_THOM" hidden="1">"c5207"</definedName>
    <definedName name="IQ_PERCENT_CHANGE_EST_FFO_12MONTHS" hidden="1">"c1828"</definedName>
    <definedName name="IQ_PERCENT_CHANGE_EST_FFO_12MONTHS_REUT" hidden="1">"c3938"</definedName>
    <definedName name="IQ_PERCENT_CHANGE_EST_FFO_12MONTHS_THOM" hidden="1">"c5248"</definedName>
    <definedName name="IQ_PERCENT_CHANGE_EST_FFO_18MONTHS" hidden="1">"c1829"</definedName>
    <definedName name="IQ_PERCENT_CHANGE_EST_FFO_18MONTHS_REUT" hidden="1">"c3939"</definedName>
    <definedName name="IQ_PERCENT_CHANGE_EST_FFO_18MONTHS_THOM" hidden="1">"c5249"</definedName>
    <definedName name="IQ_PERCENT_CHANGE_EST_FFO_3MONTHS" hidden="1">"c1825"</definedName>
    <definedName name="IQ_PERCENT_CHANGE_EST_FFO_3MONTHS_REUT" hidden="1">"c3935"</definedName>
    <definedName name="IQ_PERCENT_CHANGE_EST_FFO_3MONTHS_THOM" hidden="1">"c5245"</definedName>
    <definedName name="IQ_PERCENT_CHANGE_EST_FFO_6MONTHS" hidden="1">"c1826"</definedName>
    <definedName name="IQ_PERCENT_CHANGE_EST_FFO_6MONTHS_REUT" hidden="1">"c3936"</definedName>
    <definedName name="IQ_PERCENT_CHANGE_EST_FFO_6MONTHS_THOM" hidden="1">"c5246"</definedName>
    <definedName name="IQ_PERCENT_CHANGE_EST_FFO_9MONTHS" hidden="1">"c1827"</definedName>
    <definedName name="IQ_PERCENT_CHANGE_EST_FFO_9MONTHS_REUT" hidden="1">"c3937"</definedName>
    <definedName name="IQ_PERCENT_CHANGE_EST_FFO_9MONTHS_THOM" hidden="1">"c5247"</definedName>
    <definedName name="IQ_PERCENT_CHANGE_EST_FFO_DAY" hidden="1">"c1822"</definedName>
    <definedName name="IQ_PERCENT_CHANGE_EST_FFO_DAY_REUT" hidden="1">"c3933"</definedName>
    <definedName name="IQ_PERCENT_CHANGE_EST_FFO_DAY_THOM" hidden="1">"c5243"</definedName>
    <definedName name="IQ_PERCENT_CHANGE_EST_FFO_MONTH" hidden="1">"c1824"</definedName>
    <definedName name="IQ_PERCENT_CHANGE_EST_FFO_MONTH_REUT" hidden="1">"c3934"</definedName>
    <definedName name="IQ_PERCENT_CHANGE_EST_FFO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2MONTHS_THOM" hidden="1">"c5248"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18MONTHS_THOM" hidden="1">"c5249"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3MONTHS_THOM" hidden="1">"c5245"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6MONTHS_THOM" hidden="1">"c5246"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9MONTHS_THOM" hidden="1">"c5247"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DAY_THOM" hidden="1">"c5243"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MONTH_THOM" hidden="1">"c5244"</definedName>
    <definedName name="IQ_PERCENT_CHANGE_EST_FFO_SHARE_SHARE_WEEK" hidden="1">"c1823"</definedName>
    <definedName name="IQ_PERCENT_CHANGE_EST_FFO_SHARE_SHARE_WEEK_REUT" hidden="1">"c3964"</definedName>
    <definedName name="IQ_PERCENT_CHANGE_EST_FFO_SHARE_SHARE_WEEK_THOM" hidden="1">"c5274"</definedName>
    <definedName name="IQ_PERCENT_CHANGE_EST_FFO_WEEK" hidden="1">"c1823"</definedName>
    <definedName name="IQ_PERCENT_CHANGE_EST_FFO_WEEK_REUT" hidden="1">"c3964"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REUT" hidden="1">"c3952"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REUT" hidden="1">"c3953"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REUT" hidden="1">"c3949"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REUT" hidden="1">"c3950"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REUT" hidden="1">"c3951"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REUT" hidden="1">"c3947"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REUT" hidden="1">"c3948"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REUT" hidden="1">"c3967"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REUT" hidden="1">"c3945"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REUT" hidden="1">"c3946"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REUT" hidden="1">"c3942"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REUT" hidden="1">"c3943"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REUT" hidden="1">"c3944"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REUT" hidden="1">"c3940"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REUT" hidden="1">"c3941"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REUT" hidden="1">"c3966"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REUT" hidden="1">"c3910"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REUT" hidden="1">"c3911"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REUT" hidden="1">"c3907"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REUT" hidden="1">"c3908"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REUT" hidden="1">"c3909"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REUT" hidden="1">"c3904"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REUT" hidden="1">"c3906"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REUT" hidden="1">"c3905"</definedName>
    <definedName name="IQ_PERCENT_CHANGE_EST_REV_WEEK_THOM" hidden="1">"c5215"</definedName>
    <definedName name="IQ_PERCENT_INSURED_FDIC" hidden="1">"c6374"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REUT" hidden="1">"c3968"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REUT" hidden="1">"c5467"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DET_EST_CURRENCY_REUT" hidden="1">"c12531"</definedName>
    <definedName name="IQ_PRETAX_GW_INC_DET_EST_DATE_REUT" hidden="1">"c12290"</definedName>
    <definedName name="IQ_PRETAX_GW_INC_DET_EST_INCL_REUT" hidden="1">"c12414"</definedName>
    <definedName name="IQ_PRETAX_GW_INC_DET_EST_ORIGIN_REUT" hidden="1">"c12658"</definedName>
    <definedName name="IQ_PRETAX_GW_INC_DET_EST_REUT" hidden="1">"c12148"</definedName>
    <definedName name="IQ_PRETAX_GW_INC_EST" hidden="1">"c1702"</definedName>
    <definedName name="IQ_PRETAX_GW_INC_EST_REUT" hidden="1">"c5354"</definedName>
    <definedName name="IQ_PRETAX_GW_INC_HIGH_EST" hidden="1">"c1704"</definedName>
    <definedName name="IQ_PRETAX_GW_INC_HIGH_EST_REUT" hidden="1">"c5356"</definedName>
    <definedName name="IQ_PRETAX_GW_INC_LOW_EST" hidden="1">"c1705"</definedName>
    <definedName name="IQ_PRETAX_GW_INC_LOW_EST_REUT" hidden="1">"c5357"</definedName>
    <definedName name="IQ_PRETAX_GW_INC_MEDIAN_EST" hidden="1">"c1703"</definedName>
    <definedName name="IQ_PRETAX_GW_INC_MEDIAN_EST_REUT" hidden="1">"c5355"</definedName>
    <definedName name="IQ_PRETAX_GW_INC_NUM_EST" hidden="1">"c1706"</definedName>
    <definedName name="IQ_PRETAX_GW_INC_NUM_EST_REUT" hidden="1">"c5358"</definedName>
    <definedName name="IQ_PRETAX_GW_INC_STDDEV_EST" hidden="1">"c1707"</definedName>
    <definedName name="IQ_PRETAX_GW_INC_STDDEV_EST_REUT" hidden="1">"c5359"</definedName>
    <definedName name="IQ_PRETAX_INC_DET_EST" hidden="1">"c12055"</definedName>
    <definedName name="IQ_PRETAX_INC_DET_EST_CURRENCY" hidden="1">"c12462"</definedName>
    <definedName name="IQ_PRETAX_INC_DET_EST_CURRENCY_REUT" hidden="1">"c12530"</definedName>
    <definedName name="IQ_PRETAX_INC_DET_EST_CURRENCY_THOM" hidden="1">"c12483"</definedName>
    <definedName name="IQ_PRETAX_INC_DET_EST_DATE" hidden="1">"c12208"</definedName>
    <definedName name="IQ_PRETAX_INC_DET_EST_DATE_REUT" hidden="1">"c12289"</definedName>
    <definedName name="IQ_PRETAX_INC_DET_EST_DATE_THOM" hidden="1">"c12234"</definedName>
    <definedName name="IQ_PRETAX_INC_DET_EST_INCL" hidden="1">"c12345"</definedName>
    <definedName name="IQ_PRETAX_INC_DET_EST_INCL_REUT" hidden="1">"c12413"</definedName>
    <definedName name="IQ_PRETAX_INC_DET_EST_INCL_THOM" hidden="1">"c12366"</definedName>
    <definedName name="IQ_PRETAX_INC_DET_EST_ORIGIN" hidden="1">"c12771"</definedName>
    <definedName name="IQ_PRETAX_INC_DET_EST_ORIGIN_REUT" hidden="1">"c12657"</definedName>
    <definedName name="IQ_PRETAX_INC_DET_EST_ORIGIN_THOM" hidden="1">"c12604"</definedName>
    <definedName name="IQ_PRETAX_INC_DET_EST_REUT" hidden="1">"c12147"</definedName>
    <definedName name="IQ_PRETAX_INC_DET_EST_THOM" hidden="1">"c12084"</definedName>
    <definedName name="IQ_PRETAX_INC_EST" hidden="1">"c1695"</definedName>
    <definedName name="IQ_PRETAX_INC_EST_REUT" hidden="1">"c5347"</definedName>
    <definedName name="IQ_PRETAX_INC_EST_THOM" hidden="1">"c5119"</definedName>
    <definedName name="IQ_PRETAX_INC_HIGH_EST" hidden="1">"c1697"</definedName>
    <definedName name="IQ_PRETAX_INC_HIGH_EST_REUT" hidden="1">"c5349"</definedName>
    <definedName name="IQ_PRETAX_INC_HIGH_EST_THOM" hidden="1">"c5121"</definedName>
    <definedName name="IQ_PRETAX_INC_LOW_EST" hidden="1">"c1698"</definedName>
    <definedName name="IQ_PRETAX_INC_LOW_EST_REUT" hidden="1">"c5350"</definedName>
    <definedName name="IQ_PRETAX_INC_LOW_EST_THOM" hidden="1">"c5122"</definedName>
    <definedName name="IQ_PRETAX_INC_MEDIAN_EST" hidden="1">"c1696"</definedName>
    <definedName name="IQ_PRETAX_INC_MEDIAN_EST_REUT" hidden="1">"c5348"</definedName>
    <definedName name="IQ_PRETAX_INC_MEDIAN_EST_THOM" hidden="1">"c5120"</definedName>
    <definedName name="IQ_PRETAX_INC_NUM_EST" hidden="1">"c1699"</definedName>
    <definedName name="IQ_PRETAX_INC_NUM_EST_REUT" hidden="1">"c5351"</definedName>
    <definedName name="IQ_PRETAX_INC_NUM_EST_THOM" hidden="1">"c5123"</definedName>
    <definedName name="IQ_PRETAX_INC_STDDEV_EST" hidden="1">"c1700"</definedName>
    <definedName name="IQ_PRETAX_INC_STDDEV_EST_REUT" hidden="1">"c5352"</definedName>
    <definedName name="IQ_PRETAX_INC_STDDEV_EST_THOM" hidden="1">"c5124"</definedName>
    <definedName name="IQ_PRETAX_OPERATING_INC_AVG_ASSETS_FFIEC" hidden="1">"c13365"</definedName>
    <definedName name="IQ_PRETAX_REPORT_INC_DET_EST_CURRENCY_REUT" hidden="1">"c12532"</definedName>
    <definedName name="IQ_PRETAX_REPORT_INC_DET_EST_DATE_REUT" hidden="1">"c12291"</definedName>
    <definedName name="IQ_PRETAX_REPORT_INC_DET_EST_INCL_REUT" hidden="1">"c12415"</definedName>
    <definedName name="IQ_PRETAX_REPORT_INC_DET_EST_ORIGIN_REUT" hidden="1">"c12769"</definedName>
    <definedName name="IQ_PRETAX_REPORT_INC_DET_EST_REUT" hidden="1">"c12149"</definedName>
    <definedName name="IQ_PRETAX_REPORT_INC_EST" hidden="1">"c1709"</definedName>
    <definedName name="IQ_PRETAX_REPORT_INC_EST_REUT" hidden="1">"c5361"</definedName>
    <definedName name="IQ_PRETAX_REPORT_INC_HIGH_EST" hidden="1">"c1711"</definedName>
    <definedName name="IQ_PRETAX_REPORT_INC_HIGH_EST_REUT" hidden="1">"c5363"</definedName>
    <definedName name="IQ_PRETAX_REPORT_INC_LOW_EST" hidden="1">"c1712"</definedName>
    <definedName name="IQ_PRETAX_REPORT_INC_LOW_EST_REUT" hidden="1">"c5364"</definedName>
    <definedName name="IQ_PRETAX_REPORT_INC_MEDIAN_EST" hidden="1">"c1710"</definedName>
    <definedName name="IQ_PRETAX_REPORT_INC_MEDIAN_EST_REUT" hidden="1">"c5362"</definedName>
    <definedName name="IQ_PRETAX_REPORT_INC_NUM_EST" hidden="1">"c1713"</definedName>
    <definedName name="IQ_PRETAX_REPORT_INC_NUM_EST_REUT" hidden="1">"c5365"</definedName>
    <definedName name="IQ_PRETAX_REPORT_INC_STDDEV_EST" hidden="1">"c1714"</definedName>
    <definedName name="IQ_PRETAX_REPORT_INC_STDDEV_EST_REUT" hidden="1">"c5366"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REUT" hidden="1">"c4053"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BOTTOM_UP_REUT" hidden="1">"c5494"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REUT" hidden="1">"c5481"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UNUSED" hidden="1">"c7679"</definedName>
    <definedName name="IQ_PRIVATE_CONST_TOTAL_FC_UNUSED" hidden="1">"c7899"</definedName>
    <definedName name="IQ_PRIVATE_CONST_TOTAL_POP_FC_UNUSED" hidden="1">"c8119"</definedName>
    <definedName name="IQ_PRIVATE_CONST_TOTAL_POP_UNUSED" hidden="1">"c7239"</definedName>
    <definedName name="IQ_PRIVATE_CONST_TOTAL_UNUSED" hidden="1">"c7019"</definedName>
    <definedName name="IQ_PRIVATE_CONST_TOTAL_YOY_FC_UNUSED" hidden="1">"c8339"</definedName>
    <definedName name="IQ_PRIVATE_CONST_TOTAL_YOY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UNUSED" hidden="1">"c7655"</definedName>
    <definedName name="IQ_PRIVATE_RES_CONST_REAL_FC_UNUSED" hidden="1">"c7875"</definedName>
    <definedName name="IQ_PRIVATE_RES_CONST_REAL_POP_FC_UNUSED" hidden="1">"c8095"</definedName>
    <definedName name="IQ_PRIVATE_RES_CONST_REAL_POP_UNUSED" hidden="1">"c7215"</definedName>
    <definedName name="IQ_PRIVATE_RES_CONST_REAL_UNUSED" hidden="1">"c6995"</definedName>
    <definedName name="IQ_PRIVATE_RES_CONST_REAL_YOY_FC_UNUSED" hidden="1">"c8315"</definedName>
    <definedName name="IQ_PRIVATE_RES_CONST_REAL_YOY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FESSIONAL" hidden="1">"c1071"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CHARGE_OFFS" hidden="1">"c1083"</definedName>
    <definedName name="IQ_PROVISION_LL_FFIEC" hidden="1">"c13019"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" hidden="1">"c8491"</definedName>
    <definedName name="IQ_PURCHASES_EQUIP_NONRES_SAAR_APR_UNUSED" hidden="1">"c7611"</definedName>
    <definedName name="IQ_PURCHASES_EQUIP_NONRES_SAAR_FC_UNUSED" hidden="1">"c7831"</definedName>
    <definedName name="IQ_PURCHASES_EQUIP_NONRES_SAAR_POP_FC_UNUSED" hidden="1">"c8051"</definedName>
    <definedName name="IQ_PURCHASES_EQUIP_NONRES_SAAR_POP_UNUSED" hidden="1">"c7171"</definedName>
    <definedName name="IQ_PURCHASES_EQUIP_NONRES_SAAR_UNUSED" hidden="1">"c6951"</definedName>
    <definedName name="IQ_PURCHASES_EQUIP_NONRES_SAAR_YOY_FC_UNUSED" hidden="1">"c8271"</definedName>
    <definedName name="IQ_PURCHASES_EQUIP_NONRES_SAAR_YOY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GUIDANCE" hidden="1">"c4500"</definedName>
    <definedName name="IQ_RECURRING_PROFIT_HIGH_EST" hidden="1">"c4501"</definedName>
    <definedName name="IQ_RECURRING_PROFIT_HIGH_GUIDANCE" hidden="1">"c4179"</definedName>
    <definedName name="IQ_RECURRING_PROFIT_LOW_EST" hidden="1">"c4502"</definedName>
    <definedName name="IQ_RECURRING_PROFIT_LOW_GUIDANCE" hidden="1">"c4219"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GUIDANCE" hidden="1">"c4509"</definedName>
    <definedName name="IQ_RECURRING_PROFIT_SHARE_HIGH_EST" hidden="1">"c4510"</definedName>
    <definedName name="IQ_RECURRING_PROFIT_SHARE_HIGH_GUIDANCE" hidden="1">"c4200"</definedName>
    <definedName name="IQ_RECURRING_PROFIT_SHARE_LOW_EST" hidden="1">"c4511"</definedName>
    <definedName name="IQ_RECURRING_PROFIT_SHARE_LOW_GUIDANCE" hidden="1">"c4240"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REV" hidden="1">"c1101"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UNUSED" hidden="1">"c7656"</definedName>
    <definedName name="IQ_RES_CONST_REAL_FC_UNUSED" hidden="1">"c7876"</definedName>
    <definedName name="IQ_RES_CONST_REAL_POP_FC_UNUSED" hidden="1">"c8096"</definedName>
    <definedName name="IQ_RES_CONST_REAL_POP_UNUSED" hidden="1">"c7216"</definedName>
    <definedName name="IQ_RES_CONST_REAL_SAAR_APR_FC_UNUSED" hidden="1">"c8537"</definedName>
    <definedName name="IQ_RES_CONST_REAL_SAAR_APR_UNUSED" hidden="1">"c7657"</definedName>
    <definedName name="IQ_RES_CONST_REAL_SAAR_FC_UNUSED" hidden="1">"c7877"</definedName>
    <definedName name="IQ_RES_CONST_REAL_SAAR_POP_FC_UNUSED" hidden="1">"c8097"</definedName>
    <definedName name="IQ_RES_CONST_REAL_SAAR_POP_UNUSED" hidden="1">"c7217"</definedName>
    <definedName name="IQ_RES_CONST_REAL_SAAR_UNUSED" hidden="1">"c6997"</definedName>
    <definedName name="IQ_RES_CONST_REAL_SAAR_YOY_FC_UNUSED" hidden="1">"c8317"</definedName>
    <definedName name="IQ_RES_CONST_REAL_SAAR_YOY_UNUSED" hidden="1">"c7437"</definedName>
    <definedName name="IQ_RES_CONST_REAL_UNUSED" hidden="1">"c6996"</definedName>
    <definedName name="IQ_RES_CONST_REAL_YOY_FC_UNUSED" hidden="1">"c8316"</definedName>
    <definedName name="IQ_RES_CONST_REAL_YOY_UNUSED" hidden="1">"c7436"</definedName>
    <definedName name="IQ_RES_CONST_SAAR_APR_FC_UNUSED" hidden="1">"c8540"</definedName>
    <definedName name="IQ_RES_CONST_SAAR_APR_UNUSED" hidden="1">"c7660"</definedName>
    <definedName name="IQ_RES_CONST_SAAR_FC_UNUSED" hidden="1">"c7880"</definedName>
    <definedName name="IQ_RES_CONST_SAAR_POP_FC_UNUSED" hidden="1">"c8100"</definedName>
    <definedName name="IQ_RES_CONST_SAAR_POP_UNUSED" hidden="1">"c7220"</definedName>
    <definedName name="IQ_RES_CONST_SAAR_UNUSED" hidden="1">"c7000"</definedName>
    <definedName name="IQ_RES_CONST_SAAR_YOY_FC_UNUSED" hidden="1">"c8320"</definedName>
    <definedName name="IQ_RES_CONST_SAAR_YOY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REUT" hidden="1">"c5475"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DET_EST" hidden="1">"c12066"</definedName>
    <definedName name="IQ_RETURN_ASSETS_DET_EST_DATE" hidden="1">"c12219"</definedName>
    <definedName name="IQ_RETURN_ASSETS_DET_EST_DATE_REUT" hidden="1">"c12304"</definedName>
    <definedName name="IQ_RETURN_ASSETS_DET_EST_DATE_THOM" hidden="1">"c12247"</definedName>
    <definedName name="IQ_RETURN_ASSETS_DET_EST_INCL" hidden="1">"c12356"</definedName>
    <definedName name="IQ_RETURN_ASSETS_DET_EST_INCL_REUT" hidden="1">"c12428"</definedName>
    <definedName name="IQ_RETURN_ASSETS_DET_EST_INCL_THOM" hidden="1">"c12379"</definedName>
    <definedName name="IQ_RETURN_ASSETS_DET_EST_ORIGIN" hidden="1">"c12591"</definedName>
    <definedName name="IQ_RETURN_ASSETS_DET_EST_ORIGIN_REUT" hidden="1">"c12672"</definedName>
    <definedName name="IQ_RETURN_ASSETS_DET_EST_ORIGIN_THOM" hidden="1">"c12617"</definedName>
    <definedName name="IQ_RETURN_ASSETS_DET_EST_REUT" hidden="1">"c12162"</definedName>
    <definedName name="IQ_RETURN_ASSETS_DET_EST_THOM" hidden="1">"c12097"</definedName>
    <definedName name="IQ_RETURN_ASSETS_EST" hidden="1">"c3529"</definedName>
    <definedName name="IQ_RETURN_ASSETS_EST_REUT" hidden="1">"c3990"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GUIDANCE" hidden="1">"c4517"</definedName>
    <definedName name="IQ_RETURN_ASSETS_HIGH_EST" hidden="1">"c3530"</definedName>
    <definedName name="IQ_RETURN_ASSETS_HIGH_EST_REUT" hidden="1">"c3992"</definedName>
    <definedName name="IQ_RETURN_ASSETS_HIGH_EST_THOM" hidden="1">"c4036"</definedName>
    <definedName name="IQ_RETURN_ASSETS_HIGH_GUIDANCE" hidden="1">"c4183"</definedName>
    <definedName name="IQ_RETURN_ASSETS_LOW_EST" hidden="1">"c3531"</definedName>
    <definedName name="IQ_RETURN_ASSETS_LOW_EST_REUT" hidden="1">"c3993"</definedName>
    <definedName name="IQ_RETURN_ASSETS_LOW_EST_THOM" hidden="1">"c4037"</definedName>
    <definedName name="IQ_RETURN_ASSETS_LOW_GUIDANCE" hidden="1">"c4223"</definedName>
    <definedName name="IQ_RETURN_ASSETS_MEDIAN_EST" hidden="1">"c3532"</definedName>
    <definedName name="IQ_RETURN_ASSETS_MEDIAN_EST_REUT" hidden="1">"c3991"</definedName>
    <definedName name="IQ_RETURN_ASSETS_MEDIAN_EST_THOM" hidden="1">"c4035"</definedName>
    <definedName name="IQ_RETURN_ASSETS_NUM_EST" hidden="1">"c3527"</definedName>
    <definedName name="IQ_RETURN_ASSETS_NUM_EST_REUT" hidden="1">"c3994"</definedName>
    <definedName name="IQ_RETURN_ASSETS_NUM_EST_THOM" hidden="1">"c4038"</definedName>
    <definedName name="IQ_RETURN_ASSETS_STDDEV_EST" hidden="1">"c3528"</definedName>
    <definedName name="IQ_RETURN_ASSETS_STDDEV_EST_REUT" hidden="1">"c3995"</definedName>
    <definedName name="IQ_RETURN_ASSETS_STDDEV_EST_THOM" hidden="1">"c4039"</definedName>
    <definedName name="IQ_RETURN_CAPITAL" hidden="1">"c1117"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REUT" hidden="1">"c5476"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DET_EST" hidden="1">"c12067"</definedName>
    <definedName name="IQ_RETURN_EQUITY_DET_EST_DATE" hidden="1">"c12220"</definedName>
    <definedName name="IQ_RETURN_EQUITY_DET_EST_DATE_REUT" hidden="1">"c12305"</definedName>
    <definedName name="IQ_RETURN_EQUITY_DET_EST_DATE_THOM" hidden="1">"c12248"</definedName>
    <definedName name="IQ_RETURN_EQUITY_DET_EST_INCL" hidden="1">"c12357"</definedName>
    <definedName name="IQ_RETURN_EQUITY_DET_EST_INCL_REUT" hidden="1">"c12429"</definedName>
    <definedName name="IQ_RETURN_EQUITY_DET_EST_INCL_THOM" hidden="1">"c12380"</definedName>
    <definedName name="IQ_RETURN_EQUITY_DET_EST_ORIGIN" hidden="1">"c12592"</definedName>
    <definedName name="IQ_RETURN_EQUITY_DET_EST_ORIGIN_REUT" hidden="1">"c12673"</definedName>
    <definedName name="IQ_RETURN_EQUITY_DET_EST_ORIGIN_THOM" hidden="1">"c12618"</definedName>
    <definedName name="IQ_RETURN_EQUITY_DET_EST_REUT" hidden="1">"c12163"</definedName>
    <definedName name="IQ_RETURN_EQUITY_DET_EST_THOM" hidden="1">"c12098"</definedName>
    <definedName name="IQ_RETURN_EQUITY_EST" hidden="1">"c3535"</definedName>
    <definedName name="IQ_RETURN_EQUITY_EST_REUT" hidden="1">"c3983"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GUIDANCE" hidden="1">"c4518"</definedName>
    <definedName name="IQ_RETURN_EQUITY_HIGH_EST" hidden="1">"c3536"</definedName>
    <definedName name="IQ_RETURN_EQUITY_HIGH_EST_REUT" hidden="1">"c3985"</definedName>
    <definedName name="IQ_RETURN_EQUITY_HIGH_EST_THOM" hidden="1">"c5283"</definedName>
    <definedName name="IQ_RETURN_EQUITY_HIGH_GUIDANCE" hidden="1">"c4182"</definedName>
    <definedName name="IQ_RETURN_EQUITY_LOW_EST" hidden="1">"c3537"</definedName>
    <definedName name="IQ_RETURN_EQUITY_LOW_EST_REUT" hidden="1">"c3986"</definedName>
    <definedName name="IQ_RETURN_EQUITY_LOW_EST_THOM" hidden="1">"c5284"</definedName>
    <definedName name="IQ_RETURN_EQUITY_LOW_GUIDANCE" hidden="1">"c4222"</definedName>
    <definedName name="IQ_RETURN_EQUITY_MEDIAN_EST" hidden="1">"c3538"</definedName>
    <definedName name="IQ_RETURN_EQUITY_MEDIAN_EST_REUT" hidden="1">"c3984"</definedName>
    <definedName name="IQ_RETURN_EQUITY_MEDIAN_EST_THOM" hidden="1">"c5282"</definedName>
    <definedName name="IQ_RETURN_EQUITY_NUM_EST" hidden="1">"c3533"</definedName>
    <definedName name="IQ_RETURN_EQUITY_NUM_EST_REUT" hidden="1">"c3987"</definedName>
    <definedName name="IQ_RETURN_EQUITY_NUM_EST_THOM" hidden="1">"c5285"</definedName>
    <definedName name="IQ_RETURN_EQUITY_STDDEV_EST" hidden="1">"c3534"</definedName>
    <definedName name="IQ_RETURN_EQUITY_STDDEV_EST_REUT" hidden="1">"c3988"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DET_EST" hidden="1">"c12065"</definedName>
    <definedName name="IQ_REV_DET_EST_CURRENCY" hidden="1">"c12472"</definedName>
    <definedName name="IQ_REV_DET_EST_CURRENCY_REUT" hidden="1">"c12544"</definedName>
    <definedName name="IQ_REV_DET_EST_CURRENCY_THOM" hidden="1">"c12495"</definedName>
    <definedName name="IQ_REV_DET_EST_DATE" hidden="1">"c12218"</definedName>
    <definedName name="IQ_REV_DET_EST_DATE_REUT" hidden="1">"c12303"</definedName>
    <definedName name="IQ_REV_DET_EST_DATE_THOM" hidden="1">"c12246"</definedName>
    <definedName name="IQ_REV_DET_EST_INCL" hidden="1">"c12355"</definedName>
    <definedName name="IQ_REV_DET_EST_INCL_REUT" hidden="1">"c12427"</definedName>
    <definedName name="IQ_REV_DET_EST_INCL_THOM" hidden="1">"c12378"</definedName>
    <definedName name="IQ_REV_DET_EST_ORIGIN" hidden="1">"c12590"</definedName>
    <definedName name="IQ_REV_DET_EST_ORIGIN_REUT" hidden="1">"c12671"</definedName>
    <definedName name="IQ_REV_DET_EST_ORIGIN_THOM" hidden="1">"c12616"</definedName>
    <definedName name="IQ_REV_DET_EST_REUT" hidden="1">"c12161"</definedName>
    <definedName name="IQ_REV_DET_EST_THOM" hidden="1">"c12096"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REUT" hidden="1">"c5461"</definedName>
    <definedName name="IQ_REVENUE_ACT_OR_EST_THOM" hidden="1">"c5299"</definedName>
    <definedName name="IQ_REVENUE_BEFORE_LL_FFIEC" hidden="1">"c13018"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BOTTOM_UP_REUT" hidden="1">"c5496"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GUIDANCE" hidden="1">"c4519"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HIGH_GUIDANCE" hidden="1">"c4169"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LOW_GUIDANCE" hidden="1">"c4209"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ISION_DATE_" hidden="1">39920.6334606481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ISK_ADJ_BANK_ASSETS" hidden="1">"c2670"</definedName>
    <definedName name="IQ_RISK_WEIGHTED_ASSETS_FDIC" hidden="1">"c6370"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"c11748"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_REC_DET_EST" hidden="1">"c12069"</definedName>
    <definedName name="IQ_STAND_REC_DET_EST_DATE" hidden="1">"c12222"</definedName>
    <definedName name="IQ_STAND_REC_DET_EST_DATE_REUT" hidden="1">"c12307"</definedName>
    <definedName name="IQ_STAND_REC_DET_EST_DATE_THOM" hidden="1">"c12250"</definedName>
    <definedName name="IQ_STAND_REC_DET_EST_ORIGIN" hidden="1">"c12594"</definedName>
    <definedName name="IQ_STAND_REC_DET_EST_ORIGIN_REUT" hidden="1">"c12675"</definedName>
    <definedName name="IQ_STAND_REC_DET_EST_ORIGIN_THOM" hidden="1">"c12620"</definedName>
    <definedName name="IQ_STAND_REC_DET_EST_REUT" hidden="1">"c12165"</definedName>
    <definedName name="IQ_STAND_REC_DET_EST_THOM" hidden="1">"c12100"</definedName>
    <definedName name="IQ_STAND_REC_NUM_DET_EST" hidden="1">"c12068"</definedName>
    <definedName name="IQ_STAND_REC_NUM_DET_EST_DATE" hidden="1">"c12221"</definedName>
    <definedName name="IQ_STAND_REC_NUM_DET_EST_DATE_REUT" hidden="1">"c12306"</definedName>
    <definedName name="IQ_STAND_REC_NUM_DET_EST_DATE_THOM" hidden="1">"c12249"</definedName>
    <definedName name="IQ_STAND_REC_NUM_DET_EST_ORIGIN" hidden="1">"c12593"</definedName>
    <definedName name="IQ_STAND_REC_NUM_DET_EST_ORIGIN_REUT" hidden="1">"c12674"</definedName>
    <definedName name="IQ_STAND_REC_NUM_DET_EST_ORIGIN_THOM" hidden="1">"c12619"</definedName>
    <definedName name="IQ_STAND_REC_NUM_DET_EST_REUT" hidden="1">"c12164"</definedName>
    <definedName name="IQ_STAND_REC_NUM_DET_EST_THOM" hidden="1">"c12099"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FIEC" hidden="1">"c12867"</definedName>
    <definedName name="IQ_SUB_NOTES_PAYABLE_UNCONSOLIDATED_TRUSTS_FFIEC" hidden="1">"c12868"</definedName>
    <definedName name="IQ_SUPPLIES_FFIEC" hidden="1">"c13050"</definedName>
    <definedName name="IQ_SURPLUS_FDIC" hidden="1">"c6351"</definedName>
    <definedName name="IQ_SURPLUS_FFIEC" hidden="1">"c12877"</definedName>
    <definedName name="IQ_SVA" hidden="1">"c1214"</definedName>
    <definedName name="IQ_TANGIBLE_EQUITY_ASSETS_FFIEC" hidden="1">"c13346"</definedName>
    <definedName name="IQ_TANGIBLE_TIER_1_LEVERAGE_FFIEC" hidden="1">"c13345"</definedName>
    <definedName name="IQ_TARGET_PRICE_DET_EST" hidden="1">"c12070"</definedName>
    <definedName name="IQ_TARGET_PRICE_DET_EST_CURRENCY" hidden="1">"c12475"</definedName>
    <definedName name="IQ_TARGET_PRICE_DET_EST_CURRENCY_REUT" hidden="1">"c12547"</definedName>
    <definedName name="IQ_TARGET_PRICE_DET_EST_CURRENCY_THOM" hidden="1">"c12498"</definedName>
    <definedName name="IQ_TARGET_PRICE_DET_EST_DATE" hidden="1">"c12223"</definedName>
    <definedName name="IQ_TARGET_PRICE_DET_EST_DATE_REUT" hidden="1">"c12308"</definedName>
    <definedName name="IQ_TARGET_PRICE_DET_EST_DATE_THOM" hidden="1">"c12251"</definedName>
    <definedName name="IQ_TARGET_PRICE_DET_EST_INCL" hidden="1">"c12358"</definedName>
    <definedName name="IQ_TARGET_PRICE_DET_EST_INCL_REUT" hidden="1">"c12430"</definedName>
    <definedName name="IQ_TARGET_PRICE_DET_EST_INCL_THOM" hidden="1">"c12381"</definedName>
    <definedName name="IQ_TARGET_PRICE_DET_EST_ORIGIN" hidden="1">"c12729"</definedName>
    <definedName name="IQ_TARGET_PRICE_DET_EST_ORIGIN_REUT" hidden="1">"c12731"</definedName>
    <definedName name="IQ_TARGET_PRICE_DET_EST_ORIGIN_THOM" hidden="1">"c12621"</definedName>
    <definedName name="IQ_TARGET_PRICE_DET_EST_REUT" hidden="1">"c12166"</definedName>
    <definedName name="IQ_TARGET_PRICE_DET_EST_THOM" hidden="1">"c12101"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DET_EST_CURRENCY_THOM" hidden="1">"c12499"</definedName>
    <definedName name="IQ_TEV_DET_EST_DATE_THOM" hidden="1">"c12252"</definedName>
    <definedName name="IQ_TEV_DET_EST_INCL_THOM" hidden="1">"c12382"</definedName>
    <definedName name="IQ_TEV_DET_EST_ORIGIN_THOM" hidden="1">"c12709"</definedName>
    <definedName name="IQ_TEV_DET_EST_THOM" hidden="1">"c12102"</definedName>
    <definedName name="IQ_TEV_EBIT" hidden="1">"c1220"</definedName>
    <definedName name="IQ_TEV_EBIT_AVG" hidden="1">"c1221"</definedName>
    <definedName name="IQ_TEV_EBIT_FWD" hidden="1">"c2238"</definedName>
    <definedName name="IQ_TEV_EBIT_FWD_REUT" hidden="1">"c4054"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100K_OTHER_INSTITUTIONS_FFIEC" hidden="1">"c12953"</definedName>
    <definedName name="IQ_TIME_DEPOSITS_LESS_THAN_100K_FDIC" hidden="1">"c6465"</definedName>
    <definedName name="IQ_TIME_DEPOSITS_MORE_100K_OTHER_INSTITUTIONS_FFIEC" hidden="1">"c12954"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DIC" hidden="1">"c6339"</definedName>
    <definedName name="IQ_TOTAL_ASSETS_FFIEC" hidden="1">"c12849"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GUIDANCE" hidden="1">"c4533"</definedName>
    <definedName name="IQ_TOTAL_DEBT_HIGH_EST" hidden="1">"c4534"</definedName>
    <definedName name="IQ_TOTAL_DEBT_HIGH_GUIDANCE" hidden="1">"c4196"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LOW_GUIDANCE" hidden="1">"c4236"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FDIC" hidden="1">"c6342"</definedName>
    <definedName name="IQ_TOTAL_DEPOSITS_FFIEC" hidden="1">"c13623"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DIC" hidden="1">"c6348"</definedName>
    <definedName name="IQ_TOTAL_LIABILITIES_FFIEC" hidden="1">"c12873"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OPERATING_INC_FFIEC" hidden="1">"c13385"</definedName>
    <definedName name="IQ_TRADING_REVENUE_FFIEC" hidden="1">"c13004"</definedName>
    <definedName name="IQ_TRANSACTION_ACCOUNTS_FDIC" hidden="1">"c6544"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CONSOL_BEDS" hidden="1">"c8783"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kl" hidden="1">{"'Prices'!$A$4:$J$27"}</definedName>
    <definedName name="ktzuk" hidden="1">{#N/A,#N/A,FALSE,"Aging Summary";#N/A,#N/A,FALSE,"Ratio Analysis";#N/A,#N/A,FALSE,"Test 120 Day Accts";#N/A,#N/A,FALSE,"Tickmarks"}</definedName>
    <definedName name="limcount" hidden="1">1</definedName>
    <definedName name="name" hidden="1">{#N/A,#N/A,FALSE,"Aging Summary";#N/A,#N/A,FALSE,"Ratio Analysis";#N/A,#N/A,FALSE,"Test 120 Day Accts";#N/A,#N/A,FALSE,"Tickmarks"}</definedName>
    <definedName name="oh" localSheetId="2" hidden="1">{#N/A,#N/A,TRUE,"Лист3"}</definedName>
    <definedName name="oh" hidden="1">{#N/A,#N/A,TRUE,"Лист3"}</definedName>
    <definedName name="oi" localSheetId="2" hidden="1">{#N/A,#N/A,TRUE,"Лист3"}</definedName>
    <definedName name="oi" hidden="1">{#N/A,#N/A,TRUE,"Лист3"}</definedName>
    <definedName name="ol" localSheetId="2" hidden="1">{#N/A,#N/A,TRUE,"Лист3"}</definedName>
    <definedName name="ol" hidden="1">{#N/A,#N/A,TRUE,"Лист3"}</definedName>
    <definedName name="perbolag" hidden="1">{#N/A,#N/A,FALSE,"intag";#N/A,#N/A,FALSE,"budg";#N/A,#N/A,FALSE,"samtl"}</definedName>
    <definedName name="qf" localSheetId="2" hidden="1">{#N/A,#N/A,TRUE,"Лист3"}</definedName>
    <definedName name="qf" hidden="1">{#N/A,#N/A,TRUE,"Лист3"}</definedName>
    <definedName name="qu" localSheetId="2" hidden="1">{#N/A,#N/A,TRUE,"Лист3"}</definedName>
    <definedName name="qu" hidden="1">{#N/A,#N/A,TRUE,"Лист3"}</definedName>
    <definedName name="RJ" localSheetId="2" hidden="1">{#N/A,#N/A,TRUE,"Лист3"}</definedName>
    <definedName name="RJ" hidden="1">{#N/A,#N/A,TRUE,"Лист3"}</definedName>
    <definedName name="rt" hidden="1">{#N/A,#N/A,FALSE,"Aging Summary";#N/A,#N/A,FALSE,"Ratio Analysis";#N/A,#N/A,FALSE,"Test 120 Day Accts";#N/A,#N/A,FALSE,"Tickmarks"}</definedName>
    <definedName name="rty" hidden="1">{#N/A,#N/A,FALSE,"Aging Summary";#N/A,#N/A,FALSE,"Ratio Analysis";#N/A,#N/A,FALSE,"Test 120 Day Accts";#N/A,#N/A,FALSE,"Tickmarks"}</definedName>
    <definedName name="s" hidden="1">{"'Prices'!$A$4:$J$27"}</definedName>
    <definedName name="sa" localSheetId="2" hidden="1">{#N/A,#N/A,TRUE,"Лист3"}</definedName>
    <definedName name="sa" hidden="1">{#N/A,#N/A,TRUE,"Лист3"}</definedName>
    <definedName name="SAPBEXrevision" hidden="1">3</definedName>
    <definedName name="SAPBEXsysID" hidden="1">"B01"</definedName>
    <definedName name="SAPBEXwbID" hidden="1">"1OKLBDAAGJ3NPBUSNNGRFDKQH"</definedName>
    <definedName name="sencount" hidden="1">1</definedName>
    <definedName name="summary2" hidden="1">{#N/A,#N/A,FALSE,"Aging Summary";#N/A,#N/A,FALSE,"Ratio Analysis";#N/A,#N/A,FALSE,"Test 120 Day Accts";#N/A,#N/A,FALSE,"Tickmarks"}</definedName>
    <definedName name="tanya" hidden="1">{#N/A,#N/A,FALSE,"Aging Summary";#N/A,#N/A,FALSE,"Ratio Analysis";#N/A,#N/A,FALSE,"Test 120 Day Accts";#N/A,#N/A,FALSE,"Tickmarks"}</definedName>
    <definedName name="tertw" hidden="1">{#N/A,#N/A,FALSE,"Aging Summary";#N/A,#N/A,FALSE,"Ratio Analysis";#N/A,#N/A,FALSE,"Test 120 Day Accts";#N/A,#N/A,FALSE,"Tickmarks"}</definedName>
    <definedName name="TJ" localSheetId="2" hidden="1">{#N/A,#N/A,TRUE,"Лист3"}</definedName>
    <definedName name="TJ" hidden="1">{#N/A,#N/A,TRUE,"Лист3"}</definedName>
    <definedName name="trt" localSheetId="2" hidden="1">{#N/A,#N/A,TRUE,"Лист3"}</definedName>
    <definedName name="trt" hidden="1">{#N/A,#N/A,TRUE,"Лист3"}</definedName>
    <definedName name="trurtgf" hidden="1">{#N/A,#N/A,FALSE,"Aging Summary";#N/A,#N/A,FALSE,"Ratio Analysis";#N/A,#N/A,FALSE,"Test 120 Day Accts";#N/A,#N/A,FALSE,"Tickmarks"}</definedName>
    <definedName name="tv" localSheetId="2" hidden="1">{#N/A,#N/A,TRUE,"Лист3"}</definedName>
    <definedName name="tv" hidden="1">{#N/A,#N/A,TRUE,"Лист3"}</definedName>
    <definedName name="ub" localSheetId="2" hidden="1">{#N/A,#N/A,TRUE,"Лист3"}</definedName>
    <definedName name="ub" hidden="1">{#N/A,#N/A,TRUE,"Лист3"}</definedName>
    <definedName name="ul" localSheetId="2" hidden="1">{#N/A,#N/A,TRUE,"Лист3"}</definedName>
    <definedName name="ul" hidden="1">{#N/A,#N/A,TRUE,"Лист3"}</definedName>
    <definedName name="ut" localSheetId="2" hidden="1">{#N/A,#N/A,TRUE,"Лист3"}</definedName>
    <definedName name="ut" hidden="1">{#N/A,#N/A,TRUE,"Лист3"}</definedName>
    <definedName name="uuu" localSheetId="2" hidden="1">{#N/A,#N/A,TRUE,"Лист3"}</definedName>
    <definedName name="uuu" hidden="1">{#N/A,#N/A,TRUE,"Лист3"}</definedName>
    <definedName name="wd" localSheetId="2" hidden="1">{#N/A,#N/A,TRUE,"Лист3"}</definedName>
    <definedName name="wd" hidden="1">{#N/A,#N/A,TRUE,"Лист3"}</definedName>
    <definedName name="wer" hidden="1">{#N/A,#N/A,FALSE,"Aging Summary";#N/A,#N/A,FALSE,"Ratio Analysis";#N/A,#N/A,FALSE,"Test 120 Day Accts";#N/A,#N/A,FALSE,"Tickmarks"}</definedName>
    <definedName name="wm" localSheetId="2" hidden="1">{#N/A,#N/A,TRUE,"Лист3"}</definedName>
    <definedName name="wm" hidden="1">{#N/A,#N/A,TRUE,"Лист3"}</definedName>
    <definedName name="wq" localSheetId="2" hidden="1">{#N/A,#N/A,TRUE,"Лист3"}</definedName>
    <definedName name="wq" hidden="1">{#N/A,#N/A,TRUE,"Лист3"}</definedName>
    <definedName name="wrn.Aging._.and._.Trend._.Analysis." hidden="1">{#N/A,#N/A,FALSE,"Aging Summary";#N/A,#N/A,FALSE,"Ratio Analysis";#N/A,#N/A,FALSE,"Test 120 Day Accts";#N/A,#N/A,FALSE,"Tickmarks"}</definedName>
    <definedName name="wrn.OCS._.REPORT." hidden="1">{#N/A,#N/A,FALSE,"Cover";#N/A,#N/A,FALSE,"Index";#N/A,#N/A,FALSE,"Spec";#N/A,#N/A,FALSE,"Breakdown";#N/A,#N/A,FALSE,"Cost Plan"}</definedName>
    <definedName name="wrn.pr3sty." hidden="1">{#N/A,#N/A,FALSE,"intag";#N/A,#N/A,FALSE,"budg";#N/A,#N/A,FALSE,"samtl"}</definedName>
    <definedName name="wrn.Отчет." localSheetId="2" hidden="1">{#N/A,#N/A,TRUE,"Лист3"}</definedName>
    <definedName name="wrn.Отчет." hidden="1">{#N/A,#N/A,TRUE,"Лист3"}</definedName>
    <definedName name="wrn.отчет.xeh" localSheetId="2" hidden="1">{#N/A,#N/A,TRUE,"Лист3"}</definedName>
    <definedName name="wrn.отчет.xeh" hidden="1">{#N/A,#N/A,TRUE,"Лист3"}</definedName>
    <definedName name="ws" localSheetId="2" hidden="1">{#N/A,#N/A,TRUE,"Лист3"}</definedName>
    <definedName name="ws" hidden="1">{#N/A,#N/A,TRUE,"Лист3"}</definedName>
    <definedName name="wtre" hidden="1">{#N/A,#N/A,FALSE,"Aging Summary";#N/A,#N/A,FALSE,"Ratio Analysis";#N/A,#N/A,FALSE,"Test 120 Day Accts";#N/A,#N/A,FALSE,"Tickmarks"}</definedName>
    <definedName name="yv" localSheetId="2" hidden="1">{#N/A,#N/A,TRUE,"Лист3"}</definedName>
    <definedName name="yv" hidden="1">{#N/A,#N/A,TRUE,"Лист3"}</definedName>
    <definedName name="Z_270BB401_5236_11D4_BB54_0050044E0CFA_.wvu.Cols" localSheetId="2" hidden="1">#REF!,#REF!,#REF!,#REF!</definedName>
    <definedName name="Z_270BB401_5236_11D4_BB54_0050044E0CFA_.wvu.Cols" hidden="1">#REF!,#REF!,#REF!,#REF!</definedName>
    <definedName name="Z_270BB401_5236_11D4_BB54_0050044E0CFA_.wvu.FilterData" localSheetId="2" hidden="1">#REF!</definedName>
    <definedName name="Z_270BB401_5236_11D4_BB54_0050044E0CFA_.wvu.FilterData" hidden="1">#REF!</definedName>
    <definedName name="Z_270BB401_5236_11D4_BB54_0050044E0CFA_.wvu.PrintArea" localSheetId="2" hidden="1">#REF!</definedName>
    <definedName name="Z_270BB401_5236_11D4_BB54_0050044E0CFA_.wvu.PrintArea" hidden="1">#REF!</definedName>
    <definedName name="Z_270BB401_5236_11D4_BB54_0050044E0CFA_.wvu.PrintTitles" localSheetId="2" hidden="1">#REF!</definedName>
    <definedName name="Z_270BB401_5236_11D4_BB54_0050044E0CFA_.wvu.PrintTitles" hidden="1">#REF!</definedName>
    <definedName name="Z_270BB401_5236_11D4_BB54_0050044E0CFA_.wvu.Rows" localSheetId="2" hidden="1">#REF!,#REF!</definedName>
    <definedName name="Z_270BB401_5236_11D4_BB54_0050044E0CFA_.wvu.Rows" hidden="1">#REF!,#REF!</definedName>
    <definedName name="Z_394871F0_3245_4071_9D9E_F352035A6A82_.wvu.Cols" hidden="1">'[3]БДР развернутый_не использовать'!$J$1:$K$65536,'[3]БДР развернутый_не использовать'!$N$1:$O$65536</definedName>
    <definedName name="Z_A0AC4B42_5259_11D4_B5FE_00C04FC949BF_.wvu.Cols" localSheetId="2" hidden="1">#REF!,#REF!,#REF!,#REF!</definedName>
    <definedName name="Z_A0AC4B42_5259_11D4_B5FE_00C04FC949BF_.wvu.Cols" hidden="1">#REF!,#REF!,#REF!,#REF!</definedName>
    <definedName name="Z_A0AC4B42_5259_11D4_B5FE_00C04FC949BF_.wvu.FilterData" localSheetId="2" hidden="1">#REF!</definedName>
    <definedName name="Z_A0AC4B42_5259_11D4_B5FE_00C04FC949BF_.wvu.FilterData" hidden="1">#REF!</definedName>
    <definedName name="Z_A0AC4B42_5259_11D4_B5FE_00C04FC949BF_.wvu.PrintArea" localSheetId="2" hidden="1">#REF!</definedName>
    <definedName name="Z_A0AC4B42_5259_11D4_B5FE_00C04FC949BF_.wvu.PrintArea" hidden="1">#REF!</definedName>
    <definedName name="Z_A0AC4B42_5259_11D4_B5FE_00C04FC949BF_.wvu.PrintTitles" localSheetId="2" hidden="1">#REF!</definedName>
    <definedName name="Z_A0AC4B42_5259_11D4_B5FE_00C04FC949BF_.wvu.PrintTitles" hidden="1">#REF!</definedName>
    <definedName name="Z_A0AC4B42_5259_11D4_B5FE_00C04FC949BF_.wvu.Rows" localSheetId="2" hidden="1">#REF!,#REF!,#REF!,#REF!,#REF!,#REF!,#REF!</definedName>
    <definedName name="Z_A0AC4B42_5259_11D4_B5FE_00C04FC949BF_.wvu.Rows" hidden="1">#REF!,#REF!,#REF!,#REF!,#REF!,#REF!,#REF!</definedName>
    <definedName name="zsd" hidden="1">{#N/A,#N/A,FALSE,"Aging Summary";#N/A,#N/A,FALSE,"Ratio Analysis";#N/A,#N/A,FALSE,"Test 120 Day Accts";#N/A,#N/A,FALSE,"Tickmarks"}</definedName>
    <definedName name="zvnmckgfkjvljghljhv" hidden="1">#REF!,#REF!</definedName>
    <definedName name="авыап" hidden="1">{#N/A,#N/A,TRUE,"Лист3"}</definedName>
    <definedName name="акпеоако" hidden="1">{"'Prices'!$A$4:$J$27"}</definedName>
    <definedName name="апврапрапрапр" hidden="1">#REF!,#REF!,#REF!,#REF!</definedName>
    <definedName name="аыи" hidden="1">{"'Prices'!$A$4:$J$27"}</definedName>
    <definedName name="бонусы" hidden="1">{#N/A,#N/A,TRUE,"Лист3"}</definedName>
    <definedName name="в" hidden="1">{#N/A,#N/A,FALSE,"Aging Summary";#N/A,#N/A,FALSE,"Ratio Analysis";#N/A,#N/A,FALSE,"Test 120 Day Accts";#N/A,#N/A,FALSE,"Tickmarks"}</definedName>
    <definedName name="вававава" localSheetId="2" hidden="1">{#N/A,#N/A,TRUE,"Лист3"}</definedName>
    <definedName name="вававава" hidden="1">{#N/A,#N/A,TRUE,"Лист3"}</definedName>
    <definedName name="вап" hidden="1">{"'Prices'!$A$4:$J$27"}</definedName>
    <definedName name="вапвпа" hidden="1">{"'Prices'!$A$4:$J$27"}</definedName>
    <definedName name="вапыфа" hidden="1">{"'Prices'!$A$4:$J$27"}</definedName>
    <definedName name="вла" hidden="1">{#N/A,#N/A,FALSE,"Aging Summary";#N/A,#N/A,FALSE,"Ratio Analysis";#N/A,#N/A,FALSE,"Test 120 Day Accts";#N/A,#N/A,FALSE,"Tickmarks"}</definedName>
    <definedName name="ггг" hidden="1">{"'Prices'!$A$4:$J$27"}</definedName>
    <definedName name="ггггггг" hidden="1">{"'Prices'!$A$4:$J$27"}</definedName>
    <definedName name="ггггггггггггггггг" hidden="1">{"'Prices'!$A$4:$J$27"}</definedName>
    <definedName name="гд" hidden="1">{"'Prices'!$A$4:$J$27"}</definedName>
    <definedName name="глгл" hidden="1">{"'Prices'!$A$4:$J$27"}</definedName>
    <definedName name="гол" localSheetId="2" hidden="1">{#N/A,#N/A,TRUE,"Лист3"}</definedName>
    <definedName name="гол" hidden="1">{#N/A,#N/A,TRUE,"Лист3"}</definedName>
    <definedName name="График">"Диагр. 4"</definedName>
    <definedName name="ГрафикпродажРе" hidden="1">{#N/A,#N/A,TRUE,"Лист3"}</definedName>
    <definedName name="дата_факт">'[4]Калькулятор услуг Эксплуатации'!$E$135</definedName>
    <definedName name="ддлд" localSheetId="2" hidden="1">{#N/A,#N/A,TRUE,"Лист3"}</definedName>
    <definedName name="ддлд" hidden="1">{#N/A,#N/A,TRUE,"Лист3"}</definedName>
    <definedName name="джло" hidden="1">{"'Prices'!$A$4:$J$27"}</definedName>
    <definedName name="дло" hidden="1">{"'Prices'!$A$4:$J$27"}</definedName>
    <definedName name="егл5л" hidden="1">{"'Prices'!$A$4:$J$27"}</definedName>
    <definedName name="еглгл" hidden="1">{"'Prices'!$A$4:$J$27"}</definedName>
    <definedName name="еег" hidden="1">{"'Prices'!$A$4:$J$27"}</definedName>
    <definedName name="еноге" hidden="1">{"'Prices'!$A$4:$J$27"}</definedName>
    <definedName name="енрнро" hidden="1">{"'Prices'!$A$4:$J$27"}</definedName>
    <definedName name="еркер" hidden="1">{"'Prices'!$A$4:$J$27"}</definedName>
    <definedName name="Ж" hidden="1">{#N/A,#N/A,TRUE,"Лист3"}</definedName>
    <definedName name="ж\" hidden="1">{"'Prices'!$A$4:$J$27"}</definedName>
    <definedName name="ждл" hidden="1">{"'Prices'!$A$4:$J$27"}</definedName>
    <definedName name="зшщз" hidden="1">{#N/A,#N/A,FALSE,"intag";#N/A,#N/A,FALSE,"budg";#N/A,#N/A,FALSE,"samtl"}</definedName>
    <definedName name="ид" hidden="1">{#N/A,#N/A,TRUE,"Лист3"}</definedName>
    <definedName name="й" hidden="1">{"'Prices'!$A$4:$J$27"}</definedName>
    <definedName name="йкей" hidden="1">{"'Prices'!$A$4:$J$27"}</definedName>
    <definedName name="йукп" hidden="1">{"'Prices'!$A$4:$J$27"}</definedName>
    <definedName name="йукпуп" hidden="1">{"'Prices'!$A$4:$J$27"}</definedName>
    <definedName name="категория">#REF!</definedName>
    <definedName name="кгк" hidden="1">{"'Prices'!$A$4:$J$27"}</definedName>
    <definedName name="ке" hidden="1">#REF!</definedName>
    <definedName name="керйкр" hidden="1">{"'Prices'!$A$4:$J$27"}</definedName>
    <definedName name="керкр" hidden="1">{"'Prices'!$A$4:$J$27"}</definedName>
    <definedName name="кно" hidden="1">{"'Prices'!$A$4:$J$27"}</definedName>
    <definedName name="курс">'[4]Исходные-Результаты'!$C$108</definedName>
    <definedName name="лкон" hidden="1">{"'Prices'!$A$4:$J$27"}</definedName>
    <definedName name="лл" localSheetId="2" hidden="1">{#N/A,#N/A,TRUE,"Лист3"}</definedName>
    <definedName name="лл" hidden="1">{#N/A,#N/A,TRUE,"Лист3"}</definedName>
    <definedName name="ллг" hidden="1">{"'Prices'!$A$4:$J$27"}</definedName>
    <definedName name="Лубенец" hidden="1">#REF!,#REF!,#REF!,#REF!</definedName>
    <definedName name="млн">1000000</definedName>
    <definedName name="моп">'[4]ТЭПы от арх.'!#REF!</definedName>
    <definedName name="нн" localSheetId="2" hidden="1">{#N/A,#N/A,TRUE,"Лист3"}</definedName>
    <definedName name="нн" hidden="1">{#N/A,#N/A,TRUE,"Лист3"}</definedName>
    <definedName name="ограждение">'[4]ТЭПы от арх.'!#REF!</definedName>
    <definedName name="ооооо" hidden="1">{#N/A,#N/A,TRUE,"Лист3"}</definedName>
    <definedName name="орп" hidden="1">{"'Prices'!$A$4:$J$27"}</definedName>
    <definedName name="Отчет1" localSheetId="2" hidden="1">{#N/A,#N/A,TRUE,"Лист3"}</definedName>
    <definedName name="Отчет1" hidden="1">{#N/A,#N/A,TRUE,"Лист3"}</definedName>
    <definedName name="офис_продаж">'[4]ТЭПы от арх.'!#REF!</definedName>
    <definedName name="пароеу" hidden="1">{#N/A,#N/A,TRUE,"Лист3"}</definedName>
    <definedName name="пиит" hidden="1">{"'Prices'!$A$4:$J$27"}</definedName>
    <definedName name="пкркер" hidden="1">{"'Prices'!$A$4:$J$27"}</definedName>
    <definedName name="Продажа" localSheetId="2" hidden="1">{#N/A,#N/A,TRUE,"Лист3"}</definedName>
    <definedName name="Продажа" hidden="1">{#N/A,#N/A,TRUE,"Лист3"}</definedName>
    <definedName name="прьь" hidden="1">{"'Prices'!$A$4:$J$27"}</definedName>
    <definedName name="р111111111111111" hidden="1">#REF!</definedName>
    <definedName name="Реп_1" hidden="1">{#N/A,#N/A,FALSE,"Aging Summary";#N/A,#N/A,FALSE,"Ratio Analysis";#N/A,#N/A,FALSE,"Test 120 Day Accts";#N/A,#N/A,FALSE,"Tickmarks"}</definedName>
    <definedName name="Репникова2" hidden="1">{#N/A,#N/A,FALSE,"Aging Summary";#N/A,#N/A,FALSE,"Ratio Analysis";#N/A,#N/A,FALSE,"Test 120 Day Accts";#N/A,#N/A,FALSE,"Tickmarks"}</definedName>
    <definedName name="рмекр" localSheetId="2" hidden="1">{#N/A,#N/A,TRUE,"Лист3"}</definedName>
    <definedName name="рмекр" hidden="1">{#N/A,#N/A,TRUE,"Лист3"}</definedName>
    <definedName name="рноено" hidden="1">#REF!,#REF!,#REF!,#REF!</definedName>
    <definedName name="рпра" hidden="1">{"'Prices'!$A$4:$J$27"}</definedName>
    <definedName name="Ры" hidden="1">#REF!,#REF!,#REF!,#REF!</definedName>
    <definedName name="рьрь" hidden="1">{"'Prices'!$A$4:$J$27"}</definedName>
    <definedName name="смр">#REF!</definedName>
    <definedName name="смр1">'[4]аур_норматив строители'!$AT$1:$AT$8</definedName>
    <definedName name="Список" localSheetId="2" hidden="1">{#N/A,#N/A,TRUE,"Лист3"}</definedName>
    <definedName name="Список" hidden="1">{#N/A,#N/A,TRUE,"Лист3"}</definedName>
    <definedName name="ср">0.24</definedName>
    <definedName name="ссо" hidden="1">#REF!</definedName>
    <definedName name="сср" hidden="1">[1]FitOutConfCentre!#REF!</definedName>
    <definedName name="ССРД_СГараж" hidden="1">[1]FitOutConfCentre!#REF!</definedName>
    <definedName name="Тендо" localSheetId="2" hidden="1">{#N/A,#N/A,TRUE,"Лист3"}</definedName>
    <definedName name="Тендо" hidden="1">{#N/A,#N/A,TRUE,"Лист3"}</definedName>
    <definedName name="трр" hidden="1">{"'Prices'!$A$4:$J$27"}</definedName>
    <definedName name="тыс">1000</definedName>
    <definedName name="ТЭО" hidden="1">{"'Prices'!$A$4:$J$27"}</definedName>
    <definedName name="уепуп" hidden="1">{"'Prices'!$A$4:$J$27"}</definedName>
    <definedName name="уйкпйукуйпк" hidden="1">{"'Prices'!$A$4:$J$27"}</definedName>
    <definedName name="укпукп" hidden="1">{"'Prices'!$A$4:$J$27"}</definedName>
    <definedName name="укрр" hidden="1">{"'Prices'!$A$4:$J$27"}</definedName>
    <definedName name="укруке" hidden="1">{"'Prices'!$A$4:$J$27"}</definedName>
    <definedName name="укук" localSheetId="2" hidden="1">{#N/A,#N/A,TRUE,"Лист3"}</definedName>
    <definedName name="укук" hidden="1">{#N/A,#N/A,TRUE,"Лист3"}</definedName>
    <definedName name="ф" localSheetId="2" hidden="1">{#N/A,#N/A,TRUE,"Лист3"}</definedName>
    <definedName name="ф" hidden="1">{#N/A,#N/A,TRUE,"Лист3"}</definedName>
    <definedName name="фкнно" hidden="1">{"'Prices'!$A$4:$J$27"}</definedName>
    <definedName name="фп" hidden="1">{"'Prices'!$A$4:$J$27"}</definedName>
    <definedName name="фыпывпыапыапвапва" hidden="1">#REF!</definedName>
    <definedName name="Чувствительность_нов" hidden="1">{#N/A,#N/A,TRUE,"Лист3"}</definedName>
    <definedName name="ш" hidden="1">{"'Prices'!$A$4:$J$27"}</definedName>
    <definedName name="шщзш" hidden="1">{"'Prices'!$A$4:$J$27"}</definedName>
    <definedName name="щ" hidden="1">{"'Prices'!$A$4:$J$27"}</definedName>
    <definedName name="ъ" hidden="1">{"'Prices'!$A$4:$J$27"}</definedName>
    <definedName name="ЫАиА" hidden="1">{"'Prices'!$A$4:$J$27"}</definedName>
    <definedName name="ыаит" hidden="1">{"'Prices'!$A$4:$J$27"}</definedName>
    <definedName name="ыва" hidden="1">{"'Prices'!$A$4:$J$27"}</definedName>
    <definedName name="ываывпвыапвыаправ" hidden="1">#REF!,#REF!,#REF!,#REF!</definedName>
    <definedName name="Ывмыцкп" hidden="1">{"'Prices'!$A$4:$J$27"}</definedName>
    <definedName name="Ыгь" hidden="1">{#N/A,#N/A,FALSE,"Aging Summary";#N/A,#N/A,FALSE,"Ratio Analysis";#N/A,#N/A,FALSE,"Test 120 Day Accts";#N/A,#N/A,FALSE,"Tickmarks"}</definedName>
    <definedName name="ыегл" hidden="1">{"'Prices'!$A$4:$J$27"}</definedName>
    <definedName name="ыерот" hidden="1">{"'Prices'!$A$4:$J$27"}</definedName>
    <definedName name="ымп" hidden="1">{"'Prices'!$A$4:$J$27"}</definedName>
    <definedName name="ыпыапр" hidden="1">{"'Prices'!$A$4:$J$27"}</definedName>
    <definedName name="ыы" hidden="1">{"'Prices'!$A$4:$J$27"}</definedName>
    <definedName name="ьб" hidden="1">{"'Prices'!$A$4:$J$27"}</definedName>
    <definedName name="эксп">#REF!</definedName>
    <definedName name="эксп1">[4]норматив_ЭКСПЛ!$L$1:$L$7</definedName>
    <definedName name="ээээ" hidden="1">{"'Prices'!$A$4:$J$27"}</definedName>
    <definedName name="я" hidden="1">{"'Prices'!$A$4:$J$27"}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F18" i="2"/>
  <c r="F17" i="2"/>
  <c r="F16" i="2"/>
  <c r="F15" i="2"/>
  <c r="F14" i="2"/>
  <c r="B35" i="2" l="1"/>
  <c r="B34" i="2"/>
  <c r="B33" i="2"/>
  <c r="B32" i="2"/>
  <c r="B31" i="2"/>
  <c r="D35" i="2"/>
  <c r="D34" i="2"/>
  <c r="L75" i="2"/>
  <c r="K75" i="2"/>
  <c r="J75" i="2"/>
  <c r="I75" i="2"/>
  <c r="L89" i="2"/>
  <c r="K89" i="2"/>
  <c r="J89" i="2"/>
  <c r="I89" i="2"/>
  <c r="D33" i="2"/>
  <c r="D32" i="2"/>
  <c r="D31" i="2"/>
  <c r="C44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F8" i="3" l="1"/>
  <c r="G8" i="3"/>
  <c r="H8" i="3"/>
  <c r="I8" i="3"/>
  <c r="J8" i="3"/>
  <c r="K8" i="3"/>
  <c r="L8" i="3"/>
  <c r="M8" i="3"/>
  <c r="N8" i="3"/>
  <c r="O8" i="3"/>
  <c r="P8" i="3"/>
  <c r="Q8" i="3"/>
  <c r="E8" i="3"/>
  <c r="B2" i="2"/>
  <c r="E6" i="3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D30" i="1" l="1"/>
  <c r="D29" i="1"/>
  <c r="F26" i="2"/>
  <c r="G7" i="1"/>
  <c r="R28" i="2" l="1"/>
  <c r="O28" i="2"/>
  <c r="L28" i="2"/>
  <c r="I28" i="2"/>
  <c r="R27" i="2"/>
  <c r="O27" i="2"/>
  <c r="L27" i="2"/>
  <c r="I27" i="2"/>
  <c r="R25" i="2"/>
  <c r="O25" i="2"/>
  <c r="L25" i="2"/>
  <c r="I25" i="2"/>
  <c r="R24" i="2"/>
  <c r="O24" i="2"/>
  <c r="L24" i="2"/>
  <c r="I24" i="2"/>
  <c r="R23" i="2"/>
  <c r="O23" i="2"/>
  <c r="L23" i="2"/>
  <c r="I23" i="2"/>
  <c r="B28" i="2"/>
  <c r="B27" i="2"/>
  <c r="B25" i="2"/>
  <c r="B24" i="2"/>
  <c r="B23" i="2"/>
  <c r="S28" i="2" l="1"/>
  <c r="P28" i="2"/>
  <c r="M28" i="2"/>
  <c r="J28" i="2"/>
  <c r="S27" i="2"/>
  <c r="P27" i="2"/>
  <c r="M27" i="2"/>
  <c r="S25" i="2"/>
  <c r="S24" i="2"/>
  <c r="P25" i="2"/>
  <c r="P24" i="2"/>
  <c r="M25" i="2"/>
  <c r="M24" i="2"/>
  <c r="J27" i="2"/>
  <c r="J25" i="2"/>
  <c r="J24" i="2"/>
  <c r="S23" i="2"/>
  <c r="P23" i="2"/>
  <c r="M23" i="2"/>
  <c r="J23" i="2"/>
  <c r="J29" i="2" l="1"/>
  <c r="M29" i="2"/>
  <c r="P29" i="2"/>
  <c r="S29" i="2"/>
  <c r="F28" i="2"/>
  <c r="C28" i="2" s="1"/>
  <c r="F27" i="2"/>
  <c r="C27" i="2" s="1"/>
  <c r="F25" i="2"/>
  <c r="C25" i="2" s="1"/>
  <c r="F24" i="2"/>
  <c r="C24" i="2" s="1"/>
  <c r="F23" i="2"/>
  <c r="C23" i="2" s="1"/>
  <c r="B7" i="2" l="1"/>
  <c r="C7" i="3" s="1"/>
  <c r="F20" i="2" l="1"/>
  <c r="B15" i="2"/>
  <c r="D10" i="1" s="1"/>
  <c r="B18" i="2"/>
  <c r="D13" i="1" s="1"/>
  <c r="F19" i="2"/>
  <c r="B19" i="2" s="1"/>
  <c r="D14" i="1" s="1"/>
  <c r="B17" i="2"/>
  <c r="D12" i="1" s="1"/>
  <c r="F13" i="2"/>
  <c r="B16" i="2"/>
  <c r="D11" i="1" s="1"/>
  <c r="B14" i="2"/>
  <c r="D9" i="1" s="1"/>
  <c r="F12" i="2"/>
  <c r="B12" i="2" s="1"/>
  <c r="B13" i="2" l="1"/>
  <c r="D8" i="1" s="1"/>
  <c r="B20" i="2"/>
  <c r="D15" i="1" s="1"/>
  <c r="D7" i="1"/>
  <c r="H7" i="1" s="1"/>
  <c r="G8" i="1" s="1"/>
  <c r="H8" i="1" l="1"/>
  <c r="G17" i="1" s="1"/>
  <c r="H17" i="1" s="1"/>
  <c r="G19" i="1" s="1"/>
  <c r="H19" i="1" s="1"/>
  <c r="G9" i="1" l="1"/>
  <c r="H9" i="1" s="1"/>
  <c r="G10" i="1" s="1"/>
  <c r="H10" i="1" s="1"/>
  <c r="G11" i="1" s="1"/>
  <c r="H11" i="1" s="1"/>
  <c r="G12" i="1" s="1"/>
  <c r="H12" i="1" s="1"/>
  <c r="G13" i="1" s="1"/>
  <c r="H13" i="1" s="1"/>
  <c r="G15" i="1" s="1"/>
  <c r="H15" i="1" s="1"/>
  <c r="H14" i="1" s="1"/>
  <c r="G14" i="1" s="1"/>
  <c r="G18" i="1"/>
  <c r="H18" i="1" s="1"/>
  <c r="G22" i="1" l="1"/>
  <c r="H22" i="1" s="1"/>
  <c r="H21" i="1" s="1"/>
  <c r="G21" i="1" s="1"/>
  <c r="G28" i="1"/>
  <c r="G34" i="1" l="1"/>
  <c r="H34" i="1" s="1"/>
  <c r="G38" i="1" s="1"/>
  <c r="H38" i="1" l="1"/>
  <c r="G20" i="1"/>
  <c r="H20" i="1" s="1"/>
  <c r="H30" i="1"/>
  <c r="H29" i="1"/>
  <c r="G29" i="1" s="1"/>
  <c r="G35" i="1"/>
  <c r="H35" i="1" s="1"/>
  <c r="G31" i="1"/>
  <c r="H31" i="1" s="1"/>
  <c r="M1" i="1"/>
  <c r="N4" i="1"/>
  <c r="J5" i="1" s="1"/>
  <c r="G39" i="1" l="1"/>
  <c r="H39" i="1" s="1"/>
  <c r="G43" i="1" s="1"/>
  <c r="G32" i="1"/>
  <c r="H32" i="1" s="1"/>
  <c r="H28" i="1"/>
  <c r="G30" i="1"/>
  <c r="H24" i="1"/>
  <c r="G24" i="1" s="1"/>
  <c r="N1" i="1"/>
  <c r="O4" i="1"/>
  <c r="K5" i="1" l="1"/>
  <c r="O5" i="1" s="1"/>
  <c r="J7" i="1"/>
  <c r="G36" i="1"/>
  <c r="H36" i="1" s="1"/>
  <c r="H43" i="1"/>
  <c r="H42" i="1"/>
  <c r="G42" i="1" s="1"/>
  <c r="H41" i="1" s="1"/>
  <c r="G41" i="1" s="1"/>
  <c r="H40" i="1"/>
  <c r="G40" i="1" s="1"/>
  <c r="O1" i="1"/>
  <c r="P4" i="1"/>
  <c r="I5" i="1" l="1"/>
  <c r="M5" i="1"/>
  <c r="N5" i="1"/>
  <c r="G45" i="1"/>
  <c r="H45" i="1" s="1"/>
  <c r="G44" i="1"/>
  <c r="H44" i="1" s="1"/>
  <c r="P1" i="1"/>
  <c r="P5" i="1"/>
  <c r="Q4" i="1"/>
  <c r="Q1" i="1" l="1"/>
  <c r="Q5" i="1"/>
  <c r="R4" i="1"/>
  <c r="K7" i="1" s="1"/>
  <c r="Q7" i="1" s="1"/>
  <c r="I7" i="1" l="1"/>
  <c r="O7" i="1"/>
  <c r="P7" i="1"/>
  <c r="M7" i="1"/>
  <c r="N7" i="1"/>
  <c r="R1" i="1"/>
  <c r="R7" i="1"/>
  <c r="R5" i="1"/>
  <c r="S4" i="1"/>
  <c r="J8" i="1" s="1"/>
  <c r="S1" i="1" l="1"/>
  <c r="S7" i="1"/>
  <c r="S5" i="1"/>
  <c r="T4" i="1"/>
  <c r="T1" i="1" l="1"/>
  <c r="T7" i="1"/>
  <c r="T5" i="1"/>
  <c r="U4" i="1"/>
  <c r="U1" i="1" l="1"/>
  <c r="U7" i="1"/>
  <c r="U5" i="1"/>
  <c r="V4" i="1"/>
  <c r="K9" i="1" l="1"/>
  <c r="K8" i="1"/>
  <c r="V8" i="1" s="1"/>
  <c r="V1" i="1"/>
  <c r="V7" i="1"/>
  <c r="V5" i="1"/>
  <c r="W4" i="1"/>
  <c r="J17" i="1" l="1"/>
  <c r="J10" i="1"/>
  <c r="J9" i="1"/>
  <c r="I9" i="1" s="1"/>
  <c r="I8" i="1"/>
  <c r="O8" i="1"/>
  <c r="R8" i="1"/>
  <c r="N8" i="1"/>
  <c r="S8" i="1"/>
  <c r="P8" i="1"/>
  <c r="M8" i="1"/>
  <c r="Q8" i="1"/>
  <c r="T8" i="1"/>
  <c r="U8" i="1"/>
  <c r="W1" i="1"/>
  <c r="W7" i="1"/>
  <c r="X4" i="1"/>
  <c r="J18" i="1" s="1"/>
  <c r="W5" i="1"/>
  <c r="W8" i="1"/>
  <c r="O9" i="1" l="1"/>
  <c r="P9" i="1"/>
  <c r="M9" i="1"/>
  <c r="Q9" i="1"/>
  <c r="N9" i="1"/>
  <c r="R9" i="1"/>
  <c r="S9" i="1"/>
  <c r="T9" i="1"/>
  <c r="U9" i="1"/>
  <c r="V9" i="1"/>
  <c r="W9" i="1"/>
  <c r="X1" i="1"/>
  <c r="X7" i="1"/>
  <c r="X5" i="1"/>
  <c r="Y4" i="1"/>
  <c r="X9" i="1"/>
  <c r="X8" i="1"/>
  <c r="Y1" i="1" l="1"/>
  <c r="Y7" i="1"/>
  <c r="Y9" i="1"/>
  <c r="Y8" i="1"/>
  <c r="Z4" i="1"/>
  <c r="Y5" i="1"/>
  <c r="Z1" i="1" l="1"/>
  <c r="Z7" i="1"/>
  <c r="AA4" i="1"/>
  <c r="Z9" i="1"/>
  <c r="Z8" i="1"/>
  <c r="Z5" i="1"/>
  <c r="K10" i="1" l="1"/>
  <c r="AA10" i="1" s="1"/>
  <c r="AA1" i="1"/>
  <c r="AA7" i="1"/>
  <c r="AB4" i="1"/>
  <c r="J11" i="1" s="1"/>
  <c r="AA5" i="1"/>
  <c r="AA9" i="1"/>
  <c r="AA8" i="1"/>
  <c r="T10" i="1" l="1"/>
  <c r="I10" i="1"/>
  <c r="W10" i="1"/>
  <c r="P10" i="1"/>
  <c r="R10" i="1"/>
  <c r="Q10" i="1"/>
  <c r="X10" i="1"/>
  <c r="S10" i="1"/>
  <c r="M10" i="1"/>
  <c r="N10" i="1"/>
  <c r="O10" i="1"/>
  <c r="V10" i="1"/>
  <c r="U10" i="1"/>
  <c r="Y10" i="1"/>
  <c r="Z10" i="1"/>
  <c r="AB1" i="1"/>
  <c r="AB7" i="1"/>
  <c r="AB5" i="1"/>
  <c r="AC4" i="1"/>
  <c r="K11" i="1" s="1"/>
  <c r="M11" i="1" s="1"/>
  <c r="AB10" i="1"/>
  <c r="AB9" i="1"/>
  <c r="AB8" i="1"/>
  <c r="AB11" i="1" l="1"/>
  <c r="Z11" i="1"/>
  <c r="Q11" i="1"/>
  <c r="S11" i="1"/>
  <c r="Y11" i="1"/>
  <c r="U11" i="1"/>
  <c r="T11" i="1"/>
  <c r="X11" i="1"/>
  <c r="R11" i="1"/>
  <c r="N11" i="1"/>
  <c r="V11" i="1"/>
  <c r="I11" i="1"/>
  <c r="AA11" i="1"/>
  <c r="O11" i="1"/>
  <c r="W11" i="1"/>
  <c r="P11" i="1"/>
  <c r="AC1" i="1"/>
  <c r="AC7" i="1"/>
  <c r="AC11" i="1"/>
  <c r="AC10" i="1"/>
  <c r="AC9" i="1"/>
  <c r="AC8" i="1"/>
  <c r="AC5" i="1"/>
  <c r="AD4" i="1"/>
  <c r="J12" i="1" s="1"/>
  <c r="AD1" i="1" l="1"/>
  <c r="AD7" i="1"/>
  <c r="AD5" i="1"/>
  <c r="AE4" i="1"/>
  <c r="J19" i="1" s="1"/>
  <c r="J28" i="1" s="1"/>
  <c r="AD11" i="1"/>
  <c r="AD10" i="1"/>
  <c r="AD9" i="1"/>
  <c r="AD8" i="1"/>
  <c r="AE1" i="1" l="1"/>
  <c r="AE7" i="1"/>
  <c r="AE5" i="1"/>
  <c r="AF4" i="1"/>
  <c r="AE11" i="1"/>
  <c r="AE10" i="1"/>
  <c r="AE9" i="1"/>
  <c r="AE8" i="1"/>
  <c r="K12" i="1" l="1"/>
  <c r="AF12" i="1" s="1"/>
  <c r="K13" i="1"/>
  <c r="J14" i="1"/>
  <c r="AF1" i="1"/>
  <c r="AF7" i="1"/>
  <c r="AF5" i="1"/>
  <c r="AG4" i="1"/>
  <c r="AF11" i="1"/>
  <c r="AF10" i="1"/>
  <c r="AF9" i="1"/>
  <c r="AF8" i="1"/>
  <c r="K18" i="1" l="1"/>
  <c r="K17" i="1"/>
  <c r="AG17" i="1" s="1"/>
  <c r="J15" i="1"/>
  <c r="J13" i="1"/>
  <c r="AG13" i="1" s="1"/>
  <c r="J30" i="1"/>
  <c r="Y12" i="1"/>
  <c r="I12" i="1"/>
  <c r="AC12" i="1"/>
  <c r="M12" i="1"/>
  <c r="V12" i="1"/>
  <c r="O12" i="1"/>
  <c r="P12" i="1"/>
  <c r="AB12" i="1"/>
  <c r="T12" i="1"/>
  <c r="W12" i="1"/>
  <c r="R12" i="1"/>
  <c r="AA12" i="1"/>
  <c r="X12" i="1"/>
  <c r="Z12" i="1"/>
  <c r="Q12" i="1"/>
  <c r="AD12" i="1"/>
  <c r="U12" i="1"/>
  <c r="N12" i="1"/>
  <c r="S12" i="1"/>
  <c r="AE12" i="1"/>
  <c r="AG1" i="1"/>
  <c r="AG7" i="1"/>
  <c r="AG12" i="1"/>
  <c r="AG11" i="1"/>
  <c r="AG10" i="1"/>
  <c r="AG9" i="1"/>
  <c r="AG8" i="1"/>
  <c r="AG5" i="1"/>
  <c r="AH4" i="1"/>
  <c r="I13" i="1" l="1"/>
  <c r="K14" i="1"/>
  <c r="AH14" i="1" s="1"/>
  <c r="K15" i="1"/>
  <c r="Z17" i="1"/>
  <c r="T17" i="1"/>
  <c r="X17" i="1"/>
  <c r="P17" i="1"/>
  <c r="R17" i="1"/>
  <c r="M17" i="1"/>
  <c r="S17" i="1"/>
  <c r="O17" i="1"/>
  <c r="N17" i="1"/>
  <c r="U17" i="1"/>
  <c r="Y17" i="1"/>
  <c r="I17" i="1"/>
  <c r="V17" i="1"/>
  <c r="Q17" i="1"/>
  <c r="W17" i="1"/>
  <c r="AA17" i="1"/>
  <c r="AB17" i="1"/>
  <c r="AC17" i="1"/>
  <c r="AD17" i="1"/>
  <c r="AE17" i="1"/>
  <c r="AF17" i="1"/>
  <c r="Z18" i="1"/>
  <c r="R18" i="1"/>
  <c r="T18" i="1"/>
  <c r="X18" i="1"/>
  <c r="I18" i="1"/>
  <c r="P18" i="1"/>
  <c r="V18" i="1"/>
  <c r="M18" i="1"/>
  <c r="S18" i="1"/>
  <c r="AA18" i="1"/>
  <c r="K28" i="1"/>
  <c r="AH28" i="1" s="1"/>
  <c r="U18" i="1"/>
  <c r="Y18" i="1"/>
  <c r="O18" i="1"/>
  <c r="N18" i="1"/>
  <c r="Q18" i="1"/>
  <c r="W18" i="1"/>
  <c r="AB18" i="1"/>
  <c r="AC18" i="1"/>
  <c r="AD18" i="1"/>
  <c r="AE18" i="1"/>
  <c r="AF18" i="1"/>
  <c r="AG18" i="1"/>
  <c r="Z13" i="1"/>
  <c r="Q13" i="1"/>
  <c r="P13" i="1"/>
  <c r="U13" i="1"/>
  <c r="Y13" i="1"/>
  <c r="S13" i="1"/>
  <c r="AA13" i="1"/>
  <c r="O13" i="1"/>
  <c r="X13" i="1"/>
  <c r="M13" i="1"/>
  <c r="R13" i="1"/>
  <c r="V13" i="1"/>
  <c r="N13" i="1"/>
  <c r="W13" i="1"/>
  <c r="T13" i="1"/>
  <c r="AB13" i="1"/>
  <c r="AC13" i="1"/>
  <c r="AD13" i="1"/>
  <c r="AE13" i="1"/>
  <c r="J6" i="1"/>
  <c r="AF13" i="1"/>
  <c r="AH1" i="1"/>
  <c r="AH7" i="1"/>
  <c r="AH18" i="1"/>
  <c r="AI4" i="1"/>
  <c r="AH13" i="1"/>
  <c r="AH12" i="1"/>
  <c r="AH11" i="1"/>
  <c r="AH9" i="1"/>
  <c r="AH8" i="1"/>
  <c r="AH5" i="1"/>
  <c r="AH17" i="1"/>
  <c r="AH10" i="1"/>
  <c r="W15" i="1" l="1"/>
  <c r="AG15" i="1"/>
  <c r="Z15" i="1"/>
  <c r="AF15" i="1"/>
  <c r="S15" i="1"/>
  <c r="AE15" i="1"/>
  <c r="AD15" i="1"/>
  <c r="M15" i="1"/>
  <c r="V15" i="1"/>
  <c r="U15" i="1"/>
  <c r="O15" i="1"/>
  <c r="Q15" i="1"/>
  <c r="X15" i="1"/>
  <c r="P15" i="1"/>
  <c r="Y15" i="1"/>
  <c r="R15" i="1"/>
  <c r="AA28" i="1"/>
  <c r="I28" i="1"/>
  <c r="AD28" i="1"/>
  <c r="R28" i="1"/>
  <c r="Z28" i="1"/>
  <c r="O28" i="1"/>
  <c r="X28" i="1"/>
  <c r="Y28" i="1"/>
  <c r="AE28" i="1"/>
  <c r="M28" i="1"/>
  <c r="P28" i="1"/>
  <c r="AB28" i="1"/>
  <c r="N28" i="1"/>
  <c r="T28" i="1"/>
  <c r="V28" i="1"/>
  <c r="AC28" i="1"/>
  <c r="W28" i="1"/>
  <c r="S28" i="1"/>
  <c r="U28" i="1"/>
  <c r="Q28" i="1"/>
  <c r="AF28" i="1"/>
  <c r="AG28" i="1"/>
  <c r="K6" i="1"/>
  <c r="S6" i="1" s="1"/>
  <c r="I15" i="1"/>
  <c r="AH15" i="1"/>
  <c r="G6" i="1"/>
  <c r="AC15" i="1"/>
  <c r="N15" i="1"/>
  <c r="T15" i="1"/>
  <c r="AB15" i="1"/>
  <c r="AA15" i="1"/>
  <c r="I14" i="1"/>
  <c r="AF14" i="1"/>
  <c r="Q14" i="1"/>
  <c r="Z14" i="1"/>
  <c r="M14" i="1"/>
  <c r="S14" i="1"/>
  <c r="W14" i="1"/>
  <c r="O14" i="1"/>
  <c r="Y14" i="1"/>
  <c r="T14" i="1"/>
  <c r="AC14" i="1"/>
  <c r="R14" i="1"/>
  <c r="AD14" i="1"/>
  <c r="X14" i="1"/>
  <c r="AG14" i="1"/>
  <c r="P14" i="1"/>
  <c r="U14" i="1"/>
  <c r="AA14" i="1"/>
  <c r="V14" i="1"/>
  <c r="AE14" i="1"/>
  <c r="AB14" i="1"/>
  <c r="N14" i="1"/>
  <c r="AI1" i="1"/>
  <c r="AI7" i="1"/>
  <c r="AI18" i="1"/>
  <c r="AI28" i="1"/>
  <c r="AI17" i="1"/>
  <c r="AJ4" i="1"/>
  <c r="AI5" i="1"/>
  <c r="AI15" i="1"/>
  <c r="AI14" i="1"/>
  <c r="AI13" i="1"/>
  <c r="AI12" i="1"/>
  <c r="AI11" i="1"/>
  <c r="AI10" i="1"/>
  <c r="AI9" i="1"/>
  <c r="AI8" i="1"/>
  <c r="AI6" i="1" l="1"/>
  <c r="AG6" i="1"/>
  <c r="Z6" i="1"/>
  <c r="R6" i="1"/>
  <c r="V6" i="1"/>
  <c r="AC6" i="1"/>
  <c r="Y6" i="1"/>
  <c r="AD6" i="1"/>
  <c r="N6" i="1"/>
  <c r="AF6" i="1"/>
  <c r="AA6" i="1"/>
  <c r="U6" i="1"/>
  <c r="M6" i="1"/>
  <c r="Q6" i="1"/>
  <c r="P6" i="1"/>
  <c r="AE6" i="1"/>
  <c r="X6" i="1"/>
  <c r="W6" i="1"/>
  <c r="T6" i="1"/>
  <c r="O6" i="1"/>
  <c r="AB6" i="1"/>
  <c r="H6" i="1"/>
  <c r="I6" i="1"/>
  <c r="AH6" i="1"/>
  <c r="AJ1" i="1"/>
  <c r="AJ7" i="1"/>
  <c r="AJ18" i="1"/>
  <c r="AJ28" i="1"/>
  <c r="AJ17" i="1"/>
  <c r="AJ5" i="1"/>
  <c r="AK4" i="1"/>
  <c r="AJ15" i="1"/>
  <c r="AJ14" i="1"/>
  <c r="AJ13" i="1"/>
  <c r="AJ12" i="1"/>
  <c r="AJ11" i="1"/>
  <c r="AJ10" i="1"/>
  <c r="AJ9" i="1"/>
  <c r="AJ8" i="1"/>
  <c r="AJ6" i="1"/>
  <c r="J21" i="1" l="1"/>
  <c r="K19" i="1"/>
  <c r="AK19" i="1" s="1"/>
  <c r="AK1" i="1"/>
  <c r="AK7" i="1"/>
  <c r="AK18" i="1"/>
  <c r="AK17" i="1"/>
  <c r="AK15" i="1"/>
  <c r="AK14" i="1"/>
  <c r="AK13" i="1"/>
  <c r="AK12" i="1"/>
  <c r="AK11" i="1"/>
  <c r="AK10" i="1"/>
  <c r="AK9" i="1"/>
  <c r="AK8" i="1"/>
  <c r="AL4" i="1"/>
  <c r="AK6" i="1"/>
  <c r="AK28" i="1"/>
  <c r="AK5" i="1"/>
  <c r="J24" i="1" l="1"/>
  <c r="J22" i="1"/>
  <c r="AD19" i="1"/>
  <c r="R19" i="1"/>
  <c r="N19" i="1"/>
  <c r="Y19" i="1"/>
  <c r="AC19" i="1"/>
  <c r="O19" i="1"/>
  <c r="AA19" i="1"/>
  <c r="AE19" i="1"/>
  <c r="M19" i="1"/>
  <c r="X19" i="1"/>
  <c r="S19" i="1"/>
  <c r="T19" i="1"/>
  <c r="U19" i="1"/>
  <c r="AB19" i="1"/>
  <c r="I19" i="1"/>
  <c r="V19" i="1"/>
  <c r="Z19" i="1"/>
  <c r="W19" i="1"/>
  <c r="P19" i="1"/>
  <c r="Q19" i="1"/>
  <c r="AF19" i="1"/>
  <c r="AG19" i="1"/>
  <c r="AH19" i="1"/>
  <c r="AI19" i="1"/>
  <c r="AJ19" i="1"/>
  <c r="AL1" i="1"/>
  <c r="AL7" i="1"/>
  <c r="AL18" i="1"/>
  <c r="AL19" i="1"/>
  <c r="AL28" i="1"/>
  <c r="AL5" i="1"/>
  <c r="AL15" i="1"/>
  <c r="AL14" i="1"/>
  <c r="AL10" i="1"/>
  <c r="AL6" i="1"/>
  <c r="AM4" i="1"/>
  <c r="AL13" i="1"/>
  <c r="AL8" i="1"/>
  <c r="AL17" i="1"/>
  <c r="AL12" i="1"/>
  <c r="AL11" i="1"/>
  <c r="AL9" i="1"/>
  <c r="K21" i="1" l="1"/>
  <c r="AM21" i="1" s="1"/>
  <c r="J29" i="1"/>
  <c r="K22" i="1"/>
  <c r="AA22" i="1" s="1"/>
  <c r="J23" i="1"/>
  <c r="AM1" i="1"/>
  <c r="AM7" i="1"/>
  <c r="AM18" i="1"/>
  <c r="AM28" i="1"/>
  <c r="AM17" i="1"/>
  <c r="AM6" i="1"/>
  <c r="AM19" i="1"/>
  <c r="AM5" i="1"/>
  <c r="AN4" i="1"/>
  <c r="AM15" i="1"/>
  <c r="AM14" i="1"/>
  <c r="AM13" i="1"/>
  <c r="AM12" i="1"/>
  <c r="AM11" i="1"/>
  <c r="AM10" i="1"/>
  <c r="AM9" i="1"/>
  <c r="AM8" i="1"/>
  <c r="O22" i="1" l="1"/>
  <c r="Q22" i="1"/>
  <c r="AD22" i="1"/>
  <c r="AH22" i="1"/>
  <c r="S22" i="1"/>
  <c r="Z22" i="1"/>
  <c r="AE22" i="1"/>
  <c r="AJ22" i="1"/>
  <c r="W22" i="1"/>
  <c r="T22" i="1"/>
  <c r="AM22" i="1"/>
  <c r="AI22" i="1"/>
  <c r="R22" i="1"/>
  <c r="X22" i="1"/>
  <c r="AG22" i="1"/>
  <c r="I22" i="1"/>
  <c r="AL22" i="1"/>
  <c r="K24" i="1"/>
  <c r="J34" i="1"/>
  <c r="J20" i="1"/>
  <c r="J16" i="1" s="1"/>
  <c r="G16" i="1" s="1"/>
  <c r="G23" i="1"/>
  <c r="AF22" i="1"/>
  <c r="U22" i="1"/>
  <c r="AB22" i="1"/>
  <c r="P22" i="1"/>
  <c r="Y22" i="1"/>
  <c r="AK22" i="1"/>
  <c r="M22" i="1"/>
  <c r="AC22" i="1"/>
  <c r="N22" i="1"/>
  <c r="V22" i="1"/>
  <c r="AD21" i="1"/>
  <c r="I21" i="1"/>
  <c r="AK21" i="1"/>
  <c r="AB21" i="1"/>
  <c r="AC21" i="1"/>
  <c r="Y21" i="1"/>
  <c r="AI21" i="1"/>
  <c r="AL21" i="1"/>
  <c r="O21" i="1"/>
  <c r="P21" i="1"/>
  <c r="V21" i="1"/>
  <c r="Q21" i="1"/>
  <c r="R21" i="1"/>
  <c r="AF21" i="1"/>
  <c r="AJ21" i="1"/>
  <c r="Z21" i="1"/>
  <c r="U21" i="1"/>
  <c r="N21" i="1"/>
  <c r="AG21" i="1"/>
  <c r="AA21" i="1"/>
  <c r="W21" i="1"/>
  <c r="AH21" i="1"/>
  <c r="S21" i="1"/>
  <c r="X21" i="1"/>
  <c r="AE21" i="1"/>
  <c r="M21" i="1"/>
  <c r="T21" i="1"/>
  <c r="AN1" i="1"/>
  <c r="AN7" i="1"/>
  <c r="AN18" i="1"/>
  <c r="AN21" i="1"/>
  <c r="AN28" i="1"/>
  <c r="AN22" i="1"/>
  <c r="AN17" i="1"/>
  <c r="AN19" i="1"/>
  <c r="AN5" i="1"/>
  <c r="AO4" i="1"/>
  <c r="AN15" i="1"/>
  <c r="AN14" i="1"/>
  <c r="AN13" i="1"/>
  <c r="AN12" i="1"/>
  <c r="AN11" i="1"/>
  <c r="AN10" i="1"/>
  <c r="AN9" i="1"/>
  <c r="AN8" i="1"/>
  <c r="AN6" i="1"/>
  <c r="K30" i="1" l="1"/>
  <c r="K29" i="1"/>
  <c r="AO29" i="1" s="1"/>
  <c r="K34" i="1"/>
  <c r="T34" i="1" s="1"/>
  <c r="AD24" i="1"/>
  <c r="K23" i="1"/>
  <c r="I24" i="1"/>
  <c r="AL24" i="1"/>
  <c r="Z24" i="1"/>
  <c r="AA24" i="1"/>
  <c r="AC24" i="1"/>
  <c r="S24" i="1"/>
  <c r="N24" i="1"/>
  <c r="AH24" i="1"/>
  <c r="AM24" i="1"/>
  <c r="Q24" i="1"/>
  <c r="Y24" i="1"/>
  <c r="O24" i="1"/>
  <c r="AE24" i="1"/>
  <c r="AI24" i="1"/>
  <c r="V24" i="1"/>
  <c r="R24" i="1"/>
  <c r="T24" i="1"/>
  <c r="AF24" i="1"/>
  <c r="AJ24" i="1"/>
  <c r="P24" i="1"/>
  <c r="X24" i="1"/>
  <c r="U24" i="1"/>
  <c r="M24" i="1"/>
  <c r="AB24" i="1"/>
  <c r="W24" i="1"/>
  <c r="AG24" i="1"/>
  <c r="AK24" i="1"/>
  <c r="AN24" i="1"/>
  <c r="AO1" i="1"/>
  <c r="AO7" i="1"/>
  <c r="AO18" i="1"/>
  <c r="AO30" i="1"/>
  <c r="AO28" i="1"/>
  <c r="AO22" i="1"/>
  <c r="AO17" i="1"/>
  <c r="AO23" i="1"/>
  <c r="AO19" i="1"/>
  <c r="AO24" i="1"/>
  <c r="AO15" i="1"/>
  <c r="AO14" i="1"/>
  <c r="AO13" i="1"/>
  <c r="AO12" i="1"/>
  <c r="AO11" i="1"/>
  <c r="AO10" i="1"/>
  <c r="AO9" i="1"/>
  <c r="AO8" i="1"/>
  <c r="AO5" i="1"/>
  <c r="AO21" i="1"/>
  <c r="AO6" i="1"/>
  <c r="AP4" i="1"/>
  <c r="AL34" i="1" l="1"/>
  <c r="AH34" i="1"/>
  <c r="Z34" i="1"/>
  <c r="AB34" i="1"/>
  <c r="AA34" i="1"/>
  <c r="AD34" i="1"/>
  <c r="S34" i="1"/>
  <c r="AO34" i="1"/>
  <c r="AG34" i="1"/>
  <c r="P34" i="1"/>
  <c r="U34" i="1"/>
  <c r="J38" i="1"/>
  <c r="J31" i="1"/>
  <c r="K31" i="1"/>
  <c r="J35" i="1"/>
  <c r="K35" i="1"/>
  <c r="K33" i="1" s="1"/>
  <c r="K32" i="1"/>
  <c r="J32" i="1"/>
  <c r="AJ34" i="1"/>
  <c r="R34" i="1"/>
  <c r="N34" i="1"/>
  <c r="AE23" i="1"/>
  <c r="I23" i="1"/>
  <c r="H23" i="1"/>
  <c r="U23" i="1"/>
  <c r="AB23" i="1"/>
  <c r="Q23" i="1"/>
  <c r="X23" i="1"/>
  <c r="AG23" i="1"/>
  <c r="AK23" i="1"/>
  <c r="AN23" i="1"/>
  <c r="Z23" i="1"/>
  <c r="AC23" i="1"/>
  <c r="W23" i="1"/>
  <c r="Y23" i="1"/>
  <c r="AD23" i="1"/>
  <c r="V23" i="1"/>
  <c r="AH23" i="1"/>
  <c r="AL23" i="1"/>
  <c r="O23" i="1"/>
  <c r="T23" i="1"/>
  <c r="S23" i="1"/>
  <c r="N23" i="1"/>
  <c r="AI23" i="1"/>
  <c r="AM23" i="1"/>
  <c r="R23" i="1"/>
  <c r="AF23" i="1"/>
  <c r="AA23" i="1"/>
  <c r="P23" i="1"/>
  <c r="M23" i="1"/>
  <c r="AJ23" i="1"/>
  <c r="I30" i="1"/>
  <c r="AG30" i="1"/>
  <c r="AD30" i="1"/>
  <c r="T30" i="1"/>
  <c r="AB30" i="1"/>
  <c r="P30" i="1"/>
  <c r="AC30" i="1"/>
  <c r="AH30" i="1"/>
  <c r="O30" i="1"/>
  <c r="S30" i="1"/>
  <c r="W30" i="1"/>
  <c r="N30" i="1"/>
  <c r="AE30" i="1"/>
  <c r="Y30" i="1"/>
  <c r="V30" i="1"/>
  <c r="M30" i="1"/>
  <c r="AA30" i="1"/>
  <c r="AF30" i="1"/>
  <c r="R30" i="1"/>
  <c r="Z30" i="1"/>
  <c r="U30" i="1"/>
  <c r="X30" i="1"/>
  <c r="Q30" i="1"/>
  <c r="AI30" i="1"/>
  <c r="AJ30" i="1"/>
  <c r="AK30" i="1"/>
  <c r="AL30" i="1"/>
  <c r="AM30" i="1"/>
  <c r="AN30" i="1"/>
  <c r="M34" i="1"/>
  <c r="I34" i="1"/>
  <c r="AN34" i="1"/>
  <c r="AK34" i="1"/>
  <c r="W34" i="1"/>
  <c r="O34" i="1"/>
  <c r="V34" i="1"/>
  <c r="X34" i="1"/>
  <c r="K27" i="1"/>
  <c r="AM29" i="1"/>
  <c r="T29" i="1"/>
  <c r="M29" i="1"/>
  <c r="Y29" i="1"/>
  <c r="R29" i="1"/>
  <c r="AD29" i="1"/>
  <c r="AA29" i="1"/>
  <c r="AK29" i="1"/>
  <c r="AN29" i="1"/>
  <c r="I29" i="1"/>
  <c r="P29" i="1"/>
  <c r="N29" i="1"/>
  <c r="AC29" i="1"/>
  <c r="AG29" i="1"/>
  <c r="W29" i="1"/>
  <c r="AH29" i="1"/>
  <c r="AL29" i="1"/>
  <c r="X29" i="1"/>
  <c r="O29" i="1"/>
  <c r="AF29" i="1"/>
  <c r="V29" i="1"/>
  <c r="S29" i="1"/>
  <c r="AE29" i="1"/>
  <c r="AI29" i="1"/>
  <c r="AB29" i="1"/>
  <c r="U29" i="1"/>
  <c r="Q29" i="1"/>
  <c r="Z29" i="1"/>
  <c r="AJ29" i="1"/>
  <c r="AM34" i="1"/>
  <c r="AI34" i="1"/>
  <c r="AC34" i="1"/>
  <c r="AE34" i="1"/>
  <c r="AF34" i="1"/>
  <c r="Q34" i="1"/>
  <c r="Y34" i="1"/>
  <c r="AP1" i="1"/>
  <c r="AP7" i="1"/>
  <c r="AP18" i="1"/>
  <c r="AP23" i="1"/>
  <c r="AP19" i="1"/>
  <c r="AP24" i="1"/>
  <c r="AP30" i="1"/>
  <c r="AP21" i="1"/>
  <c r="AP29" i="1"/>
  <c r="AQ4" i="1"/>
  <c r="AP17" i="1"/>
  <c r="AP6" i="1"/>
  <c r="AP5" i="1"/>
  <c r="AP14" i="1"/>
  <c r="AP12" i="1"/>
  <c r="AP11" i="1"/>
  <c r="AP10" i="1"/>
  <c r="AP9" i="1"/>
  <c r="AP34" i="1"/>
  <c r="AP28" i="1"/>
  <c r="AP22" i="1"/>
  <c r="AP15" i="1"/>
  <c r="AP13" i="1"/>
  <c r="AP8" i="1"/>
  <c r="AP35" i="1" l="1"/>
  <c r="I31" i="1"/>
  <c r="I35" i="1"/>
  <c r="H33" i="1"/>
  <c r="P32" i="1"/>
  <c r="Q32" i="1"/>
  <c r="V32" i="1"/>
  <c r="Z32" i="1"/>
  <c r="AD32" i="1"/>
  <c r="AG32" i="1"/>
  <c r="AF32" i="1"/>
  <c r="R32" i="1"/>
  <c r="O32" i="1"/>
  <c r="W32" i="1"/>
  <c r="AA32" i="1"/>
  <c r="AE32" i="1"/>
  <c r="U32" i="1"/>
  <c r="S32" i="1"/>
  <c r="M32" i="1"/>
  <c r="X32" i="1"/>
  <c r="AB32" i="1"/>
  <c r="T32" i="1"/>
  <c r="N32" i="1"/>
  <c r="Y32" i="1"/>
  <c r="AC32" i="1"/>
  <c r="AH32" i="1"/>
  <c r="AI32" i="1"/>
  <c r="AJ32" i="1"/>
  <c r="AK32" i="1"/>
  <c r="AL32" i="1"/>
  <c r="AM32" i="1"/>
  <c r="AN32" i="1"/>
  <c r="AO32" i="1"/>
  <c r="AP31" i="1"/>
  <c r="J27" i="1"/>
  <c r="K26" i="1"/>
  <c r="I32" i="1"/>
  <c r="S31" i="1"/>
  <c r="P31" i="1"/>
  <c r="X31" i="1"/>
  <c r="AB31" i="1"/>
  <c r="Q31" i="1"/>
  <c r="R31" i="1"/>
  <c r="U31" i="1"/>
  <c r="Y31" i="1"/>
  <c r="AC31" i="1"/>
  <c r="AG31" i="1"/>
  <c r="AF31" i="1"/>
  <c r="T31" i="1"/>
  <c r="O31" i="1"/>
  <c r="M31" i="1"/>
  <c r="V31" i="1"/>
  <c r="Z31" i="1"/>
  <c r="AD31" i="1"/>
  <c r="N31" i="1"/>
  <c r="AA31" i="1"/>
  <c r="W31" i="1"/>
  <c r="AE31" i="1"/>
  <c r="AH31" i="1"/>
  <c r="AI31" i="1"/>
  <c r="AJ31" i="1"/>
  <c r="AK31" i="1"/>
  <c r="AL31" i="1"/>
  <c r="AM31" i="1"/>
  <c r="AN31" i="1"/>
  <c r="AO31" i="1"/>
  <c r="AP32" i="1"/>
  <c r="P35" i="1"/>
  <c r="V35" i="1"/>
  <c r="Z35" i="1"/>
  <c r="AD35" i="1"/>
  <c r="AG35" i="1"/>
  <c r="T35" i="1"/>
  <c r="M35" i="1"/>
  <c r="W35" i="1"/>
  <c r="AA35" i="1"/>
  <c r="AE35" i="1"/>
  <c r="N35" i="1"/>
  <c r="S35" i="1"/>
  <c r="Q35" i="1"/>
  <c r="X35" i="1"/>
  <c r="AB35" i="1"/>
  <c r="AF35" i="1"/>
  <c r="U35" i="1"/>
  <c r="AC35" i="1"/>
  <c r="R35" i="1"/>
  <c r="O35" i="1"/>
  <c r="Y35" i="1"/>
  <c r="AH35" i="1"/>
  <c r="AI35" i="1"/>
  <c r="AJ35" i="1"/>
  <c r="AK35" i="1"/>
  <c r="AL35" i="1"/>
  <c r="AM35" i="1"/>
  <c r="AN35" i="1"/>
  <c r="AO35" i="1"/>
  <c r="J33" i="1"/>
  <c r="I33" i="1" s="1"/>
  <c r="AQ1" i="1"/>
  <c r="AQ7" i="1"/>
  <c r="AQ18" i="1"/>
  <c r="AQ32" i="1"/>
  <c r="AQ28" i="1"/>
  <c r="AQ29" i="1"/>
  <c r="AQ34" i="1"/>
  <c r="AQ35" i="1"/>
  <c r="AQ31" i="1"/>
  <c r="AQ24" i="1"/>
  <c r="AQ30" i="1"/>
  <c r="AQ21" i="1"/>
  <c r="AQ22" i="1"/>
  <c r="AQ17" i="1"/>
  <c r="AQ6" i="1"/>
  <c r="AR4" i="1"/>
  <c r="AQ23" i="1"/>
  <c r="AQ5" i="1"/>
  <c r="AQ19" i="1"/>
  <c r="AQ15" i="1"/>
  <c r="AQ14" i="1"/>
  <c r="AQ13" i="1"/>
  <c r="AQ12" i="1"/>
  <c r="AQ11" i="1"/>
  <c r="AQ10" i="1"/>
  <c r="AQ9" i="1"/>
  <c r="AQ8" i="1"/>
  <c r="AQ33" i="1" l="1"/>
  <c r="H26" i="1"/>
  <c r="AG27" i="1"/>
  <c r="J26" i="1"/>
  <c r="AR26" i="1" s="1"/>
  <c r="Q27" i="1"/>
  <c r="R27" i="1"/>
  <c r="O27" i="1"/>
  <c r="V27" i="1"/>
  <c r="Z27" i="1"/>
  <c r="AD27" i="1"/>
  <c r="T27" i="1"/>
  <c r="N27" i="1"/>
  <c r="W27" i="1"/>
  <c r="AA27" i="1"/>
  <c r="AE27" i="1"/>
  <c r="AH27" i="1"/>
  <c r="S27" i="1"/>
  <c r="X27" i="1"/>
  <c r="AF27" i="1"/>
  <c r="P27" i="1"/>
  <c r="AC27" i="1"/>
  <c r="AB27" i="1"/>
  <c r="M27" i="1"/>
  <c r="U27" i="1"/>
  <c r="Y27" i="1"/>
  <c r="AI27" i="1"/>
  <c r="AJ27" i="1"/>
  <c r="AK27" i="1"/>
  <c r="AL27" i="1"/>
  <c r="AM27" i="1"/>
  <c r="AN27" i="1"/>
  <c r="AO27" i="1"/>
  <c r="AP27" i="1"/>
  <c r="AQ27" i="1"/>
  <c r="U33" i="1"/>
  <c r="M33" i="1"/>
  <c r="W33" i="1"/>
  <c r="AA33" i="1"/>
  <c r="AE33" i="1"/>
  <c r="N33" i="1"/>
  <c r="Q33" i="1"/>
  <c r="X33" i="1"/>
  <c r="AB33" i="1"/>
  <c r="AF33" i="1"/>
  <c r="AH33" i="1"/>
  <c r="S33" i="1"/>
  <c r="R33" i="1"/>
  <c r="P33" i="1"/>
  <c r="O33" i="1"/>
  <c r="Z33" i="1"/>
  <c r="T33" i="1"/>
  <c r="Y33" i="1"/>
  <c r="AC33" i="1"/>
  <c r="G33" i="1"/>
  <c r="V33" i="1"/>
  <c r="AD33" i="1"/>
  <c r="AI33" i="1"/>
  <c r="AJ33" i="1"/>
  <c r="AK33" i="1"/>
  <c r="AL33" i="1"/>
  <c r="AM33" i="1"/>
  <c r="AN33" i="1"/>
  <c r="AO33" i="1"/>
  <c r="AP33" i="1"/>
  <c r="I27" i="1"/>
  <c r="AG33" i="1"/>
  <c r="AR1" i="1"/>
  <c r="AR7" i="1"/>
  <c r="AR18" i="1"/>
  <c r="AR33" i="1"/>
  <c r="AR29" i="1"/>
  <c r="AR34" i="1"/>
  <c r="AR30" i="1"/>
  <c r="AR35" i="1"/>
  <c r="AR21" i="1"/>
  <c r="AR22" i="1"/>
  <c r="AR17" i="1"/>
  <c r="AR32" i="1"/>
  <c r="AR28" i="1"/>
  <c r="AR27" i="1"/>
  <c r="AR23" i="1"/>
  <c r="AR19" i="1"/>
  <c r="AR24" i="1"/>
  <c r="AR5" i="1"/>
  <c r="AS4" i="1"/>
  <c r="AR6" i="1"/>
  <c r="AR31" i="1"/>
  <c r="AR15" i="1"/>
  <c r="AR14" i="1"/>
  <c r="AR13" i="1"/>
  <c r="AR12" i="1"/>
  <c r="AR11" i="1"/>
  <c r="AR10" i="1"/>
  <c r="AR9" i="1"/>
  <c r="AR8" i="1"/>
  <c r="N26" i="1" l="1"/>
  <c r="V26" i="1"/>
  <c r="P26" i="1"/>
  <c r="X26" i="1"/>
  <c r="AB26" i="1"/>
  <c r="AF26" i="1"/>
  <c r="AH26" i="1"/>
  <c r="AI26" i="1"/>
  <c r="Y26" i="1"/>
  <c r="AG26" i="1"/>
  <c r="G26" i="1"/>
  <c r="M26" i="1"/>
  <c r="AD26" i="1"/>
  <c r="AA26" i="1"/>
  <c r="R26" i="1"/>
  <c r="O26" i="1"/>
  <c r="U26" i="1"/>
  <c r="T26" i="1"/>
  <c r="AC26" i="1"/>
  <c r="S26" i="1"/>
  <c r="Z26" i="1"/>
  <c r="Q26" i="1"/>
  <c r="W26" i="1"/>
  <c r="AE26" i="1"/>
  <c r="AJ26" i="1"/>
  <c r="AK26" i="1"/>
  <c r="AL26" i="1"/>
  <c r="AM26" i="1"/>
  <c r="AN26" i="1"/>
  <c r="AO26" i="1"/>
  <c r="AP26" i="1"/>
  <c r="AQ26" i="1"/>
  <c r="I26" i="1"/>
  <c r="AS1" i="1"/>
  <c r="AS7" i="1"/>
  <c r="AS18" i="1"/>
  <c r="AS34" i="1"/>
  <c r="AS30" i="1"/>
  <c r="AS35" i="1"/>
  <c r="AS31" i="1"/>
  <c r="AS33" i="1"/>
  <c r="AS22" i="1"/>
  <c r="AS17" i="1"/>
  <c r="AS32" i="1"/>
  <c r="AS28" i="1"/>
  <c r="AS27" i="1"/>
  <c r="AS23" i="1"/>
  <c r="AS19" i="1"/>
  <c r="AS29" i="1"/>
  <c r="AS24" i="1"/>
  <c r="AS21" i="1"/>
  <c r="AS15" i="1"/>
  <c r="AS14" i="1"/>
  <c r="AS13" i="1"/>
  <c r="AS12" i="1"/>
  <c r="AS11" i="1"/>
  <c r="AS10" i="1"/>
  <c r="AS9" i="1"/>
  <c r="AS8" i="1"/>
  <c r="AS26" i="1"/>
  <c r="AS5" i="1"/>
  <c r="AT4" i="1"/>
  <c r="AS6" i="1"/>
  <c r="AT1" i="1" l="1"/>
  <c r="AT7" i="1"/>
  <c r="AT18" i="1"/>
  <c r="AT35" i="1"/>
  <c r="AT31" i="1"/>
  <c r="AT27" i="1"/>
  <c r="AT32" i="1"/>
  <c r="AT30" i="1"/>
  <c r="AT28" i="1"/>
  <c r="AT23" i="1"/>
  <c r="AT19" i="1"/>
  <c r="AT29" i="1"/>
  <c r="AT24" i="1"/>
  <c r="AT34" i="1"/>
  <c r="AT26" i="1"/>
  <c r="AT21" i="1"/>
  <c r="AT17" i="1"/>
  <c r="AT13" i="1"/>
  <c r="AT12" i="1"/>
  <c r="AT11" i="1"/>
  <c r="AT9" i="1"/>
  <c r="AT8" i="1"/>
  <c r="AT22" i="1"/>
  <c r="AT6" i="1"/>
  <c r="AT15" i="1"/>
  <c r="AT33" i="1"/>
  <c r="AT5" i="1"/>
  <c r="AU4" i="1"/>
  <c r="AT14" i="1"/>
  <c r="AT10" i="1"/>
  <c r="AU1" i="1" l="1"/>
  <c r="AU7" i="1"/>
  <c r="AU18" i="1"/>
  <c r="AU32" i="1"/>
  <c r="AU28" i="1"/>
  <c r="AU33" i="1"/>
  <c r="AU29" i="1"/>
  <c r="AU34" i="1"/>
  <c r="AU27" i="1"/>
  <c r="AU24" i="1"/>
  <c r="AU26" i="1"/>
  <c r="AU21" i="1"/>
  <c r="AU31" i="1"/>
  <c r="AU22" i="1"/>
  <c r="AU17" i="1"/>
  <c r="AU30" i="1"/>
  <c r="AU6" i="1"/>
  <c r="AU19" i="1"/>
  <c r="AU5" i="1"/>
  <c r="AV4" i="1"/>
  <c r="AU35" i="1"/>
  <c r="AU23" i="1"/>
  <c r="AU15" i="1"/>
  <c r="AU14" i="1"/>
  <c r="AU13" i="1"/>
  <c r="AU12" i="1"/>
  <c r="AU11" i="1"/>
  <c r="AU10" i="1"/>
  <c r="AU9" i="1"/>
  <c r="AU8" i="1"/>
  <c r="AV1" i="1" l="1"/>
  <c r="AV7" i="1"/>
  <c r="AV18" i="1"/>
  <c r="AV33" i="1"/>
  <c r="AV29" i="1"/>
  <c r="AV34" i="1"/>
  <c r="AV30" i="1"/>
  <c r="AV35" i="1"/>
  <c r="AV32" i="1"/>
  <c r="AV26" i="1"/>
  <c r="AV21" i="1"/>
  <c r="AV31" i="1"/>
  <c r="AV22" i="1"/>
  <c r="AV17" i="1"/>
  <c r="AV23" i="1"/>
  <c r="AV19" i="1"/>
  <c r="AV27" i="1"/>
  <c r="AV5" i="1"/>
  <c r="AW4" i="1"/>
  <c r="J39" i="1" s="1"/>
  <c r="J37" i="1" s="1"/>
  <c r="AV28" i="1"/>
  <c r="AV15" i="1"/>
  <c r="AV14" i="1"/>
  <c r="AV13" i="1"/>
  <c r="AV12" i="1"/>
  <c r="AV11" i="1"/>
  <c r="AV10" i="1"/>
  <c r="AV9" i="1"/>
  <c r="AV8" i="1"/>
  <c r="AV24" i="1"/>
  <c r="G37" i="1" l="1"/>
  <c r="G46" i="1" s="1"/>
  <c r="J46" i="1"/>
  <c r="AW1" i="1"/>
  <c r="AW7" i="1"/>
  <c r="AW18" i="1"/>
  <c r="AW34" i="1"/>
  <c r="AW30" i="1"/>
  <c r="AW35" i="1"/>
  <c r="AW31" i="1"/>
  <c r="AW29" i="1"/>
  <c r="AW22" i="1"/>
  <c r="AW17" i="1"/>
  <c r="AW23" i="1"/>
  <c r="AW19" i="1"/>
  <c r="AW33" i="1"/>
  <c r="AW28" i="1"/>
  <c r="AW27" i="1"/>
  <c r="AW24" i="1"/>
  <c r="AW15" i="1"/>
  <c r="AW14" i="1"/>
  <c r="AW13" i="1"/>
  <c r="AW12" i="1"/>
  <c r="AW11" i="1"/>
  <c r="AW10" i="1"/>
  <c r="AW9" i="1"/>
  <c r="AW8" i="1"/>
  <c r="AW5" i="1"/>
  <c r="AX4" i="1"/>
  <c r="AW32" i="1"/>
  <c r="AW21" i="1"/>
  <c r="AW26" i="1"/>
  <c r="AX1" i="1" l="1"/>
  <c r="AX7" i="1"/>
  <c r="AX18" i="1"/>
  <c r="AX35" i="1"/>
  <c r="AX31" i="1"/>
  <c r="AX27" i="1"/>
  <c r="AX32" i="1"/>
  <c r="AX23" i="1"/>
  <c r="AX19" i="1"/>
  <c r="AX34" i="1"/>
  <c r="AX33" i="1"/>
  <c r="AX28" i="1"/>
  <c r="AX24" i="1"/>
  <c r="AX30" i="1"/>
  <c r="AX26" i="1"/>
  <c r="AX21" i="1"/>
  <c r="AX22" i="1"/>
  <c r="AX14" i="1"/>
  <c r="AX10" i="1"/>
  <c r="AX5" i="1"/>
  <c r="AY4" i="1"/>
  <c r="AX29" i="1"/>
  <c r="AX17" i="1"/>
  <c r="AX8" i="1"/>
  <c r="AX15" i="1"/>
  <c r="AX13" i="1"/>
  <c r="AX12" i="1"/>
  <c r="AX11" i="1"/>
  <c r="AX9" i="1"/>
  <c r="AY1" i="1" l="1"/>
  <c r="AY7" i="1"/>
  <c r="AY18" i="1"/>
  <c r="AY32" i="1"/>
  <c r="AY28" i="1"/>
  <c r="AY33" i="1"/>
  <c r="AY29" i="1"/>
  <c r="AY34" i="1"/>
  <c r="AY31" i="1"/>
  <c r="AY24" i="1"/>
  <c r="AY30" i="1"/>
  <c r="AY27" i="1"/>
  <c r="AY26" i="1"/>
  <c r="AY21" i="1"/>
  <c r="AY35" i="1"/>
  <c r="AY22" i="1"/>
  <c r="AY17" i="1"/>
  <c r="AY19" i="1"/>
  <c r="AY23" i="1"/>
  <c r="AY5" i="1"/>
  <c r="AZ4" i="1"/>
  <c r="AY15" i="1"/>
  <c r="AY14" i="1"/>
  <c r="AY13" i="1"/>
  <c r="AY12" i="1"/>
  <c r="AY11" i="1"/>
  <c r="AY10" i="1"/>
  <c r="AY9" i="1"/>
  <c r="AY8" i="1"/>
  <c r="AZ1" i="1" l="1"/>
  <c r="AZ7" i="1"/>
  <c r="AZ18" i="1"/>
  <c r="AZ33" i="1"/>
  <c r="AZ29" i="1"/>
  <c r="AZ34" i="1"/>
  <c r="AZ30" i="1"/>
  <c r="AZ35" i="1"/>
  <c r="AZ28" i="1"/>
  <c r="AZ27" i="1"/>
  <c r="AZ26" i="1"/>
  <c r="AZ21" i="1"/>
  <c r="AZ22" i="1"/>
  <c r="AZ17" i="1"/>
  <c r="AZ32" i="1"/>
  <c r="AZ23" i="1"/>
  <c r="AZ19" i="1"/>
  <c r="AZ31" i="1"/>
  <c r="AZ5" i="1"/>
  <c r="BA4" i="1"/>
  <c r="K38" i="1" s="1"/>
  <c r="AZ38" i="1" s="1"/>
  <c r="AZ15" i="1"/>
  <c r="AZ14" i="1"/>
  <c r="AZ13" i="1"/>
  <c r="AZ12" i="1"/>
  <c r="AZ11" i="1"/>
  <c r="AZ10" i="1"/>
  <c r="AZ9" i="1"/>
  <c r="AZ8" i="1"/>
  <c r="AZ24" i="1"/>
  <c r="AN38" i="1" l="1"/>
  <c r="I38" i="1"/>
  <c r="AP38" i="1"/>
  <c r="P38" i="1"/>
  <c r="AG38" i="1"/>
  <c r="Z38" i="1"/>
  <c r="AE38" i="1"/>
  <c r="AH38" i="1"/>
  <c r="M38" i="1"/>
  <c r="AD38" i="1"/>
  <c r="AQ38" i="1"/>
  <c r="V38" i="1"/>
  <c r="AO38" i="1"/>
  <c r="AI38" i="1"/>
  <c r="S38" i="1"/>
  <c r="R38" i="1"/>
  <c r="AA38" i="1"/>
  <c r="Y38" i="1"/>
  <c r="N38" i="1"/>
  <c r="W38" i="1"/>
  <c r="AF38" i="1"/>
  <c r="AK38" i="1"/>
  <c r="T38" i="1"/>
  <c r="AB38" i="1"/>
  <c r="O38" i="1"/>
  <c r="Q38" i="1"/>
  <c r="AL38" i="1"/>
  <c r="AC38" i="1"/>
  <c r="U38" i="1"/>
  <c r="AM38" i="1"/>
  <c r="X38" i="1"/>
  <c r="AJ38" i="1"/>
  <c r="AR38" i="1"/>
  <c r="AS38" i="1"/>
  <c r="AT38" i="1"/>
  <c r="AU38" i="1"/>
  <c r="AV38" i="1"/>
  <c r="AW38" i="1"/>
  <c r="AX38" i="1"/>
  <c r="AY38" i="1"/>
  <c r="BA1" i="1"/>
  <c r="BA7" i="1"/>
  <c r="BA18" i="1"/>
  <c r="BA38" i="1"/>
  <c r="BA34" i="1"/>
  <c r="BA30" i="1"/>
  <c r="BA35" i="1"/>
  <c r="BA31" i="1"/>
  <c r="BA33" i="1"/>
  <c r="BA22" i="1"/>
  <c r="BA17" i="1"/>
  <c r="BA32" i="1"/>
  <c r="BA23" i="1"/>
  <c r="BA19" i="1"/>
  <c r="BA29" i="1"/>
  <c r="BA24" i="1"/>
  <c r="BA28" i="1"/>
  <c r="BA15" i="1"/>
  <c r="BA14" i="1"/>
  <c r="BA13" i="1"/>
  <c r="BA12" i="1"/>
  <c r="BA11" i="1"/>
  <c r="BA10" i="1"/>
  <c r="BA9" i="1"/>
  <c r="BA8" i="1"/>
  <c r="BA26" i="1"/>
  <c r="BA27" i="1"/>
  <c r="BA21" i="1"/>
  <c r="BA5" i="1"/>
  <c r="BB4" i="1"/>
  <c r="BB1" i="1" l="1"/>
  <c r="BB7" i="1"/>
  <c r="BB18" i="1"/>
  <c r="BB38" i="1"/>
  <c r="BB35" i="1"/>
  <c r="BB31" i="1"/>
  <c r="BB27" i="1"/>
  <c r="BB32" i="1"/>
  <c r="BB34" i="1"/>
  <c r="BB30" i="1"/>
  <c r="BB23" i="1"/>
  <c r="BB19" i="1"/>
  <c r="BB29" i="1"/>
  <c r="BB24" i="1"/>
  <c r="BB28" i="1"/>
  <c r="BB26" i="1"/>
  <c r="BB21" i="1"/>
  <c r="BB5" i="1"/>
  <c r="BC4" i="1"/>
  <c r="BB12" i="1"/>
  <c r="BB11" i="1"/>
  <c r="BB8" i="1"/>
  <c r="BB33" i="1"/>
  <c r="BB15" i="1"/>
  <c r="BB14" i="1"/>
  <c r="BB13" i="1"/>
  <c r="BB10" i="1"/>
  <c r="BB9" i="1"/>
  <c r="BB17" i="1"/>
  <c r="BB22" i="1"/>
  <c r="BC1" i="1" l="1"/>
  <c r="BC7" i="1"/>
  <c r="BC18" i="1"/>
  <c r="BC32" i="1"/>
  <c r="BC28" i="1"/>
  <c r="BC33" i="1"/>
  <c r="BC29" i="1"/>
  <c r="BC34" i="1"/>
  <c r="BC38" i="1"/>
  <c r="BC24" i="1"/>
  <c r="BC35" i="1"/>
  <c r="BC26" i="1"/>
  <c r="BC21" i="1"/>
  <c r="BC31" i="1"/>
  <c r="BC27" i="1"/>
  <c r="BC22" i="1"/>
  <c r="BC17" i="1"/>
  <c r="BC23" i="1"/>
  <c r="BC30" i="1"/>
  <c r="BC5" i="1"/>
  <c r="BD4" i="1"/>
  <c r="BC19" i="1"/>
  <c r="BC15" i="1"/>
  <c r="BC14" i="1"/>
  <c r="BC13" i="1"/>
  <c r="BC12" i="1"/>
  <c r="BC11" i="1"/>
  <c r="BC10" i="1"/>
  <c r="BC9" i="1"/>
  <c r="BC8" i="1"/>
  <c r="BD1" i="1" l="1"/>
  <c r="BD7" i="1"/>
  <c r="BD18" i="1"/>
  <c r="BD33" i="1"/>
  <c r="BD29" i="1"/>
  <c r="BD34" i="1"/>
  <c r="BD30" i="1"/>
  <c r="BD38" i="1"/>
  <c r="BD35" i="1"/>
  <c r="BD32" i="1"/>
  <c r="BD26" i="1"/>
  <c r="BD21" i="1"/>
  <c r="BD31" i="1"/>
  <c r="BD28" i="1"/>
  <c r="BD27" i="1"/>
  <c r="BD22" i="1"/>
  <c r="BD17" i="1"/>
  <c r="BD23" i="1"/>
  <c r="BD19" i="1"/>
  <c r="BD5" i="1"/>
  <c r="BE4" i="1"/>
  <c r="BD24" i="1"/>
  <c r="BD15" i="1"/>
  <c r="BD14" i="1"/>
  <c r="BD13" i="1"/>
  <c r="BD12" i="1"/>
  <c r="BD11" i="1"/>
  <c r="BD10" i="1"/>
  <c r="BD9" i="1"/>
  <c r="BD8" i="1"/>
  <c r="BE1" i="1" l="1"/>
  <c r="BE7" i="1"/>
  <c r="BE18" i="1"/>
  <c r="BE34" i="1"/>
  <c r="BE30" i="1"/>
  <c r="BE38" i="1"/>
  <c r="BE35" i="1"/>
  <c r="BE31" i="1"/>
  <c r="BE29" i="1"/>
  <c r="BE28" i="1"/>
  <c r="BE27" i="1"/>
  <c r="BE22" i="1"/>
  <c r="BE17" i="1"/>
  <c r="BE23" i="1"/>
  <c r="BE19" i="1"/>
  <c r="BE33" i="1"/>
  <c r="BE24" i="1"/>
  <c r="BE32" i="1"/>
  <c r="BE26" i="1"/>
  <c r="BE15" i="1"/>
  <c r="BE14" i="1"/>
  <c r="BE13" i="1"/>
  <c r="BE12" i="1"/>
  <c r="BE11" i="1"/>
  <c r="BE10" i="1"/>
  <c r="BE9" i="1"/>
  <c r="BE8" i="1"/>
  <c r="BE21" i="1"/>
  <c r="BE5" i="1"/>
  <c r="BF4" i="1"/>
  <c r="BF1" i="1" l="1"/>
  <c r="BF7" i="1"/>
  <c r="BF18" i="1"/>
  <c r="BF38" i="1"/>
  <c r="BF35" i="1"/>
  <c r="BF31" i="1"/>
  <c r="BF27" i="1"/>
  <c r="BF32" i="1"/>
  <c r="BF23" i="1"/>
  <c r="BF19" i="1"/>
  <c r="BF33" i="1"/>
  <c r="BF24" i="1"/>
  <c r="BF30" i="1"/>
  <c r="BF26" i="1"/>
  <c r="BF21" i="1"/>
  <c r="BF13" i="1"/>
  <c r="BF9" i="1"/>
  <c r="BF34" i="1"/>
  <c r="BF17" i="1"/>
  <c r="BG4" i="1"/>
  <c r="BF28" i="1"/>
  <c r="BF12" i="1"/>
  <c r="BF11" i="1"/>
  <c r="BF29" i="1"/>
  <c r="BF22" i="1"/>
  <c r="BF5" i="1"/>
  <c r="BF15" i="1"/>
  <c r="BF14" i="1"/>
  <c r="BF10" i="1"/>
  <c r="BF8" i="1"/>
  <c r="BG1" i="1" l="1"/>
  <c r="BG7" i="1"/>
  <c r="BG18" i="1"/>
  <c r="BG38" i="1"/>
  <c r="BG32" i="1"/>
  <c r="BG28" i="1"/>
  <c r="BG33" i="1"/>
  <c r="BG29" i="1"/>
  <c r="BG34" i="1"/>
  <c r="BG35" i="1"/>
  <c r="BG31" i="1"/>
  <c r="BG24" i="1"/>
  <c r="BG30" i="1"/>
  <c r="BG26" i="1"/>
  <c r="BG21" i="1"/>
  <c r="BG22" i="1"/>
  <c r="BG17" i="1"/>
  <c r="BG5" i="1"/>
  <c r="BH4" i="1"/>
  <c r="BG27" i="1"/>
  <c r="BG19" i="1"/>
  <c r="BG15" i="1"/>
  <c r="BG14" i="1"/>
  <c r="BG13" i="1"/>
  <c r="BG12" i="1"/>
  <c r="BG11" i="1"/>
  <c r="BG10" i="1"/>
  <c r="BG9" i="1"/>
  <c r="BG8" i="1"/>
  <c r="BG23" i="1"/>
  <c r="BH1" i="1" l="1"/>
  <c r="BH7" i="1"/>
  <c r="BH18" i="1"/>
  <c r="BH33" i="1"/>
  <c r="BH29" i="1"/>
  <c r="BH34" i="1"/>
  <c r="BH30" i="1"/>
  <c r="BH35" i="1"/>
  <c r="BH26" i="1"/>
  <c r="BH21" i="1"/>
  <c r="BH22" i="1"/>
  <c r="BH17" i="1"/>
  <c r="BH32" i="1"/>
  <c r="BH28" i="1"/>
  <c r="BH27" i="1"/>
  <c r="BH23" i="1"/>
  <c r="BH19" i="1"/>
  <c r="BH38" i="1"/>
  <c r="BH24" i="1"/>
  <c r="BH5" i="1"/>
  <c r="BI4" i="1"/>
  <c r="BH15" i="1"/>
  <c r="BH14" i="1"/>
  <c r="BH13" i="1"/>
  <c r="BH12" i="1"/>
  <c r="BH11" i="1"/>
  <c r="BH10" i="1"/>
  <c r="BH9" i="1"/>
  <c r="BH8" i="1"/>
  <c r="BH31" i="1"/>
  <c r="BI1" i="1" l="1"/>
  <c r="BI7" i="1"/>
  <c r="BI18" i="1"/>
  <c r="BI34" i="1"/>
  <c r="BI30" i="1"/>
  <c r="BI35" i="1"/>
  <c r="BI31" i="1"/>
  <c r="BI38" i="1"/>
  <c r="BI33" i="1"/>
  <c r="BI22" i="1"/>
  <c r="BI17" i="1"/>
  <c r="BI32" i="1"/>
  <c r="BI28" i="1"/>
  <c r="BI27" i="1"/>
  <c r="BI23" i="1"/>
  <c r="BI19" i="1"/>
  <c r="BI29" i="1"/>
  <c r="BI24" i="1"/>
  <c r="BI21" i="1"/>
  <c r="BI15" i="1"/>
  <c r="BI14" i="1"/>
  <c r="BI13" i="1"/>
  <c r="BI12" i="1"/>
  <c r="BI11" i="1"/>
  <c r="BI10" i="1"/>
  <c r="BI9" i="1"/>
  <c r="BI8" i="1"/>
  <c r="BI5" i="1"/>
  <c r="BJ4" i="1"/>
  <c r="BI26" i="1"/>
  <c r="K20" i="1" l="1"/>
  <c r="BJ20" i="1" s="1"/>
  <c r="BJ1" i="1"/>
  <c r="BJ7" i="1"/>
  <c r="BJ18" i="1"/>
  <c r="BJ38" i="1"/>
  <c r="BJ35" i="1"/>
  <c r="BJ31" i="1"/>
  <c r="BJ27" i="1"/>
  <c r="BJ32" i="1"/>
  <c r="BJ30" i="1"/>
  <c r="BJ28" i="1"/>
  <c r="BJ23" i="1"/>
  <c r="BJ19" i="1"/>
  <c r="BJ29" i="1"/>
  <c r="BJ24" i="1"/>
  <c r="BJ34" i="1"/>
  <c r="BJ26" i="1"/>
  <c r="BJ21" i="1"/>
  <c r="BJ33" i="1"/>
  <c r="BJ17" i="1"/>
  <c r="BK4" i="1"/>
  <c r="BJ14" i="1"/>
  <c r="BJ10" i="1"/>
  <c r="BJ22" i="1"/>
  <c r="BJ5" i="1"/>
  <c r="BJ15" i="1"/>
  <c r="BJ8" i="1"/>
  <c r="BJ13" i="1"/>
  <c r="BJ12" i="1"/>
  <c r="BJ11" i="1"/>
  <c r="BJ9" i="1"/>
  <c r="I20" i="1" l="1"/>
  <c r="AC20" i="1"/>
  <c r="R20" i="1"/>
  <c r="AD20" i="1"/>
  <c r="S20" i="1"/>
  <c r="U20" i="1"/>
  <c r="X20" i="1"/>
  <c r="AK20" i="1"/>
  <c r="AO20" i="1"/>
  <c r="AS20" i="1"/>
  <c r="AW20" i="1"/>
  <c r="BA20" i="1"/>
  <c r="BB20" i="1"/>
  <c r="BC20" i="1"/>
  <c r="Q20" i="1"/>
  <c r="T20" i="1"/>
  <c r="P20" i="1"/>
  <c r="AR20" i="1"/>
  <c r="K16" i="1"/>
  <c r="BK16" i="1" s="1"/>
  <c r="AG20" i="1"/>
  <c r="M20" i="1"/>
  <c r="N20" i="1"/>
  <c r="W20" i="1"/>
  <c r="AB20" i="1"/>
  <c r="AL20" i="1"/>
  <c r="AP20" i="1"/>
  <c r="AT20" i="1"/>
  <c r="AX20" i="1"/>
  <c r="AH20" i="1"/>
  <c r="O20" i="1"/>
  <c r="AI20" i="1"/>
  <c r="AA20" i="1"/>
  <c r="V20" i="1"/>
  <c r="AF20" i="1"/>
  <c r="AM20" i="1"/>
  <c r="AQ20" i="1"/>
  <c r="AU20" i="1"/>
  <c r="AY20" i="1"/>
  <c r="Y20" i="1"/>
  <c r="AE20" i="1"/>
  <c r="AJ20" i="1"/>
  <c r="AV20" i="1"/>
  <c r="Z20" i="1"/>
  <c r="AN20" i="1"/>
  <c r="AZ20" i="1"/>
  <c r="BD20" i="1"/>
  <c r="BE20" i="1"/>
  <c r="BF20" i="1"/>
  <c r="BG20" i="1"/>
  <c r="BH20" i="1"/>
  <c r="BI20" i="1"/>
  <c r="BK1" i="1"/>
  <c r="BK7" i="1"/>
  <c r="BK18" i="1"/>
  <c r="BK32" i="1"/>
  <c r="BK28" i="1"/>
  <c r="BK38" i="1"/>
  <c r="BK33" i="1"/>
  <c r="BK29" i="1"/>
  <c r="BK34" i="1"/>
  <c r="BK27" i="1"/>
  <c r="BK24" i="1"/>
  <c r="BK20" i="1"/>
  <c r="BK26" i="1"/>
  <c r="BK21" i="1"/>
  <c r="BK31" i="1"/>
  <c r="BK22" i="1"/>
  <c r="BK17" i="1"/>
  <c r="BK35" i="1"/>
  <c r="BK19" i="1"/>
  <c r="BK5" i="1"/>
  <c r="BL4" i="1"/>
  <c r="BK30" i="1"/>
  <c r="BK23" i="1"/>
  <c r="BK15" i="1"/>
  <c r="BK14" i="1"/>
  <c r="BK13" i="1"/>
  <c r="BK12" i="1"/>
  <c r="BK11" i="1"/>
  <c r="BK10" i="1"/>
  <c r="BK9" i="1"/>
  <c r="BK8" i="1"/>
  <c r="BC16" i="1" l="1"/>
  <c r="H16" i="1"/>
  <c r="U16" i="1"/>
  <c r="AH16" i="1"/>
  <c r="W16" i="1"/>
  <c r="AE16" i="1"/>
  <c r="T16" i="1"/>
  <c r="Y16" i="1"/>
  <c r="AL16" i="1"/>
  <c r="AP16" i="1"/>
  <c r="AT16" i="1"/>
  <c r="AX16" i="1"/>
  <c r="BB16" i="1"/>
  <c r="Q16" i="1"/>
  <c r="O16" i="1"/>
  <c r="AN16" i="1"/>
  <c r="AV16" i="1"/>
  <c r="I16" i="1"/>
  <c r="AD16" i="1"/>
  <c r="S16" i="1"/>
  <c r="V16" i="1"/>
  <c r="M16" i="1"/>
  <c r="AS16" i="1"/>
  <c r="BA16" i="1"/>
  <c r="AI16" i="1"/>
  <c r="AJ16" i="1"/>
  <c r="N16" i="1"/>
  <c r="X16" i="1"/>
  <c r="R16" i="1"/>
  <c r="AC16" i="1"/>
  <c r="AM16" i="1"/>
  <c r="AQ16" i="1"/>
  <c r="AU16" i="1"/>
  <c r="AY16" i="1"/>
  <c r="BD16" i="1"/>
  <c r="Z16" i="1"/>
  <c r="P16" i="1"/>
  <c r="AB16" i="1"/>
  <c r="AG16" i="1"/>
  <c r="AR16" i="1"/>
  <c r="AZ16" i="1"/>
  <c r="AA16" i="1"/>
  <c r="AF16" i="1"/>
  <c r="AK16" i="1"/>
  <c r="AO16" i="1"/>
  <c r="AW16" i="1"/>
  <c r="BE16" i="1"/>
  <c r="BF16" i="1"/>
  <c r="BG16" i="1"/>
  <c r="BH16" i="1"/>
  <c r="BI16" i="1"/>
  <c r="BJ16" i="1"/>
  <c r="BL1" i="1"/>
  <c r="BL7" i="1"/>
  <c r="BL18" i="1"/>
  <c r="BL38" i="1"/>
  <c r="BL33" i="1"/>
  <c r="BL29" i="1"/>
  <c r="BL34" i="1"/>
  <c r="BL30" i="1"/>
  <c r="BL35" i="1"/>
  <c r="BL32" i="1"/>
  <c r="BL26" i="1"/>
  <c r="BL21" i="1"/>
  <c r="BL31" i="1"/>
  <c r="BL22" i="1"/>
  <c r="BL17" i="1"/>
  <c r="BL23" i="1"/>
  <c r="BL19" i="1"/>
  <c r="BL5" i="1"/>
  <c r="BM4" i="1"/>
  <c r="J40" i="1" s="1"/>
  <c r="BL24" i="1"/>
  <c r="BL27" i="1"/>
  <c r="BL15" i="1"/>
  <c r="BL14" i="1"/>
  <c r="BL13" i="1"/>
  <c r="BL12" i="1"/>
  <c r="BL11" i="1"/>
  <c r="BL10" i="1"/>
  <c r="BL9" i="1"/>
  <c r="BL8" i="1"/>
  <c r="BL28" i="1"/>
  <c r="BL20" i="1"/>
  <c r="BL16" i="1"/>
  <c r="BM1" i="1" l="1"/>
  <c r="BM7" i="1"/>
  <c r="BM18" i="1"/>
  <c r="BM34" i="1"/>
  <c r="BM30" i="1"/>
  <c r="BM35" i="1"/>
  <c r="BM31" i="1"/>
  <c r="BM29" i="1"/>
  <c r="BM22" i="1"/>
  <c r="BM17" i="1"/>
  <c r="BM23" i="1"/>
  <c r="BM19" i="1"/>
  <c r="BM38" i="1"/>
  <c r="BM33" i="1"/>
  <c r="BM28" i="1"/>
  <c r="BM27" i="1"/>
  <c r="BM24" i="1"/>
  <c r="BM20" i="1"/>
  <c r="BM15" i="1"/>
  <c r="BM14" i="1"/>
  <c r="BM13" i="1"/>
  <c r="BM12" i="1"/>
  <c r="BM11" i="1"/>
  <c r="BM10" i="1"/>
  <c r="BM9" i="1"/>
  <c r="BM8" i="1"/>
  <c r="BM21" i="1"/>
  <c r="BM32" i="1"/>
  <c r="BM26" i="1"/>
  <c r="BM16" i="1"/>
  <c r="BM5" i="1"/>
  <c r="BN4" i="1"/>
  <c r="K39" i="1" l="1"/>
  <c r="BN39" i="1" s="1"/>
  <c r="J36" i="1"/>
  <c r="K36" i="1"/>
  <c r="BN1" i="1"/>
  <c r="BN7" i="1"/>
  <c r="BN18" i="1"/>
  <c r="BN38" i="1"/>
  <c r="BN35" i="1"/>
  <c r="BN31" i="1"/>
  <c r="BN27" i="1"/>
  <c r="BN32" i="1"/>
  <c r="BN23" i="1"/>
  <c r="BN19" i="1"/>
  <c r="BN34" i="1"/>
  <c r="BN33" i="1"/>
  <c r="BN28" i="1"/>
  <c r="BN24" i="1"/>
  <c r="BN20" i="1"/>
  <c r="BN30" i="1"/>
  <c r="BN26" i="1"/>
  <c r="BN21" i="1"/>
  <c r="BN22" i="1"/>
  <c r="BN17" i="1"/>
  <c r="BN12" i="1"/>
  <c r="BN11" i="1"/>
  <c r="BN8" i="1"/>
  <c r="BN29" i="1"/>
  <c r="BN16" i="1"/>
  <c r="BN5" i="1"/>
  <c r="BO4" i="1"/>
  <c r="BN14" i="1"/>
  <c r="BN13" i="1"/>
  <c r="BN10" i="1"/>
  <c r="BN9" i="1"/>
  <c r="BN15" i="1"/>
  <c r="I36" i="1" l="1"/>
  <c r="BH36" i="1"/>
  <c r="T36" i="1"/>
  <c r="Z36" i="1"/>
  <c r="AP36" i="1"/>
  <c r="AI36" i="1"/>
  <c r="AB36" i="1"/>
  <c r="N36" i="1"/>
  <c r="Y36" i="1"/>
  <c r="AO36" i="1"/>
  <c r="AU36" i="1"/>
  <c r="AY36" i="1"/>
  <c r="BC36" i="1"/>
  <c r="BG36" i="1"/>
  <c r="BI36" i="1"/>
  <c r="R36" i="1"/>
  <c r="AH36" i="1"/>
  <c r="AQ36" i="1"/>
  <c r="AJ36" i="1"/>
  <c r="O36" i="1"/>
  <c r="AS36" i="1"/>
  <c r="BA36" i="1"/>
  <c r="V36" i="1"/>
  <c r="AL36" i="1"/>
  <c r="AE36" i="1"/>
  <c r="AN36" i="1"/>
  <c r="AK36" i="1"/>
  <c r="AX36" i="1"/>
  <c r="BF36" i="1"/>
  <c r="S36" i="1"/>
  <c r="AD36" i="1"/>
  <c r="Q36" i="1"/>
  <c r="W36" i="1"/>
  <c r="AM36" i="1"/>
  <c r="P36" i="1"/>
  <c r="AF36" i="1"/>
  <c r="AC36" i="1"/>
  <c r="AR36" i="1"/>
  <c r="AV36" i="1"/>
  <c r="AZ36" i="1"/>
  <c r="BD36" i="1"/>
  <c r="AA36" i="1"/>
  <c r="AG36" i="1"/>
  <c r="AW36" i="1"/>
  <c r="BE36" i="1"/>
  <c r="M36" i="1"/>
  <c r="X36" i="1"/>
  <c r="U36" i="1"/>
  <c r="AT36" i="1"/>
  <c r="BB36" i="1"/>
  <c r="BJ36" i="1"/>
  <c r="BK36" i="1"/>
  <c r="BL36" i="1"/>
  <c r="BM36" i="1"/>
  <c r="K42" i="1"/>
  <c r="J43" i="1"/>
  <c r="K41" i="1"/>
  <c r="J41" i="1"/>
  <c r="K40" i="1"/>
  <c r="J42" i="1"/>
  <c r="BO42" i="1" s="1"/>
  <c r="BN36" i="1"/>
  <c r="BH39" i="1"/>
  <c r="M39" i="1"/>
  <c r="AC39" i="1"/>
  <c r="AF39" i="1"/>
  <c r="N39" i="1"/>
  <c r="Z39" i="1"/>
  <c r="AJ39" i="1"/>
  <c r="V39" i="1"/>
  <c r="AB39" i="1"/>
  <c r="AO39" i="1"/>
  <c r="AR39" i="1"/>
  <c r="AV39" i="1"/>
  <c r="AZ39" i="1"/>
  <c r="BD39" i="1"/>
  <c r="K37" i="1"/>
  <c r="BO37" i="1" s="1"/>
  <c r="AL39" i="1"/>
  <c r="AH39" i="1"/>
  <c r="AG39" i="1"/>
  <c r="AT39" i="1"/>
  <c r="BB39" i="1"/>
  <c r="Q39" i="1"/>
  <c r="S39" i="1"/>
  <c r="I39" i="1"/>
  <c r="AQ39" i="1"/>
  <c r="AY39" i="1"/>
  <c r="BG39" i="1"/>
  <c r="BI39" i="1"/>
  <c r="AP39" i="1"/>
  <c r="AA39" i="1"/>
  <c r="AI39" i="1"/>
  <c r="AN39" i="1"/>
  <c r="R39" i="1"/>
  <c r="AD39" i="1"/>
  <c r="W39" i="1"/>
  <c r="AS39" i="1"/>
  <c r="AW39" i="1"/>
  <c r="BA39" i="1"/>
  <c r="BE39" i="1"/>
  <c r="P39" i="1"/>
  <c r="AM39" i="1"/>
  <c r="AE39" i="1"/>
  <c r="X39" i="1"/>
  <c r="O39" i="1"/>
  <c r="Y39" i="1"/>
  <c r="AX39" i="1"/>
  <c r="BF39" i="1"/>
  <c r="T39" i="1"/>
  <c r="U39" i="1"/>
  <c r="AK39" i="1"/>
  <c r="AU39" i="1"/>
  <c r="BC39" i="1"/>
  <c r="BJ39" i="1"/>
  <c r="BK39" i="1"/>
  <c r="BL39" i="1"/>
  <c r="BM39" i="1"/>
  <c r="BO1" i="1"/>
  <c r="BO7" i="1"/>
  <c r="BO18" i="1"/>
  <c r="BO39" i="1"/>
  <c r="BO36" i="1"/>
  <c r="BO32" i="1"/>
  <c r="BO28" i="1"/>
  <c r="BO33" i="1"/>
  <c r="BO29" i="1"/>
  <c r="BO38" i="1"/>
  <c r="BO34" i="1"/>
  <c r="BO31" i="1"/>
  <c r="BO24" i="1"/>
  <c r="BO20" i="1"/>
  <c r="BO16" i="1"/>
  <c r="BO30" i="1"/>
  <c r="BO27" i="1"/>
  <c r="BO26" i="1"/>
  <c r="BO21" i="1"/>
  <c r="BO35" i="1"/>
  <c r="BO22" i="1"/>
  <c r="BO17" i="1"/>
  <c r="BO19" i="1"/>
  <c r="BO23" i="1"/>
  <c r="BO5" i="1"/>
  <c r="BP4" i="1"/>
  <c r="K43" i="1" s="1"/>
  <c r="BO15" i="1"/>
  <c r="BO14" i="1"/>
  <c r="BO13" i="1"/>
  <c r="BO12" i="1"/>
  <c r="BO11" i="1"/>
  <c r="BO10" i="1"/>
  <c r="BO9" i="1"/>
  <c r="BO8" i="1"/>
  <c r="BO3" i="1" l="1"/>
  <c r="AO3" i="1"/>
  <c r="BO43" i="1"/>
  <c r="I42" i="1"/>
  <c r="S41" i="1"/>
  <c r="AE41" i="1"/>
  <c r="AN41" i="1"/>
  <c r="M41" i="1"/>
  <c r="Z41" i="1"/>
  <c r="AG41" i="1"/>
  <c r="AD41" i="1"/>
  <c r="AT41" i="1"/>
  <c r="AX41" i="1"/>
  <c r="BB41" i="1"/>
  <c r="BF41" i="1"/>
  <c r="AQ41" i="1"/>
  <c r="P41" i="1"/>
  <c r="AI41" i="1"/>
  <c r="O41" i="1"/>
  <c r="AB41" i="1"/>
  <c r="AH41" i="1"/>
  <c r="X41" i="1"/>
  <c r="AK41" i="1"/>
  <c r="AP41" i="1"/>
  <c r="AU41" i="1"/>
  <c r="AY41" i="1"/>
  <c r="BC41" i="1"/>
  <c r="BG41" i="1"/>
  <c r="BI41" i="1"/>
  <c r="Y41" i="1"/>
  <c r="AM41" i="1"/>
  <c r="U41" i="1"/>
  <c r="W41" i="1"/>
  <c r="AJ41" i="1"/>
  <c r="N41" i="1"/>
  <c r="Q41" i="1"/>
  <c r="AO41" i="1"/>
  <c r="AR41" i="1"/>
  <c r="AV41" i="1"/>
  <c r="AZ41" i="1"/>
  <c r="BD41" i="1"/>
  <c r="BH41" i="1"/>
  <c r="AL41" i="1"/>
  <c r="AC41" i="1"/>
  <c r="BA41" i="1"/>
  <c r="BJ41" i="1"/>
  <c r="R41" i="1"/>
  <c r="V41" i="1"/>
  <c r="T41" i="1"/>
  <c r="BE41" i="1"/>
  <c r="AA41" i="1"/>
  <c r="AS41" i="1"/>
  <c r="AF41" i="1"/>
  <c r="AW41" i="1"/>
  <c r="BK41" i="1"/>
  <c r="BL41" i="1"/>
  <c r="BM41" i="1"/>
  <c r="BN41" i="1"/>
  <c r="AB3" i="1"/>
  <c r="AE3" i="1"/>
  <c r="Z3" i="1"/>
  <c r="AI3" i="1"/>
  <c r="AR3" i="1"/>
  <c r="AD3" i="1"/>
  <c r="AN3" i="1"/>
  <c r="Y3" i="1"/>
  <c r="AG3" i="1"/>
  <c r="U3" i="1"/>
  <c r="AA3" i="1"/>
  <c r="AP3" i="1"/>
  <c r="AW3" i="1"/>
  <c r="BA3" i="1"/>
  <c r="BE3" i="1"/>
  <c r="J45" i="1"/>
  <c r="W3" i="1"/>
  <c r="AM3" i="1"/>
  <c r="I43" i="1"/>
  <c r="X3" i="1"/>
  <c r="AK3" i="1"/>
  <c r="AF3" i="1"/>
  <c r="AT3" i="1"/>
  <c r="AX3" i="1"/>
  <c r="BB3" i="1"/>
  <c r="BF3" i="1"/>
  <c r="BI3" i="1"/>
  <c r="T3" i="1"/>
  <c r="Q3" i="1"/>
  <c r="AQ3" i="1"/>
  <c r="R3" i="1"/>
  <c r="P3" i="1"/>
  <c r="O3" i="1"/>
  <c r="N3" i="1"/>
  <c r="AH3" i="1"/>
  <c r="AU3" i="1"/>
  <c r="AY3" i="1"/>
  <c r="BC3" i="1"/>
  <c r="BG3" i="1"/>
  <c r="M3" i="1"/>
  <c r="AC3" i="1"/>
  <c r="V3" i="1"/>
  <c r="BD3" i="1"/>
  <c r="J44" i="1"/>
  <c r="AZ3" i="1"/>
  <c r="AS3" i="1"/>
  <c r="AL3" i="1"/>
  <c r="BH3" i="1"/>
  <c r="S3" i="1"/>
  <c r="AV3" i="1"/>
  <c r="AJ3" i="1"/>
  <c r="BJ3" i="1"/>
  <c r="BK3" i="1"/>
  <c r="BL3" i="1"/>
  <c r="BM3" i="1"/>
  <c r="BN3" i="1"/>
  <c r="I41" i="1"/>
  <c r="I40" i="1"/>
  <c r="BI40" i="1"/>
  <c r="BE40" i="1"/>
  <c r="AG40" i="1"/>
  <c r="AK40" i="1"/>
  <c r="AL40" i="1"/>
  <c r="W40" i="1"/>
  <c r="AF40" i="1"/>
  <c r="AE40" i="1"/>
  <c r="AU40" i="1"/>
  <c r="Z40" i="1"/>
  <c r="AO40" i="1"/>
  <c r="V40" i="1"/>
  <c r="BK40" i="1"/>
  <c r="R40" i="1"/>
  <c r="BB40" i="1"/>
  <c r="AZ40" i="1"/>
  <c r="AJ40" i="1"/>
  <c r="AT40" i="1"/>
  <c r="S40" i="1"/>
  <c r="AS40" i="1"/>
  <c r="BJ40" i="1"/>
  <c r="T40" i="1"/>
  <c r="AR40" i="1"/>
  <c r="N40" i="1"/>
  <c r="BG40" i="1"/>
  <c r="BD40" i="1"/>
  <c r="AC40" i="1"/>
  <c r="M40" i="1"/>
  <c r="AH40" i="1"/>
  <c r="AX40" i="1"/>
  <c r="AV40" i="1"/>
  <c r="O40" i="1"/>
  <c r="Q40" i="1"/>
  <c r="AY40" i="1"/>
  <c r="BL40" i="1"/>
  <c r="BM40" i="1"/>
  <c r="X40" i="1"/>
  <c r="AN40" i="1"/>
  <c r="BF40" i="1"/>
  <c r="BC40" i="1"/>
  <c r="AI40" i="1"/>
  <c r="Y40" i="1"/>
  <c r="AP40" i="1"/>
  <c r="AW40" i="1"/>
  <c r="BA40" i="1"/>
  <c r="AQ40" i="1"/>
  <c r="AD40" i="1"/>
  <c r="AM40" i="1"/>
  <c r="U40" i="1"/>
  <c r="AA40" i="1"/>
  <c r="BH40" i="1"/>
  <c r="AB40" i="1"/>
  <c r="P40" i="1"/>
  <c r="BN40" i="1"/>
  <c r="BO41" i="1"/>
  <c r="BO40" i="1"/>
  <c r="BI37" i="1"/>
  <c r="M37" i="1"/>
  <c r="W37" i="1"/>
  <c r="AO37" i="1"/>
  <c r="S37" i="1"/>
  <c r="P37" i="1"/>
  <c r="U37" i="1"/>
  <c r="AE37" i="1"/>
  <c r="Y37" i="1"/>
  <c r="AT37" i="1"/>
  <c r="AX37" i="1"/>
  <c r="BB37" i="1"/>
  <c r="BF37" i="1"/>
  <c r="AC37" i="1"/>
  <c r="AR37" i="1"/>
  <c r="AJ37" i="1"/>
  <c r="Z37" i="1"/>
  <c r="AH37" i="1"/>
  <c r="AG37" i="1"/>
  <c r="N37" i="1"/>
  <c r="T37" i="1"/>
  <c r="AU37" i="1"/>
  <c r="AY37" i="1"/>
  <c r="BC37" i="1"/>
  <c r="BG37" i="1"/>
  <c r="AQ37" i="1"/>
  <c r="V37" i="1"/>
  <c r="AB37" i="1"/>
  <c r="K46" i="1"/>
  <c r="H37" i="1"/>
  <c r="H46" i="1" s="1"/>
  <c r="AL37" i="1"/>
  <c r="X37" i="1"/>
  <c r="AD37" i="1"/>
  <c r="AI37" i="1"/>
  <c r="AN37" i="1"/>
  <c r="AV37" i="1"/>
  <c r="AZ37" i="1"/>
  <c r="BD37" i="1"/>
  <c r="BH37" i="1"/>
  <c r="AA37" i="1"/>
  <c r="AM37" i="1"/>
  <c r="BE37" i="1"/>
  <c r="BJ37" i="1"/>
  <c r="AW37" i="1"/>
  <c r="Q37" i="1"/>
  <c r="AK37" i="1"/>
  <c r="AP37" i="1"/>
  <c r="AS37" i="1"/>
  <c r="R37" i="1"/>
  <c r="AF37" i="1"/>
  <c r="I37" i="1"/>
  <c r="O37" i="1"/>
  <c r="BA37" i="1"/>
  <c r="BK37" i="1"/>
  <c r="BL37" i="1"/>
  <c r="BM37" i="1"/>
  <c r="BN37" i="1"/>
  <c r="Z42" i="1"/>
  <c r="W42" i="1"/>
  <c r="AN42" i="1"/>
  <c r="AQ42" i="1"/>
  <c r="X42" i="1"/>
  <c r="AK42" i="1"/>
  <c r="AA42" i="1"/>
  <c r="S42" i="1"/>
  <c r="AH42" i="1"/>
  <c r="AU42" i="1"/>
  <c r="AY42" i="1"/>
  <c r="BC42" i="1"/>
  <c r="BG42" i="1"/>
  <c r="BI42" i="1"/>
  <c r="U42" i="1"/>
  <c r="AB42" i="1"/>
  <c r="Q42" i="1"/>
  <c r="AO42" i="1"/>
  <c r="AM42" i="1"/>
  <c r="AL42" i="1"/>
  <c r="AI42" i="1"/>
  <c r="AV42" i="1"/>
  <c r="AZ42" i="1"/>
  <c r="BD42" i="1"/>
  <c r="BH42" i="1"/>
  <c r="V42" i="1"/>
  <c r="AF42" i="1"/>
  <c r="O42" i="1"/>
  <c r="AC42" i="1"/>
  <c r="Y42" i="1"/>
  <c r="M42" i="1"/>
  <c r="T42" i="1"/>
  <c r="AP42" i="1"/>
  <c r="AS42" i="1"/>
  <c r="AW42" i="1"/>
  <c r="BA42" i="1"/>
  <c r="BE42" i="1"/>
  <c r="AE42" i="1"/>
  <c r="N42" i="1"/>
  <c r="AX42" i="1"/>
  <c r="AT42" i="1"/>
  <c r="AD42" i="1"/>
  <c r="BB42" i="1"/>
  <c r="BJ42" i="1"/>
  <c r="P42" i="1"/>
  <c r="AG42" i="1"/>
  <c r="AR42" i="1"/>
  <c r="BF42" i="1"/>
  <c r="AJ42" i="1"/>
  <c r="R42" i="1"/>
  <c r="BK42" i="1"/>
  <c r="BL42" i="1"/>
  <c r="BM42" i="1"/>
  <c r="BN42" i="1"/>
  <c r="P43" i="1"/>
  <c r="AG43" i="1"/>
  <c r="AJ43" i="1"/>
  <c r="AM43" i="1"/>
  <c r="X43" i="1"/>
  <c r="O43" i="1"/>
  <c r="AW43" i="1"/>
  <c r="BA43" i="1"/>
  <c r="BE43" i="1"/>
  <c r="AL43" i="1"/>
  <c r="AN43" i="1"/>
  <c r="AS43" i="1"/>
  <c r="AB43" i="1"/>
  <c r="AH43" i="1"/>
  <c r="N43" i="1"/>
  <c r="M43" i="1"/>
  <c r="AC43" i="1"/>
  <c r="Q43" i="1"/>
  <c r="AT43" i="1"/>
  <c r="AX43" i="1"/>
  <c r="BB43" i="1"/>
  <c r="BF43" i="1"/>
  <c r="AR43" i="1"/>
  <c r="V43" i="1"/>
  <c r="AI43" i="1"/>
  <c r="AQ43" i="1"/>
  <c r="Y43" i="1"/>
  <c r="AP43" i="1"/>
  <c r="U43" i="1"/>
  <c r="Z43" i="1"/>
  <c r="AU43" i="1"/>
  <c r="AY43" i="1"/>
  <c r="BC43" i="1"/>
  <c r="BG43" i="1"/>
  <c r="AK43" i="1"/>
  <c r="R43" i="1"/>
  <c r="AO43" i="1"/>
  <c r="BH43" i="1"/>
  <c r="T43" i="1"/>
  <c r="AZ43" i="1"/>
  <c r="AE43" i="1"/>
  <c r="AA43" i="1"/>
  <c r="BD43" i="1"/>
  <c r="BI43" i="1"/>
  <c r="W43" i="1"/>
  <c r="S43" i="1"/>
  <c r="AV43" i="1"/>
  <c r="AD43" i="1"/>
  <c r="BJ43" i="1"/>
  <c r="AF43" i="1"/>
  <c r="BK43" i="1"/>
  <c r="BL43" i="1"/>
  <c r="BM43" i="1"/>
  <c r="BN43" i="1"/>
  <c r="BP1" i="1"/>
  <c r="BP7" i="1"/>
  <c r="BP18" i="1"/>
  <c r="BP40" i="1"/>
  <c r="BP46" i="1"/>
  <c r="BP43" i="1"/>
  <c r="BP42" i="1"/>
  <c r="BP41" i="1"/>
  <c r="BP33" i="1"/>
  <c r="BP29" i="1"/>
  <c r="BP39" i="1"/>
  <c r="BP38" i="1"/>
  <c r="BP37" i="1"/>
  <c r="BP34" i="1"/>
  <c r="BP30" i="1"/>
  <c r="BP35" i="1"/>
  <c r="BP28" i="1"/>
  <c r="BP27" i="1"/>
  <c r="BP26" i="1"/>
  <c r="BP21" i="1"/>
  <c r="BP22" i="1"/>
  <c r="BP17" i="1"/>
  <c r="BP32" i="1"/>
  <c r="BP23" i="1"/>
  <c r="BP19" i="1"/>
  <c r="BP16" i="1"/>
  <c r="BQ4" i="1"/>
  <c r="BP3" i="1"/>
  <c r="BP36" i="1"/>
  <c r="BP20" i="1"/>
  <c r="BP15" i="1"/>
  <c r="BP14" i="1"/>
  <c r="BP13" i="1"/>
  <c r="BP12" i="1"/>
  <c r="BP11" i="1"/>
  <c r="BP10" i="1"/>
  <c r="BP9" i="1"/>
  <c r="BP8" i="1"/>
  <c r="BP31" i="1"/>
  <c r="BP24" i="1"/>
  <c r="K45" i="1" l="1"/>
  <c r="BC45" i="1" s="1"/>
  <c r="BJ46" i="1"/>
  <c r="AF46" i="1"/>
  <c r="AD46" i="1"/>
  <c r="S46" i="1"/>
  <c r="AL46" i="1"/>
  <c r="I46" i="1"/>
  <c r="AP46" i="1"/>
  <c r="AG46" i="1"/>
  <c r="Y46" i="1"/>
  <c r="AM46" i="1"/>
  <c r="AJ46" i="1"/>
  <c r="AW46" i="1"/>
  <c r="BA46" i="1"/>
  <c r="BE46" i="1"/>
  <c r="BI46" i="1"/>
  <c r="AO46" i="1"/>
  <c r="V46" i="1"/>
  <c r="M46" i="1"/>
  <c r="AU46" i="1"/>
  <c r="BC46" i="1"/>
  <c r="AA46" i="1"/>
  <c r="AS46" i="1"/>
  <c r="Z46" i="1"/>
  <c r="AN46" i="1"/>
  <c r="R46" i="1"/>
  <c r="AZ46" i="1"/>
  <c r="BH46" i="1"/>
  <c r="BK46" i="1"/>
  <c r="AR46" i="1"/>
  <c r="W46" i="1"/>
  <c r="AK46" i="1"/>
  <c r="AE46" i="1"/>
  <c r="U46" i="1"/>
  <c r="T46" i="1"/>
  <c r="AC46" i="1"/>
  <c r="AQ46" i="1"/>
  <c r="AT46" i="1"/>
  <c r="AX46" i="1"/>
  <c r="BB46" i="1"/>
  <c r="BF46" i="1"/>
  <c r="X46" i="1"/>
  <c r="AB46" i="1"/>
  <c r="Q46" i="1"/>
  <c r="AY46" i="1"/>
  <c r="BG46" i="1"/>
  <c r="O46" i="1"/>
  <c r="P46" i="1"/>
  <c r="AH46" i="1"/>
  <c r="N46" i="1"/>
  <c r="AI46" i="1"/>
  <c r="AV46" i="1"/>
  <c r="BD46" i="1"/>
  <c r="BL46" i="1"/>
  <c r="BM46" i="1"/>
  <c r="BN46" i="1"/>
  <c r="BO46" i="1"/>
  <c r="K44" i="1"/>
  <c r="AK44" i="1" s="1"/>
  <c r="BQ1" i="1"/>
  <c r="BQ7" i="1"/>
  <c r="BQ18" i="1"/>
  <c r="BQ41" i="1"/>
  <c r="BQ43" i="1"/>
  <c r="BQ42" i="1"/>
  <c r="BQ40" i="1"/>
  <c r="BQ37" i="1"/>
  <c r="BQ39" i="1"/>
  <c r="BQ38" i="1"/>
  <c r="BQ34" i="1"/>
  <c r="BQ30" i="1"/>
  <c r="BQ35" i="1"/>
  <c r="BQ31" i="1"/>
  <c r="BQ46" i="1"/>
  <c r="BQ36" i="1"/>
  <c r="BQ33" i="1"/>
  <c r="BQ22" i="1"/>
  <c r="BQ17" i="1"/>
  <c r="BQ32" i="1"/>
  <c r="BQ23" i="1"/>
  <c r="BQ19" i="1"/>
  <c r="BQ29" i="1"/>
  <c r="BQ24" i="1"/>
  <c r="BQ20" i="1"/>
  <c r="BQ27" i="1"/>
  <c r="BQ15" i="1"/>
  <c r="BQ14" i="1"/>
  <c r="BQ13" i="1"/>
  <c r="BQ12" i="1"/>
  <c r="BQ11" i="1"/>
  <c r="BQ10" i="1"/>
  <c r="BQ9" i="1"/>
  <c r="BQ8" i="1"/>
  <c r="BQ28" i="1"/>
  <c r="BQ26" i="1"/>
  <c r="BQ16" i="1"/>
  <c r="BR4" i="1"/>
  <c r="BQ3" i="1"/>
  <c r="BQ21" i="1"/>
  <c r="AX45" i="1" l="1"/>
  <c r="BK45" i="1"/>
  <c r="AD45" i="1"/>
  <c r="AA45" i="1"/>
  <c r="BN45" i="1"/>
  <c r="AP44" i="1"/>
  <c r="BB45" i="1"/>
  <c r="AC45" i="1"/>
  <c r="AM45" i="1"/>
  <c r="BF45" i="1"/>
  <c r="AV45" i="1"/>
  <c r="BM45" i="1"/>
  <c r="Y45" i="1"/>
  <c r="BA45" i="1"/>
  <c r="U45" i="1"/>
  <c r="O45" i="1"/>
  <c r="X45" i="1"/>
  <c r="AK45" i="1"/>
  <c r="AB45" i="1"/>
  <c r="AW45" i="1"/>
  <c r="AY44" i="1"/>
  <c r="AN45" i="1"/>
  <c r="AZ45" i="1"/>
  <c r="BG45" i="1"/>
  <c r="AS45" i="1"/>
  <c r="P45" i="1"/>
  <c r="AH45" i="1"/>
  <c r="AO45" i="1"/>
  <c r="AL45" i="1"/>
  <c r="S45" i="1"/>
  <c r="T45" i="1"/>
  <c r="BJ45" i="1"/>
  <c r="AI45" i="1"/>
  <c r="BQ45" i="1"/>
  <c r="AZ44" i="1"/>
  <c r="AQ44" i="1"/>
  <c r="BO45" i="1"/>
  <c r="AR45" i="1"/>
  <c r="BE45" i="1"/>
  <c r="AE45" i="1"/>
  <c r="AT45" i="1"/>
  <c r="BL45" i="1"/>
  <c r="AQ45" i="1"/>
  <c r="AY45" i="1"/>
  <c r="AU45" i="1"/>
  <c r="BH45" i="1"/>
  <c r="AP45" i="1"/>
  <c r="W45" i="1"/>
  <c r="BO44" i="1"/>
  <c r="BK44" i="1"/>
  <c r="AT44" i="1"/>
  <c r="N45" i="1"/>
  <c r="BD45" i="1"/>
  <c r="V45" i="1"/>
  <c r="Q45" i="1"/>
  <c r="AF45" i="1"/>
  <c r="Z45" i="1"/>
  <c r="BI45" i="1"/>
  <c r="M45" i="1"/>
  <c r="AG45" i="1"/>
  <c r="AJ45" i="1"/>
  <c r="AB44" i="1"/>
  <c r="M44" i="1"/>
  <c r="X44" i="1"/>
  <c r="AU44" i="1"/>
  <c r="AD44" i="1"/>
  <c r="N44" i="1"/>
  <c r="AI44" i="1"/>
  <c r="BF44" i="1"/>
  <c r="AL44" i="1"/>
  <c r="W44" i="1"/>
  <c r="U44" i="1"/>
  <c r="T44" i="1"/>
  <c r="S44" i="1"/>
  <c r="AH44" i="1"/>
  <c r="O44" i="1"/>
  <c r="BQ44" i="1"/>
  <c r="BM44" i="1"/>
  <c r="BA44" i="1"/>
  <c r="AC44" i="1"/>
  <c r="AE44" i="1"/>
  <c r="AG44" i="1"/>
  <c r="Z44" i="1"/>
  <c r="R44" i="1"/>
  <c r="AM44" i="1"/>
  <c r="AJ44" i="1"/>
  <c r="AO44" i="1"/>
  <c r="V44" i="1"/>
  <c r="AW44" i="1"/>
  <c r="P44" i="1"/>
  <c r="I44" i="1"/>
  <c r="BP44" i="1"/>
  <c r="BN44" i="1"/>
  <c r="AR44" i="1"/>
  <c r="BD44" i="1"/>
  <c r="BI44" i="1"/>
  <c r="AA44" i="1"/>
  <c r="AV44" i="1"/>
  <c r="BL44" i="1"/>
  <c r="BB44" i="1"/>
  <c r="AF44" i="1"/>
  <c r="BG44" i="1"/>
  <c r="BE44" i="1"/>
  <c r="BJ44" i="1"/>
  <c r="BC44" i="1"/>
  <c r="Y44" i="1"/>
  <c r="BH44" i="1"/>
  <c r="Q44" i="1"/>
  <c r="AN44" i="1"/>
  <c r="AX44" i="1"/>
  <c r="AS44" i="1"/>
  <c r="R45" i="1"/>
  <c r="I45" i="1"/>
  <c r="BP45" i="1"/>
  <c r="BR1" i="1"/>
  <c r="BR7" i="1"/>
  <c r="BR18" i="1"/>
  <c r="BR46" i="1"/>
  <c r="BR42" i="1"/>
  <c r="BR41" i="1"/>
  <c r="BR38" i="1"/>
  <c r="BR44" i="1"/>
  <c r="BR37" i="1"/>
  <c r="BR35" i="1"/>
  <c r="BR31" i="1"/>
  <c r="BR27" i="1"/>
  <c r="BR45" i="1"/>
  <c r="BR36" i="1"/>
  <c r="BR32" i="1"/>
  <c r="BR40" i="1"/>
  <c r="BR34" i="1"/>
  <c r="BR30" i="1"/>
  <c r="BR23" i="1"/>
  <c r="BR19" i="1"/>
  <c r="BR43" i="1"/>
  <c r="BR29" i="1"/>
  <c r="BR24" i="1"/>
  <c r="BR20" i="1"/>
  <c r="BR39" i="1"/>
  <c r="BR28" i="1"/>
  <c r="BR26" i="1"/>
  <c r="BR21" i="1"/>
  <c r="BR33" i="1"/>
  <c r="BR15" i="1"/>
  <c r="BR13" i="1"/>
  <c r="BR9" i="1"/>
  <c r="BR22" i="1"/>
  <c r="BR12" i="1"/>
  <c r="BR11" i="1"/>
  <c r="BR17" i="1"/>
  <c r="BR16" i="1"/>
  <c r="BS4" i="1"/>
  <c r="BR3" i="1"/>
  <c r="BR14" i="1"/>
  <c r="BR10" i="1"/>
  <c r="BR8" i="1"/>
  <c r="BS1" i="1" l="1"/>
  <c r="BS7" i="1"/>
  <c r="BS18" i="1"/>
  <c r="BS43" i="1"/>
  <c r="BS39" i="1"/>
  <c r="BS46" i="1"/>
  <c r="BS45" i="1"/>
  <c r="BS44" i="1"/>
  <c r="BS36" i="1"/>
  <c r="BS32" i="1"/>
  <c r="BS28" i="1"/>
  <c r="BS41" i="1"/>
  <c r="BS40" i="1"/>
  <c r="BS33" i="1"/>
  <c r="BS29" i="1"/>
  <c r="BS42" i="1"/>
  <c r="BS34" i="1"/>
  <c r="BS37" i="1"/>
  <c r="BS24" i="1"/>
  <c r="BS20" i="1"/>
  <c r="BS16" i="1"/>
  <c r="BS38" i="1"/>
  <c r="BS35" i="1"/>
  <c r="BS26" i="1"/>
  <c r="BS21" i="1"/>
  <c r="BS31" i="1"/>
  <c r="BS27" i="1"/>
  <c r="BS22" i="1"/>
  <c r="BS17" i="1"/>
  <c r="BS23" i="1"/>
  <c r="BS3" i="1"/>
  <c r="BS30" i="1"/>
  <c r="BT4" i="1"/>
  <c r="BS15" i="1"/>
  <c r="BS14" i="1"/>
  <c r="BS13" i="1"/>
  <c r="BS12" i="1"/>
  <c r="BS11" i="1"/>
  <c r="BS10" i="1"/>
  <c r="BS9" i="1"/>
  <c r="BS8" i="1"/>
  <c r="BS19" i="1"/>
  <c r="BT1" i="1" l="1"/>
  <c r="BT7" i="1"/>
  <c r="BT18" i="1"/>
  <c r="BT44" i="1"/>
  <c r="BT40" i="1"/>
  <c r="BT46" i="1"/>
  <c r="BT45" i="1"/>
  <c r="BT43" i="1"/>
  <c r="BT42" i="1"/>
  <c r="BT41" i="1"/>
  <c r="BT33" i="1"/>
  <c r="BT29" i="1"/>
  <c r="BT34" i="1"/>
  <c r="BT30" i="1"/>
  <c r="BT39" i="1"/>
  <c r="BT38" i="1"/>
  <c r="BT37" i="1"/>
  <c r="BT35" i="1"/>
  <c r="BT32" i="1"/>
  <c r="BT26" i="1"/>
  <c r="BT21" i="1"/>
  <c r="BT31" i="1"/>
  <c r="BT28" i="1"/>
  <c r="BT27" i="1"/>
  <c r="BT22" i="1"/>
  <c r="BT17" i="1"/>
  <c r="BT36" i="1"/>
  <c r="BT23" i="1"/>
  <c r="BT19" i="1"/>
  <c r="BT20" i="1"/>
  <c r="BU4" i="1"/>
  <c r="BT3" i="1"/>
  <c r="BT24" i="1"/>
  <c r="BT16" i="1"/>
  <c r="BT15" i="1"/>
  <c r="BT14" i="1"/>
  <c r="BT13" i="1"/>
  <c r="BT12" i="1"/>
  <c r="BT11" i="1"/>
  <c r="BT10" i="1"/>
  <c r="BT9" i="1"/>
  <c r="BT8" i="1"/>
  <c r="BU1" i="1" l="1"/>
  <c r="BU7" i="1"/>
  <c r="BU18" i="1"/>
  <c r="BU45" i="1"/>
  <c r="BU41" i="1"/>
  <c r="BU46" i="1"/>
  <c r="BU44" i="1"/>
  <c r="BU43" i="1"/>
  <c r="BU42" i="1"/>
  <c r="BU37" i="1"/>
  <c r="BU40" i="1"/>
  <c r="BU34" i="1"/>
  <c r="BU30" i="1"/>
  <c r="BU39" i="1"/>
  <c r="BU38" i="1"/>
  <c r="BU35" i="1"/>
  <c r="BU31" i="1"/>
  <c r="BU36" i="1"/>
  <c r="BU29" i="1"/>
  <c r="BU28" i="1"/>
  <c r="BU27" i="1"/>
  <c r="BU22" i="1"/>
  <c r="BU17" i="1"/>
  <c r="BU23" i="1"/>
  <c r="BU19" i="1"/>
  <c r="BU33" i="1"/>
  <c r="BU24" i="1"/>
  <c r="BU20" i="1"/>
  <c r="BU26" i="1"/>
  <c r="BU16" i="1"/>
  <c r="BU15" i="1"/>
  <c r="BU14" i="1"/>
  <c r="BU13" i="1"/>
  <c r="BU12" i="1"/>
  <c r="BU11" i="1"/>
  <c r="BU10" i="1"/>
  <c r="BU9" i="1"/>
  <c r="BU8" i="1"/>
  <c r="BV4" i="1"/>
  <c r="BU3" i="1"/>
  <c r="BU21" i="1"/>
  <c r="BU32" i="1"/>
  <c r="BV1" i="1" l="1"/>
  <c r="BV7" i="1"/>
  <c r="BV18" i="1"/>
  <c r="BV46" i="1"/>
  <c r="BV42" i="1"/>
  <c r="BV45" i="1"/>
  <c r="BV44" i="1"/>
  <c r="BV43" i="1"/>
  <c r="BV41" i="1"/>
  <c r="BV40" i="1"/>
  <c r="BV38" i="1"/>
  <c r="BV39" i="1"/>
  <c r="BV35" i="1"/>
  <c r="BV31" i="1"/>
  <c r="BV27" i="1"/>
  <c r="BV37" i="1"/>
  <c r="BV36" i="1"/>
  <c r="BV32" i="1"/>
  <c r="BV23" i="1"/>
  <c r="BV19" i="1"/>
  <c r="BV33" i="1"/>
  <c r="BV24" i="1"/>
  <c r="BV20" i="1"/>
  <c r="BV30" i="1"/>
  <c r="BV26" i="1"/>
  <c r="BV21" i="1"/>
  <c r="BV34" i="1"/>
  <c r="BV29" i="1"/>
  <c r="BV28" i="1"/>
  <c r="BV5" i="1"/>
  <c r="BW4" i="1"/>
  <c r="BV3" i="1"/>
  <c r="BV16" i="1"/>
  <c r="BV14" i="1"/>
  <c r="BV10" i="1"/>
  <c r="BV17" i="1"/>
  <c r="BV15" i="1"/>
  <c r="BV8" i="1"/>
  <c r="BV22" i="1"/>
  <c r="BV13" i="1"/>
  <c r="BV12" i="1"/>
  <c r="BV11" i="1"/>
  <c r="BV9" i="1"/>
  <c r="BW1" i="1" l="1"/>
  <c r="BW7" i="1"/>
  <c r="BW18" i="1"/>
  <c r="BW43" i="1"/>
  <c r="BW42" i="1"/>
  <c r="BW41" i="1"/>
  <c r="BW39" i="1"/>
  <c r="BW45" i="1"/>
  <c r="BW38" i="1"/>
  <c r="BW37" i="1"/>
  <c r="BW36" i="1"/>
  <c r="BW32" i="1"/>
  <c r="BW28" i="1"/>
  <c r="BW46" i="1"/>
  <c r="BW33" i="1"/>
  <c r="BW29" i="1"/>
  <c r="BW34" i="1"/>
  <c r="BW44" i="1"/>
  <c r="BW35" i="1"/>
  <c r="BW31" i="1"/>
  <c r="BW24" i="1"/>
  <c r="BW20" i="1"/>
  <c r="BW16" i="1"/>
  <c r="BW30" i="1"/>
  <c r="BW26" i="1"/>
  <c r="BW21" i="1"/>
  <c r="BW40" i="1"/>
  <c r="BW22" i="1"/>
  <c r="BW17" i="1"/>
  <c r="BX4" i="1"/>
  <c r="BW3" i="1"/>
  <c r="BW27" i="1"/>
  <c r="BW23" i="1"/>
  <c r="BW5" i="1"/>
  <c r="BW19" i="1"/>
  <c r="BW15" i="1"/>
  <c r="BW14" i="1"/>
  <c r="BW13" i="1"/>
  <c r="BW12" i="1"/>
  <c r="BW11" i="1"/>
  <c r="BW10" i="1"/>
  <c r="BW9" i="1"/>
  <c r="BW8" i="1"/>
  <c r="BX1" i="1" l="1"/>
  <c r="BX7" i="1"/>
  <c r="BX18" i="1"/>
  <c r="BX44" i="1"/>
  <c r="BX40" i="1"/>
  <c r="BX46" i="1"/>
  <c r="BX45" i="1"/>
  <c r="BX33" i="1"/>
  <c r="BX29" i="1"/>
  <c r="BX42" i="1"/>
  <c r="BX34" i="1"/>
  <c r="BX30" i="1"/>
  <c r="BX43" i="1"/>
  <c r="BX35" i="1"/>
  <c r="BX41" i="1"/>
  <c r="BX38" i="1"/>
  <c r="BX26" i="1"/>
  <c r="BX21" i="1"/>
  <c r="BX39" i="1"/>
  <c r="BX36" i="1"/>
  <c r="BX22" i="1"/>
  <c r="BX17" i="1"/>
  <c r="BX32" i="1"/>
  <c r="BX28" i="1"/>
  <c r="BX27" i="1"/>
  <c r="BX23" i="1"/>
  <c r="BX19" i="1"/>
  <c r="BX37" i="1"/>
  <c r="BX24" i="1"/>
  <c r="BY4" i="1"/>
  <c r="BX3" i="1"/>
  <c r="BX20" i="1"/>
  <c r="BX31" i="1"/>
  <c r="BX15" i="1"/>
  <c r="BX14" i="1"/>
  <c r="BX13" i="1"/>
  <c r="BX12" i="1"/>
  <c r="BX11" i="1"/>
  <c r="BX10" i="1"/>
  <c r="BX9" i="1"/>
  <c r="BX8" i="1"/>
  <c r="BX16" i="1"/>
  <c r="BX5" i="1"/>
  <c r="BY1" i="1" l="1"/>
  <c r="BY7" i="1"/>
  <c r="BY18" i="1"/>
  <c r="BY45" i="1"/>
  <c r="BY41" i="1"/>
  <c r="BY46" i="1"/>
  <c r="BY37" i="1"/>
  <c r="BY44" i="1"/>
  <c r="BY43" i="1"/>
  <c r="BY42" i="1"/>
  <c r="BY34" i="1"/>
  <c r="BY30" i="1"/>
  <c r="BY35" i="1"/>
  <c r="BY31" i="1"/>
  <c r="BY40" i="1"/>
  <c r="BY39" i="1"/>
  <c r="BY38" i="1"/>
  <c r="BY36" i="1"/>
  <c r="BY33" i="1"/>
  <c r="BY22" i="1"/>
  <c r="BY17" i="1"/>
  <c r="BY32" i="1"/>
  <c r="BY28" i="1"/>
  <c r="BY27" i="1"/>
  <c r="BY23" i="1"/>
  <c r="BY19" i="1"/>
  <c r="BY29" i="1"/>
  <c r="BY24" i="1"/>
  <c r="BY20" i="1"/>
  <c r="BY21" i="1"/>
  <c r="BY15" i="1"/>
  <c r="BY14" i="1"/>
  <c r="BY13" i="1"/>
  <c r="BY12" i="1"/>
  <c r="BY11" i="1"/>
  <c r="BY10" i="1"/>
  <c r="BY9" i="1"/>
  <c r="BY8" i="1"/>
  <c r="BY16" i="1"/>
  <c r="BY5" i="1"/>
  <c r="BY26" i="1"/>
  <c r="BZ4" i="1"/>
  <c r="BY3" i="1"/>
  <c r="BZ1" i="1" l="1"/>
  <c r="BZ7" i="1"/>
  <c r="BZ18" i="1"/>
  <c r="BZ46" i="1"/>
  <c r="BZ42" i="1"/>
  <c r="BZ45" i="1"/>
  <c r="BZ44" i="1"/>
  <c r="BZ43" i="1"/>
  <c r="BZ38" i="1"/>
  <c r="BZ35" i="1"/>
  <c r="BZ31" i="1"/>
  <c r="BZ27" i="1"/>
  <c r="BZ40" i="1"/>
  <c r="BZ39" i="1"/>
  <c r="BZ36" i="1"/>
  <c r="BZ32" i="1"/>
  <c r="BZ41" i="1"/>
  <c r="BZ37" i="1"/>
  <c r="BZ30" i="1"/>
  <c r="BZ28" i="1"/>
  <c r="BZ23" i="1"/>
  <c r="BZ19" i="1"/>
  <c r="BZ29" i="1"/>
  <c r="BZ24" i="1"/>
  <c r="BZ20" i="1"/>
  <c r="BZ34" i="1"/>
  <c r="BZ26" i="1"/>
  <c r="BZ21" i="1"/>
  <c r="BZ17" i="1"/>
  <c r="BZ16" i="1"/>
  <c r="BZ5" i="1"/>
  <c r="BZ12" i="1"/>
  <c r="BZ11" i="1"/>
  <c r="BZ8" i="1"/>
  <c r="BZ22" i="1"/>
  <c r="CA4" i="1"/>
  <c r="BZ3" i="1"/>
  <c r="BZ14" i="1"/>
  <c r="BZ13" i="1"/>
  <c r="BZ9" i="1"/>
  <c r="BZ33" i="1"/>
  <c r="BZ15" i="1"/>
  <c r="BZ10" i="1"/>
  <c r="CA1" i="1" l="1"/>
  <c r="CA7" i="1"/>
  <c r="CA18" i="1"/>
  <c r="CA43" i="1"/>
  <c r="CA46" i="1"/>
  <c r="CA45" i="1"/>
  <c r="CA44" i="1"/>
  <c r="CA42" i="1"/>
  <c r="CA41" i="1"/>
  <c r="CA40" i="1"/>
  <c r="CA39" i="1"/>
  <c r="CA36" i="1"/>
  <c r="CA32" i="1"/>
  <c r="CA28" i="1"/>
  <c r="CA38" i="1"/>
  <c r="CA37" i="1"/>
  <c r="CA33" i="1"/>
  <c r="CA29" i="1"/>
  <c r="CA34" i="1"/>
  <c r="CA27" i="1"/>
  <c r="CA24" i="1"/>
  <c r="CA20" i="1"/>
  <c r="CA16" i="1"/>
  <c r="CA26" i="1"/>
  <c r="CA21" i="1"/>
  <c r="CA31" i="1"/>
  <c r="CA22" i="1"/>
  <c r="CA17" i="1"/>
  <c r="CA35" i="1"/>
  <c r="CA30" i="1"/>
  <c r="CA5" i="1"/>
  <c r="CA19" i="1"/>
  <c r="CB4" i="1"/>
  <c r="CA3" i="1"/>
  <c r="CA23" i="1"/>
  <c r="CA15" i="1"/>
  <c r="CA14" i="1"/>
  <c r="CA13" i="1"/>
  <c r="CA12" i="1"/>
  <c r="CA11" i="1"/>
  <c r="CA10" i="1"/>
  <c r="CA9" i="1"/>
  <c r="CA8" i="1"/>
  <c r="CB1" i="1" l="1"/>
  <c r="CB7" i="1"/>
  <c r="CB18" i="1"/>
  <c r="CB44" i="1"/>
  <c r="CB40" i="1"/>
  <c r="CB43" i="1"/>
  <c r="CB42" i="1"/>
  <c r="CB41" i="1"/>
  <c r="CB46" i="1"/>
  <c r="CB39" i="1"/>
  <c r="CB38" i="1"/>
  <c r="CB37" i="1"/>
  <c r="CB33" i="1"/>
  <c r="CB29" i="1"/>
  <c r="CB34" i="1"/>
  <c r="CB30" i="1"/>
  <c r="CB35" i="1"/>
  <c r="CB36" i="1"/>
  <c r="CB32" i="1"/>
  <c r="CB26" i="1"/>
  <c r="CB21" i="1"/>
  <c r="CB31" i="1"/>
  <c r="CB22" i="1"/>
  <c r="CB17" i="1"/>
  <c r="CB23" i="1"/>
  <c r="CB19" i="1"/>
  <c r="CC4" i="1"/>
  <c r="CB3" i="1"/>
  <c r="CB28" i="1"/>
  <c r="CB45" i="1"/>
  <c r="CB15" i="1"/>
  <c r="CB14" i="1"/>
  <c r="CB13" i="1"/>
  <c r="CB12" i="1"/>
  <c r="CB11" i="1"/>
  <c r="CB10" i="1"/>
  <c r="CB9" i="1"/>
  <c r="CB8" i="1"/>
  <c r="CB27" i="1"/>
  <c r="CB20" i="1"/>
  <c r="CB5" i="1"/>
  <c r="CB24" i="1"/>
  <c r="CB16" i="1"/>
  <c r="CC1" i="1" l="1"/>
  <c r="CC7" i="1"/>
  <c r="CC18" i="1"/>
  <c r="CC45" i="1"/>
  <c r="CC41" i="1"/>
  <c r="CC37" i="1"/>
  <c r="CC46" i="1"/>
  <c r="CC42" i="1"/>
  <c r="CC40" i="1"/>
  <c r="CC34" i="1"/>
  <c r="CC30" i="1"/>
  <c r="CC43" i="1"/>
  <c r="CC35" i="1"/>
  <c r="CC31" i="1"/>
  <c r="CC44" i="1"/>
  <c r="CC36" i="1"/>
  <c r="CC39" i="1"/>
  <c r="CC29" i="1"/>
  <c r="CC22" i="1"/>
  <c r="CC17" i="1"/>
  <c r="CC23" i="1"/>
  <c r="CC19" i="1"/>
  <c r="CC33" i="1"/>
  <c r="CC28" i="1"/>
  <c r="CC27" i="1"/>
  <c r="CC24" i="1"/>
  <c r="CC20" i="1"/>
  <c r="CC15" i="1"/>
  <c r="CC14" i="1"/>
  <c r="CC13" i="1"/>
  <c r="CC12" i="1"/>
  <c r="CC11" i="1"/>
  <c r="CC10" i="1"/>
  <c r="CC9" i="1"/>
  <c r="CC8" i="1"/>
  <c r="CC3" i="1"/>
  <c r="CC32" i="1"/>
  <c r="CC5" i="1"/>
  <c r="CD4" i="1"/>
  <c r="CC26" i="1"/>
  <c r="CC16" i="1"/>
  <c r="CC38" i="1"/>
  <c r="CC21" i="1"/>
  <c r="CD1" i="1" l="1"/>
  <c r="CD7" i="1"/>
  <c r="CD18" i="1"/>
  <c r="CD46" i="1"/>
  <c r="CD42" i="1"/>
  <c r="CD38" i="1"/>
  <c r="CD45" i="1"/>
  <c r="CD44" i="1"/>
  <c r="CD43" i="1"/>
  <c r="CD35" i="1"/>
  <c r="CD31" i="1"/>
  <c r="CD27" i="1"/>
  <c r="CD41" i="1"/>
  <c r="CD36" i="1"/>
  <c r="CD32" i="1"/>
  <c r="CD39" i="1"/>
  <c r="CD23" i="1"/>
  <c r="CD19" i="1"/>
  <c r="CD40" i="1"/>
  <c r="CD34" i="1"/>
  <c r="CD33" i="1"/>
  <c r="CD28" i="1"/>
  <c r="CD24" i="1"/>
  <c r="CD20" i="1"/>
  <c r="CD37" i="1"/>
  <c r="CD30" i="1"/>
  <c r="CD26" i="1"/>
  <c r="CD21" i="1"/>
  <c r="CD22" i="1"/>
  <c r="CD5" i="1"/>
  <c r="CE4" i="1"/>
  <c r="CD3" i="1"/>
  <c r="CD29" i="1"/>
  <c r="CD13" i="1"/>
  <c r="CD9" i="1"/>
  <c r="CD16" i="1"/>
  <c r="CD15" i="1"/>
  <c r="CD12" i="1"/>
  <c r="CD11" i="1"/>
  <c r="CD10" i="1"/>
  <c r="CD17" i="1"/>
  <c r="CD14" i="1"/>
  <c r="CD8" i="1"/>
  <c r="CE1" i="1" l="1"/>
  <c r="CE7" i="1"/>
  <c r="CE18" i="1"/>
  <c r="CE43" i="1"/>
  <c r="CE46" i="1"/>
  <c r="CE45" i="1"/>
  <c r="CE44" i="1"/>
  <c r="CE39" i="1"/>
  <c r="CE42" i="1"/>
  <c r="CE41" i="1"/>
  <c r="CE36" i="1"/>
  <c r="CE32" i="1"/>
  <c r="CE28" i="1"/>
  <c r="CE33" i="1"/>
  <c r="CE29" i="1"/>
  <c r="CE40" i="1"/>
  <c r="CE38" i="1"/>
  <c r="CE37" i="1"/>
  <c r="CE34" i="1"/>
  <c r="CE31" i="1"/>
  <c r="CE24" i="1"/>
  <c r="CE20" i="1"/>
  <c r="CE16" i="1"/>
  <c r="CE30" i="1"/>
  <c r="CE27" i="1"/>
  <c r="CE26" i="1"/>
  <c r="CE21" i="1"/>
  <c r="CE35" i="1"/>
  <c r="CE22" i="1"/>
  <c r="CE17" i="1"/>
  <c r="CE19" i="1"/>
  <c r="CE3" i="1"/>
  <c r="CE23" i="1"/>
  <c r="CF4" i="1"/>
  <c r="CE15" i="1"/>
  <c r="CE14" i="1"/>
  <c r="CE13" i="1"/>
  <c r="CE12" i="1"/>
  <c r="CE11" i="1"/>
  <c r="CE10" i="1"/>
  <c r="CE9" i="1"/>
  <c r="CE8" i="1"/>
  <c r="CE5" i="1"/>
  <c r="CF1" i="1" l="1"/>
  <c r="CF7" i="1"/>
  <c r="CF18" i="1"/>
  <c r="CF44" i="1"/>
  <c r="CF40" i="1"/>
  <c r="CF46" i="1"/>
  <c r="CF45" i="1"/>
  <c r="CF43" i="1"/>
  <c r="CF42" i="1"/>
  <c r="CF41" i="1"/>
  <c r="CF33" i="1"/>
  <c r="CF29" i="1"/>
  <c r="CF39" i="1"/>
  <c r="CF38" i="1"/>
  <c r="CF37" i="1"/>
  <c r="CF34" i="1"/>
  <c r="CF30" i="1"/>
  <c r="CF35" i="1"/>
  <c r="CF28" i="1"/>
  <c r="CF27" i="1"/>
  <c r="CF26" i="1"/>
  <c r="CF21" i="1"/>
  <c r="CF22" i="1"/>
  <c r="CF17" i="1"/>
  <c r="CF32" i="1"/>
  <c r="CF23" i="1"/>
  <c r="CF19" i="1"/>
  <c r="CF36" i="1"/>
  <c r="CF31" i="1"/>
  <c r="CF16" i="1"/>
  <c r="CG4" i="1"/>
  <c r="CF3" i="1"/>
  <c r="CF20" i="1"/>
  <c r="CF15" i="1"/>
  <c r="CF14" i="1"/>
  <c r="CF13" i="1"/>
  <c r="CF12" i="1"/>
  <c r="CF11" i="1"/>
  <c r="CF10" i="1"/>
  <c r="CF9" i="1"/>
  <c r="CF8" i="1"/>
  <c r="CF5" i="1"/>
  <c r="CF24" i="1"/>
  <c r="CG1" i="1" l="1"/>
  <c r="CG7" i="1"/>
  <c r="CG18" i="1"/>
  <c r="CG45" i="1"/>
  <c r="CG41" i="1"/>
  <c r="CG44" i="1"/>
  <c r="CG43" i="1"/>
  <c r="CG42" i="1"/>
  <c r="CG40" i="1"/>
  <c r="CG37" i="1"/>
  <c r="CG39" i="1"/>
  <c r="CG38" i="1"/>
  <c r="CG34" i="1"/>
  <c r="CG30" i="1"/>
  <c r="CG35" i="1"/>
  <c r="CG31" i="1"/>
  <c r="CG36" i="1"/>
  <c r="CG33" i="1"/>
  <c r="CG22" i="1"/>
  <c r="CG17" i="1"/>
  <c r="CG32" i="1"/>
  <c r="CG23" i="1"/>
  <c r="CG19" i="1"/>
  <c r="CG46" i="1"/>
  <c r="CG29" i="1"/>
  <c r="CG24" i="1"/>
  <c r="CG20" i="1"/>
  <c r="CG15" i="1"/>
  <c r="CG14" i="1"/>
  <c r="CG13" i="1"/>
  <c r="CG12" i="1"/>
  <c r="CG11" i="1"/>
  <c r="CG10" i="1"/>
  <c r="CG9" i="1"/>
  <c r="CG8" i="1"/>
  <c r="CH4" i="1"/>
  <c r="CG27" i="1"/>
  <c r="CG26" i="1"/>
  <c r="CG5" i="1"/>
  <c r="CG16" i="1"/>
  <c r="CG3" i="1"/>
  <c r="CG28" i="1"/>
  <c r="CG21" i="1"/>
  <c r="CH1" i="1" l="1"/>
  <c r="CH7" i="1"/>
  <c r="CH18" i="1"/>
  <c r="CH46" i="1"/>
  <c r="CH42" i="1"/>
  <c r="CH41" i="1"/>
  <c r="CH38" i="1"/>
  <c r="CH43" i="1"/>
  <c r="CH37" i="1"/>
  <c r="CH35" i="1"/>
  <c r="CH31" i="1"/>
  <c r="CH27" i="1"/>
  <c r="CH44" i="1"/>
  <c r="CH40" i="1"/>
  <c r="CH36" i="1"/>
  <c r="CH32" i="1"/>
  <c r="CH28" i="1"/>
  <c r="CH45" i="1"/>
  <c r="CH34" i="1"/>
  <c r="CH30" i="1"/>
  <c r="CH23" i="1"/>
  <c r="CH19" i="1"/>
  <c r="CH29" i="1"/>
  <c r="CH24" i="1"/>
  <c r="CH20" i="1"/>
  <c r="CH26" i="1"/>
  <c r="CH21" i="1"/>
  <c r="CH5" i="1"/>
  <c r="CH22" i="1"/>
  <c r="CH14" i="1"/>
  <c r="CH12" i="1"/>
  <c r="CH10" i="1"/>
  <c r="CH8" i="1"/>
  <c r="CH33" i="1"/>
  <c r="CI4" i="1"/>
  <c r="CH3" i="1"/>
  <c r="CH39" i="1"/>
  <c r="CH17" i="1"/>
  <c r="CH16" i="1"/>
  <c r="CH15" i="1"/>
  <c r="CH13" i="1"/>
  <c r="CH11" i="1"/>
  <c r="CH9" i="1"/>
  <c r="CI1" i="1" l="1"/>
  <c r="CI7" i="1"/>
  <c r="CI18" i="1"/>
  <c r="CI43" i="1"/>
  <c r="CI39" i="1"/>
  <c r="CI46" i="1"/>
  <c r="CI45" i="1"/>
  <c r="CI44" i="1"/>
  <c r="CI40" i="1"/>
  <c r="CI36" i="1"/>
  <c r="CI32" i="1"/>
  <c r="CI28" i="1"/>
  <c r="CI33" i="1"/>
  <c r="CI29" i="1"/>
  <c r="CI34" i="1"/>
  <c r="CI24" i="1"/>
  <c r="CI20" i="1"/>
  <c r="CI16" i="1"/>
  <c r="CI42" i="1"/>
  <c r="CI37" i="1"/>
  <c r="CI35" i="1"/>
  <c r="CI26" i="1"/>
  <c r="CI21" i="1"/>
  <c r="CI38" i="1"/>
  <c r="CI31" i="1"/>
  <c r="CI27" i="1"/>
  <c r="CI22" i="1"/>
  <c r="CI17" i="1"/>
  <c r="CI23" i="1"/>
  <c r="CI19" i="1"/>
  <c r="CJ4" i="1"/>
  <c r="CI3" i="1"/>
  <c r="CI30" i="1"/>
  <c r="CI5" i="1"/>
  <c r="CI41" i="1"/>
  <c r="CI15" i="1"/>
  <c r="CI14" i="1"/>
  <c r="CI13" i="1"/>
  <c r="CI12" i="1"/>
  <c r="CI11" i="1"/>
  <c r="CI10" i="1"/>
  <c r="CI9" i="1"/>
  <c r="CI8" i="1"/>
  <c r="CJ1" i="1" l="1"/>
  <c r="CJ7" i="1"/>
  <c r="CJ18" i="1"/>
  <c r="CJ44" i="1"/>
  <c r="CJ40" i="1"/>
  <c r="CJ46" i="1"/>
  <c r="CJ45" i="1"/>
  <c r="CJ43" i="1"/>
  <c r="CJ42" i="1"/>
  <c r="CJ33" i="1"/>
  <c r="CJ29" i="1"/>
  <c r="CJ34" i="1"/>
  <c r="CJ30" i="1"/>
  <c r="CJ41" i="1"/>
  <c r="CJ39" i="1"/>
  <c r="CJ38" i="1"/>
  <c r="CJ37" i="1"/>
  <c r="CJ35" i="1"/>
  <c r="CJ32" i="1"/>
  <c r="CJ26" i="1"/>
  <c r="CJ21" i="1"/>
  <c r="CJ31" i="1"/>
  <c r="CJ27" i="1"/>
  <c r="CJ22" i="1"/>
  <c r="CJ17" i="1"/>
  <c r="CJ36" i="1"/>
  <c r="CJ28" i="1"/>
  <c r="CJ23" i="1"/>
  <c r="CJ19" i="1"/>
  <c r="CJ20" i="1"/>
  <c r="CK4" i="1"/>
  <c r="CJ3" i="1"/>
  <c r="CJ24" i="1"/>
  <c r="CJ16" i="1"/>
  <c r="CJ15" i="1"/>
  <c r="CJ14" i="1"/>
  <c r="CJ13" i="1"/>
  <c r="CJ12" i="1"/>
  <c r="CJ11" i="1"/>
  <c r="CJ10" i="1"/>
  <c r="CJ9" i="1"/>
  <c r="CJ8" i="1"/>
  <c r="CJ5" i="1"/>
  <c r="CK1" i="1" l="1"/>
  <c r="CK7" i="1"/>
  <c r="CK18" i="1"/>
  <c r="CK45" i="1"/>
  <c r="CK41" i="1"/>
  <c r="CK46" i="1"/>
  <c r="CK44" i="1"/>
  <c r="CK43" i="1"/>
  <c r="CK42" i="1"/>
  <c r="CK37" i="1"/>
  <c r="CK34" i="1"/>
  <c r="CK30" i="1"/>
  <c r="CK39" i="1"/>
  <c r="CK38" i="1"/>
  <c r="CK35" i="1"/>
  <c r="CK31" i="1"/>
  <c r="CK36" i="1"/>
  <c r="CK40" i="1"/>
  <c r="CK29" i="1"/>
  <c r="CK27" i="1"/>
  <c r="CK22" i="1"/>
  <c r="CK17" i="1"/>
  <c r="CK28" i="1"/>
  <c r="CK23" i="1"/>
  <c r="CK19" i="1"/>
  <c r="CK33" i="1"/>
  <c r="CK24" i="1"/>
  <c r="CK20" i="1"/>
  <c r="CK32" i="1"/>
  <c r="CK26" i="1"/>
  <c r="CK16" i="1"/>
  <c r="CK15" i="1"/>
  <c r="CK14" i="1"/>
  <c r="CK13" i="1"/>
  <c r="CK12" i="1"/>
  <c r="CK11" i="1"/>
  <c r="CK10" i="1"/>
  <c r="CK9" i="1"/>
  <c r="CK8" i="1"/>
  <c r="CK21" i="1"/>
  <c r="CK5" i="1"/>
  <c r="CL4" i="1"/>
  <c r="CK3" i="1"/>
  <c r="CL1" i="1" l="1"/>
  <c r="CL7" i="1"/>
  <c r="CL18" i="1"/>
  <c r="CL46" i="1"/>
  <c r="CL42" i="1"/>
  <c r="CL45" i="1"/>
  <c r="CL44" i="1"/>
  <c r="CL43" i="1"/>
  <c r="CL41" i="1"/>
  <c r="CL40" i="1"/>
  <c r="CL38" i="1"/>
  <c r="CL39" i="1"/>
  <c r="CL35" i="1"/>
  <c r="CL31" i="1"/>
  <c r="CL27" i="1"/>
  <c r="CL37" i="1"/>
  <c r="CL36" i="1"/>
  <c r="CL32" i="1"/>
  <c r="CL28" i="1"/>
  <c r="CL23" i="1"/>
  <c r="CL19" i="1"/>
  <c r="CL33" i="1"/>
  <c r="CL24" i="1"/>
  <c r="CL20" i="1"/>
  <c r="CL30" i="1"/>
  <c r="CL26" i="1"/>
  <c r="CL21" i="1"/>
  <c r="CL5" i="1"/>
  <c r="CM4" i="1"/>
  <c r="CL3" i="1"/>
  <c r="CL16" i="1"/>
  <c r="CL13" i="1"/>
  <c r="CL11" i="1"/>
  <c r="CL9" i="1"/>
  <c r="CL17" i="1"/>
  <c r="CL15" i="1"/>
  <c r="CL14" i="1"/>
  <c r="CL8" i="1"/>
  <c r="CL29" i="1"/>
  <c r="CL22" i="1"/>
  <c r="CL34" i="1"/>
  <c r="CL12" i="1"/>
  <c r="CL10" i="1"/>
  <c r="CM1" i="1" l="1"/>
  <c r="CM7" i="1"/>
  <c r="CM18" i="1"/>
  <c r="CM43" i="1"/>
  <c r="CM42" i="1"/>
  <c r="CM41" i="1"/>
  <c r="CM39" i="1"/>
  <c r="CM44" i="1"/>
  <c r="CM38" i="1"/>
  <c r="CM37" i="1"/>
  <c r="CM36" i="1"/>
  <c r="CM32" i="1"/>
  <c r="CM28" i="1"/>
  <c r="CM45" i="1"/>
  <c r="CM33" i="1"/>
  <c r="CM29" i="1"/>
  <c r="CM46" i="1"/>
  <c r="CM40" i="1"/>
  <c r="CM34" i="1"/>
  <c r="CM35" i="1"/>
  <c r="CM31" i="1"/>
  <c r="CM24" i="1"/>
  <c r="CM20" i="1"/>
  <c r="CM16" i="1"/>
  <c r="CM30" i="1"/>
  <c r="CM26" i="1"/>
  <c r="CM21" i="1"/>
  <c r="CM22" i="1"/>
  <c r="CM17" i="1"/>
  <c r="CM27" i="1"/>
  <c r="CM3" i="1"/>
  <c r="CM5" i="1"/>
  <c r="CN4" i="1"/>
  <c r="CM23" i="1"/>
  <c r="CM19" i="1"/>
  <c r="CM15" i="1"/>
  <c r="CM14" i="1"/>
  <c r="CM13" i="1"/>
  <c r="CM12" i="1"/>
  <c r="CM11" i="1"/>
  <c r="CM10" i="1"/>
  <c r="CM9" i="1"/>
  <c r="CM8" i="1"/>
  <c r="CN1" i="1" l="1"/>
  <c r="CN7" i="1"/>
  <c r="CN18" i="1"/>
  <c r="CN44" i="1"/>
  <c r="CN40" i="1"/>
  <c r="CN46" i="1"/>
  <c r="CN45" i="1"/>
  <c r="CN33" i="1"/>
  <c r="CN29" i="1"/>
  <c r="CN41" i="1"/>
  <c r="CN34" i="1"/>
  <c r="CN30" i="1"/>
  <c r="CN42" i="1"/>
  <c r="CN35" i="1"/>
  <c r="CN43" i="1"/>
  <c r="CN37" i="1"/>
  <c r="CN28" i="1"/>
  <c r="CN26" i="1"/>
  <c r="CN21" i="1"/>
  <c r="CN38" i="1"/>
  <c r="CN36" i="1"/>
  <c r="CN22" i="1"/>
  <c r="CN17" i="1"/>
  <c r="CN39" i="1"/>
  <c r="CN32" i="1"/>
  <c r="CN27" i="1"/>
  <c r="CN23" i="1"/>
  <c r="CN19" i="1"/>
  <c r="CN24" i="1"/>
  <c r="CO4" i="1"/>
  <c r="CN3" i="1"/>
  <c r="CN15" i="1"/>
  <c r="CN14" i="1"/>
  <c r="CN13" i="1"/>
  <c r="CN12" i="1"/>
  <c r="CN11" i="1"/>
  <c r="CN10" i="1"/>
  <c r="CN9" i="1"/>
  <c r="CN8" i="1"/>
  <c r="CN31" i="1"/>
  <c r="CN20" i="1"/>
  <c r="CN16" i="1"/>
  <c r="CN5" i="1"/>
  <c r="CO1" i="1" l="1"/>
  <c r="CO18" i="1"/>
  <c r="CO45" i="1"/>
  <c r="CO41" i="1"/>
  <c r="CO46" i="1"/>
  <c r="CO37" i="1"/>
  <c r="CO44" i="1"/>
  <c r="CO43" i="1"/>
  <c r="CO42" i="1"/>
  <c r="CO34" i="1"/>
  <c r="CO30" i="1"/>
  <c r="CO40" i="1"/>
  <c r="CO35" i="1"/>
  <c r="CO31" i="1"/>
  <c r="CO39" i="1"/>
  <c r="CO38" i="1"/>
  <c r="CO36" i="1"/>
  <c r="CO33" i="1"/>
  <c r="CO22" i="1"/>
  <c r="CO17" i="1"/>
  <c r="CO32" i="1"/>
  <c r="CO27" i="1"/>
  <c r="CO23" i="1"/>
  <c r="CO19" i="1"/>
  <c r="CO29" i="1"/>
  <c r="CO24" i="1"/>
  <c r="CO20" i="1"/>
  <c r="CO21" i="1"/>
  <c r="CO15" i="1"/>
  <c r="CO14" i="1"/>
  <c r="CO13" i="1"/>
  <c r="CO12" i="1"/>
  <c r="CO11" i="1"/>
  <c r="CO10" i="1"/>
  <c r="CO9" i="1"/>
  <c r="CO8" i="1"/>
  <c r="CO7" i="1"/>
  <c r="CO26" i="1"/>
  <c r="CO3" i="1"/>
  <c r="CO28" i="1"/>
  <c r="CO16" i="1"/>
  <c r="CO5" i="1"/>
  <c r="CP4" i="1"/>
  <c r="CP1" i="1" l="1"/>
  <c r="CP18" i="1"/>
  <c r="CP46" i="1"/>
  <c r="CP42" i="1"/>
  <c r="CP45" i="1"/>
  <c r="CP44" i="1"/>
  <c r="CP43" i="1"/>
  <c r="CP38" i="1"/>
  <c r="CP41" i="1"/>
  <c r="CP40" i="1"/>
  <c r="CP35" i="1"/>
  <c r="CP31" i="1"/>
  <c r="CP27" i="1"/>
  <c r="CP39" i="1"/>
  <c r="CP36" i="1"/>
  <c r="CP32" i="1"/>
  <c r="CP28" i="1"/>
  <c r="CP37" i="1"/>
  <c r="CP30" i="1"/>
  <c r="CP23" i="1"/>
  <c r="CP19" i="1"/>
  <c r="CP29" i="1"/>
  <c r="CP24" i="1"/>
  <c r="CP20" i="1"/>
  <c r="CP34" i="1"/>
  <c r="CP26" i="1"/>
  <c r="CP21" i="1"/>
  <c r="CP33" i="1"/>
  <c r="CP17" i="1"/>
  <c r="CP16" i="1"/>
  <c r="CP5" i="1"/>
  <c r="CP10" i="1"/>
  <c r="CP7" i="1"/>
  <c r="CP22" i="1"/>
  <c r="CQ4" i="1"/>
  <c r="CP13" i="1"/>
  <c r="CP12" i="1"/>
  <c r="CP11" i="1"/>
  <c r="CP9" i="1"/>
  <c r="CP3" i="1"/>
  <c r="CP15" i="1"/>
  <c r="CP14" i="1"/>
  <c r="CP8" i="1"/>
  <c r="CQ1" i="1" l="1"/>
  <c r="CQ18" i="1"/>
  <c r="CQ43" i="1"/>
  <c r="CQ39" i="1"/>
  <c r="CQ46" i="1"/>
  <c r="CQ45" i="1"/>
  <c r="CQ44" i="1"/>
  <c r="CQ42" i="1"/>
  <c r="CQ41" i="1"/>
  <c r="CQ40" i="1"/>
  <c r="CQ36" i="1"/>
  <c r="CQ32" i="1"/>
  <c r="CQ28" i="1"/>
  <c r="CQ38" i="1"/>
  <c r="CQ37" i="1"/>
  <c r="CQ33" i="1"/>
  <c r="CQ29" i="1"/>
  <c r="CQ34" i="1"/>
  <c r="CQ27" i="1"/>
  <c r="CQ24" i="1"/>
  <c r="CQ20" i="1"/>
  <c r="CQ16" i="1"/>
  <c r="CQ26" i="1"/>
  <c r="CQ21" i="1"/>
  <c r="CQ31" i="1"/>
  <c r="CQ22" i="1"/>
  <c r="CQ17" i="1"/>
  <c r="CQ19" i="1"/>
  <c r="CR4" i="1"/>
  <c r="CQ3" i="1"/>
  <c r="CQ30" i="1"/>
  <c r="CQ23" i="1"/>
  <c r="CQ15" i="1"/>
  <c r="CQ14" i="1"/>
  <c r="CQ13" i="1"/>
  <c r="CQ12" i="1"/>
  <c r="CQ11" i="1"/>
  <c r="CQ10" i="1"/>
  <c r="CQ9" i="1"/>
  <c r="CQ8" i="1"/>
  <c r="CQ7" i="1"/>
  <c r="CQ35" i="1"/>
  <c r="CQ5" i="1"/>
  <c r="CR1" i="1" l="1"/>
  <c r="CR18" i="1"/>
  <c r="CR44" i="1"/>
  <c r="CR40" i="1"/>
  <c r="CR43" i="1"/>
  <c r="CR42" i="1"/>
  <c r="CR41" i="1"/>
  <c r="CR39" i="1"/>
  <c r="CR45" i="1"/>
  <c r="CR38" i="1"/>
  <c r="CR37" i="1"/>
  <c r="CR33" i="1"/>
  <c r="CR29" i="1"/>
  <c r="CR46" i="1"/>
  <c r="CR34" i="1"/>
  <c r="CR30" i="1"/>
  <c r="CR35" i="1"/>
  <c r="CR36" i="1"/>
  <c r="CR32" i="1"/>
  <c r="CR26" i="1"/>
  <c r="CR21" i="1"/>
  <c r="CR31" i="1"/>
  <c r="CR22" i="1"/>
  <c r="CR17" i="1"/>
  <c r="CR28" i="1"/>
  <c r="CR23" i="1"/>
  <c r="CR19" i="1"/>
  <c r="CS4" i="1"/>
  <c r="CR3" i="1"/>
  <c r="CR15" i="1"/>
  <c r="CR14" i="1"/>
  <c r="CR13" i="1"/>
  <c r="CR12" i="1"/>
  <c r="CR11" i="1"/>
  <c r="CR10" i="1"/>
  <c r="CR9" i="1"/>
  <c r="CR8" i="1"/>
  <c r="CR7" i="1"/>
  <c r="CR24" i="1"/>
  <c r="CR20" i="1"/>
  <c r="CR5" i="1"/>
  <c r="CR27" i="1"/>
  <c r="CR16" i="1"/>
  <c r="CS1" i="1" l="1"/>
  <c r="CS18" i="1"/>
  <c r="CS45" i="1"/>
  <c r="CS41" i="1"/>
  <c r="CS37" i="1"/>
  <c r="CS46" i="1"/>
  <c r="CS39" i="1"/>
  <c r="CS34" i="1"/>
  <c r="CS30" i="1"/>
  <c r="CS42" i="1"/>
  <c r="CS35" i="1"/>
  <c r="CS31" i="1"/>
  <c r="CS43" i="1"/>
  <c r="CS36" i="1"/>
  <c r="CS38" i="1"/>
  <c r="CS29" i="1"/>
  <c r="CS22" i="1"/>
  <c r="CS17" i="1"/>
  <c r="CS28" i="1"/>
  <c r="CS23" i="1"/>
  <c r="CS19" i="1"/>
  <c r="CS33" i="1"/>
  <c r="CS27" i="1"/>
  <c r="CS24" i="1"/>
  <c r="CS20" i="1"/>
  <c r="CS15" i="1"/>
  <c r="CS14" i="1"/>
  <c r="CS13" i="1"/>
  <c r="CS12" i="1"/>
  <c r="CS11" i="1"/>
  <c r="CS10" i="1"/>
  <c r="CS9" i="1"/>
  <c r="CS8" i="1"/>
  <c r="CS7" i="1"/>
  <c r="CS44" i="1"/>
  <c r="CS32" i="1"/>
  <c r="CT4" i="1"/>
  <c r="CS5" i="1"/>
  <c r="CS40" i="1"/>
  <c r="CS21" i="1"/>
  <c r="CS3" i="1"/>
  <c r="CS26" i="1"/>
  <c r="CS16" i="1"/>
  <c r="CT1" i="1" l="1"/>
  <c r="CT18" i="1"/>
  <c r="CT46" i="1"/>
  <c r="CT42" i="1"/>
  <c r="CT38" i="1"/>
  <c r="CT45" i="1"/>
  <c r="CT44" i="1"/>
  <c r="CT43" i="1"/>
  <c r="CT35" i="1"/>
  <c r="CT31" i="1"/>
  <c r="CT27" i="1"/>
  <c r="CT36" i="1"/>
  <c r="CT32" i="1"/>
  <c r="CT28" i="1"/>
  <c r="CT40" i="1"/>
  <c r="CT23" i="1"/>
  <c r="CT19" i="1"/>
  <c r="CT39" i="1"/>
  <c r="CT34" i="1"/>
  <c r="CT33" i="1"/>
  <c r="CT24" i="1"/>
  <c r="CT20" i="1"/>
  <c r="CT41" i="1"/>
  <c r="CT30" i="1"/>
  <c r="CT26" i="1"/>
  <c r="CT21" i="1"/>
  <c r="CT22" i="1"/>
  <c r="CT5" i="1"/>
  <c r="CT17" i="1"/>
  <c r="CT14" i="1"/>
  <c r="CT12" i="1"/>
  <c r="CT8" i="1"/>
  <c r="CT29" i="1"/>
  <c r="CT16" i="1"/>
  <c r="CT3" i="1"/>
  <c r="CT37" i="1"/>
  <c r="CT15" i="1"/>
  <c r="CT10" i="1"/>
  <c r="CT7" i="1"/>
  <c r="CU4" i="1"/>
  <c r="CT13" i="1"/>
  <c r="CT11" i="1"/>
  <c r="CT9" i="1"/>
  <c r="CU1" i="1" l="1"/>
  <c r="CU18" i="1"/>
  <c r="CU43" i="1"/>
  <c r="CU39" i="1"/>
  <c r="CU46" i="1"/>
  <c r="CU45" i="1"/>
  <c r="CU44" i="1"/>
  <c r="CU42" i="1"/>
  <c r="CU36" i="1"/>
  <c r="CU32" i="1"/>
  <c r="CU28" i="1"/>
  <c r="CU40" i="1"/>
  <c r="CU33" i="1"/>
  <c r="CU29" i="1"/>
  <c r="CU41" i="1"/>
  <c r="CU38" i="1"/>
  <c r="CU37" i="1"/>
  <c r="CU34" i="1"/>
  <c r="CU31" i="1"/>
  <c r="CU24" i="1"/>
  <c r="CU20" i="1"/>
  <c r="CU16" i="1"/>
  <c r="CU30" i="1"/>
  <c r="CU27" i="1"/>
  <c r="CU26" i="1"/>
  <c r="CU21" i="1"/>
  <c r="CU35" i="1"/>
  <c r="CU22" i="1"/>
  <c r="CU17" i="1"/>
  <c r="CU19" i="1"/>
  <c r="CU3" i="1"/>
  <c r="CU23" i="1"/>
  <c r="CV4" i="1"/>
  <c r="CU5" i="1"/>
  <c r="CU15" i="1"/>
  <c r="CU14" i="1"/>
  <c r="CU13" i="1"/>
  <c r="CU12" i="1"/>
  <c r="CU11" i="1"/>
  <c r="CU10" i="1"/>
  <c r="CU9" i="1"/>
  <c r="CU8" i="1"/>
  <c r="CU7" i="1"/>
  <c r="CV1" i="1" l="1"/>
  <c r="CV18" i="1"/>
  <c r="CV44" i="1"/>
  <c r="CV40" i="1"/>
  <c r="CV46" i="1"/>
  <c r="CV45" i="1"/>
  <c r="CV43" i="1"/>
  <c r="CV42" i="1"/>
  <c r="CV41" i="1"/>
  <c r="CV33" i="1"/>
  <c r="CV29" i="1"/>
  <c r="CV38" i="1"/>
  <c r="CV37" i="1"/>
  <c r="CV34" i="1"/>
  <c r="CV30" i="1"/>
  <c r="CV39" i="1"/>
  <c r="CV35" i="1"/>
  <c r="CV28" i="1"/>
  <c r="CV27" i="1"/>
  <c r="CV26" i="1"/>
  <c r="CV21" i="1"/>
  <c r="CV22" i="1"/>
  <c r="CV17" i="1"/>
  <c r="CV32" i="1"/>
  <c r="CV23" i="1"/>
  <c r="CV19" i="1"/>
  <c r="CV16" i="1"/>
  <c r="CW4" i="1"/>
  <c r="CV3" i="1"/>
  <c r="CV20" i="1"/>
  <c r="CV15" i="1"/>
  <c r="CV14" i="1"/>
  <c r="CV13" i="1"/>
  <c r="CV12" i="1"/>
  <c r="CV11" i="1"/>
  <c r="CV10" i="1"/>
  <c r="CV9" i="1"/>
  <c r="CV8" i="1"/>
  <c r="CV7" i="1"/>
  <c r="CV31" i="1"/>
  <c r="CV24" i="1"/>
  <c r="CV5" i="1"/>
  <c r="CV36" i="1"/>
  <c r="CW1" i="1" l="1"/>
  <c r="CW18" i="1"/>
  <c r="CW45" i="1"/>
  <c r="CW41" i="1"/>
  <c r="CW44" i="1"/>
  <c r="CW43" i="1"/>
  <c r="CW42" i="1"/>
  <c r="CW40" i="1"/>
  <c r="CW39" i="1"/>
  <c r="CW37" i="1"/>
  <c r="CW46" i="1"/>
  <c r="CW38" i="1"/>
  <c r="CW34" i="1"/>
  <c r="CW30" i="1"/>
  <c r="CW35" i="1"/>
  <c r="CW31" i="1"/>
  <c r="CW36" i="1"/>
  <c r="CW33" i="1"/>
  <c r="CW22" i="1"/>
  <c r="CW17" i="1"/>
  <c r="CW32" i="1"/>
  <c r="CW23" i="1"/>
  <c r="CW19" i="1"/>
  <c r="CW29" i="1"/>
  <c r="CW24" i="1"/>
  <c r="CW20" i="1"/>
  <c r="CW28" i="1"/>
  <c r="CW15" i="1"/>
  <c r="CW14" i="1"/>
  <c r="CW13" i="1"/>
  <c r="CW12" i="1"/>
  <c r="CW11" i="1"/>
  <c r="CW10" i="1"/>
  <c r="CW9" i="1"/>
  <c r="CW8" i="1"/>
  <c r="CW7" i="1"/>
  <c r="CW3" i="1"/>
  <c r="CW26" i="1"/>
  <c r="CW5" i="1"/>
  <c r="CW16" i="1"/>
  <c r="CW27" i="1"/>
  <c r="CW21" i="1"/>
  <c r="CX4" i="1"/>
  <c r="CX1" i="1" l="1"/>
  <c r="CX18" i="1"/>
  <c r="CX46" i="1"/>
  <c r="CX42" i="1"/>
  <c r="CX41" i="1"/>
  <c r="CX38" i="1"/>
  <c r="CX40" i="1"/>
  <c r="CX37" i="1"/>
  <c r="CX35" i="1"/>
  <c r="CX31" i="1"/>
  <c r="CX27" i="1"/>
  <c r="CX43" i="1"/>
  <c r="CX39" i="1"/>
  <c r="CX36" i="1"/>
  <c r="CX32" i="1"/>
  <c r="CX28" i="1"/>
  <c r="CX44" i="1"/>
  <c r="CX34" i="1"/>
  <c r="CX30" i="1"/>
  <c r="CX23" i="1"/>
  <c r="CX19" i="1"/>
  <c r="CX29" i="1"/>
  <c r="CX24" i="1"/>
  <c r="CX20" i="1"/>
  <c r="CX45" i="1"/>
  <c r="CX26" i="1"/>
  <c r="CX21" i="1"/>
  <c r="CX5" i="1"/>
  <c r="CY4" i="1"/>
  <c r="CX3" i="1"/>
  <c r="CX13" i="1"/>
  <c r="CX11" i="1"/>
  <c r="CX9" i="1"/>
  <c r="CX14" i="1"/>
  <c r="CX8" i="1"/>
  <c r="CX17" i="1"/>
  <c r="CX16" i="1"/>
  <c r="CX33" i="1"/>
  <c r="CX22" i="1"/>
  <c r="CX15" i="1"/>
  <c r="CX12" i="1"/>
  <c r="CX10" i="1"/>
  <c r="CX7" i="1"/>
  <c r="CY1" i="1" l="1"/>
  <c r="CY18" i="1"/>
  <c r="CY43" i="1"/>
  <c r="CY39" i="1"/>
  <c r="CY46" i="1"/>
  <c r="CY45" i="1"/>
  <c r="CY44" i="1"/>
  <c r="CY42" i="1"/>
  <c r="CY36" i="1"/>
  <c r="CY32" i="1"/>
  <c r="CY28" i="1"/>
  <c r="CY41" i="1"/>
  <c r="CY33" i="1"/>
  <c r="CY29" i="1"/>
  <c r="CY34" i="1"/>
  <c r="CY24" i="1"/>
  <c r="CY20" i="1"/>
  <c r="CY16" i="1"/>
  <c r="CY35" i="1"/>
  <c r="CY26" i="1"/>
  <c r="CY21" i="1"/>
  <c r="CY40" i="1"/>
  <c r="CY37" i="1"/>
  <c r="CY31" i="1"/>
  <c r="CY27" i="1"/>
  <c r="CY22" i="1"/>
  <c r="CY17" i="1"/>
  <c r="CY23" i="1"/>
  <c r="CY3" i="1"/>
  <c r="CY5" i="1"/>
  <c r="CY30" i="1"/>
  <c r="CZ4" i="1"/>
  <c r="CY19" i="1"/>
  <c r="CY38" i="1"/>
  <c r="CY15" i="1"/>
  <c r="CY14" i="1"/>
  <c r="CY13" i="1"/>
  <c r="CY12" i="1"/>
  <c r="CY11" i="1"/>
  <c r="CY10" i="1"/>
  <c r="CY9" i="1"/>
  <c r="CY8" i="1"/>
  <c r="CY7" i="1"/>
  <c r="CZ1" i="1" l="1"/>
  <c r="CZ18" i="1"/>
  <c r="CZ44" i="1"/>
  <c r="CZ40" i="1"/>
  <c r="CZ46" i="1"/>
  <c r="CZ45" i="1"/>
  <c r="CZ43" i="1"/>
  <c r="CZ42" i="1"/>
  <c r="CZ41" i="1"/>
  <c r="CZ39" i="1"/>
  <c r="CZ33" i="1"/>
  <c r="CZ29" i="1"/>
  <c r="CZ34" i="1"/>
  <c r="CZ30" i="1"/>
  <c r="CZ38" i="1"/>
  <c r="CZ37" i="1"/>
  <c r="CZ35" i="1"/>
  <c r="CZ32" i="1"/>
  <c r="CZ26" i="1"/>
  <c r="CZ21" i="1"/>
  <c r="CZ31" i="1"/>
  <c r="CZ27" i="1"/>
  <c r="CZ22" i="1"/>
  <c r="CZ17" i="1"/>
  <c r="CZ36" i="1"/>
  <c r="CZ28" i="1"/>
  <c r="CZ23" i="1"/>
  <c r="CZ19" i="1"/>
  <c r="CZ20" i="1"/>
  <c r="DA4" i="1"/>
  <c r="CZ3" i="1"/>
  <c r="CZ24" i="1"/>
  <c r="CZ16" i="1"/>
  <c r="CZ15" i="1"/>
  <c r="CZ14" i="1"/>
  <c r="CZ13" i="1"/>
  <c r="CZ12" i="1"/>
  <c r="CZ11" i="1"/>
  <c r="CZ10" i="1"/>
  <c r="CZ9" i="1"/>
  <c r="CZ8" i="1"/>
  <c r="CZ7" i="1"/>
  <c r="CZ5" i="1"/>
  <c r="DA1" i="1" l="1"/>
  <c r="DA18" i="1"/>
  <c r="DA45" i="1"/>
  <c r="DA41" i="1"/>
  <c r="DA46" i="1"/>
  <c r="DA44" i="1"/>
  <c r="DA43" i="1"/>
  <c r="DA42" i="1"/>
  <c r="DA37" i="1"/>
  <c r="DA34" i="1"/>
  <c r="DA30" i="1"/>
  <c r="DA38" i="1"/>
  <c r="DA35" i="1"/>
  <c r="DA31" i="1"/>
  <c r="DA40" i="1"/>
  <c r="DA36" i="1"/>
  <c r="DA39" i="1"/>
  <c r="DA29" i="1"/>
  <c r="DA27" i="1"/>
  <c r="DA22" i="1"/>
  <c r="DA17" i="1"/>
  <c r="DA28" i="1"/>
  <c r="DA23" i="1"/>
  <c r="DA19" i="1"/>
  <c r="DA33" i="1"/>
  <c r="DA24" i="1"/>
  <c r="DA20" i="1"/>
  <c r="DA26" i="1"/>
  <c r="DA16" i="1"/>
  <c r="DA15" i="1"/>
  <c r="DA14" i="1"/>
  <c r="DA13" i="1"/>
  <c r="DA12" i="1"/>
  <c r="DA11" i="1"/>
  <c r="DA10" i="1"/>
  <c r="DA9" i="1"/>
  <c r="DA8" i="1"/>
  <c r="DA7" i="1"/>
  <c r="DB4" i="1"/>
  <c r="DA21" i="1"/>
  <c r="DA5" i="1"/>
  <c r="DA32" i="1"/>
  <c r="DA3" i="1"/>
  <c r="DB1" i="1" l="1"/>
  <c r="DB18" i="1"/>
  <c r="DB46" i="1"/>
  <c r="DB42" i="1"/>
  <c r="DB45" i="1"/>
  <c r="DB44" i="1"/>
  <c r="DB43" i="1"/>
  <c r="DB41" i="1"/>
  <c r="DB40" i="1"/>
  <c r="DB39" i="1"/>
  <c r="DB38" i="1"/>
  <c r="DB35" i="1"/>
  <c r="DB31" i="1"/>
  <c r="DB27" i="1"/>
  <c r="DB37" i="1"/>
  <c r="DB36" i="1"/>
  <c r="DB32" i="1"/>
  <c r="DB28" i="1"/>
  <c r="DB23" i="1"/>
  <c r="DB19" i="1"/>
  <c r="DB33" i="1"/>
  <c r="DB24" i="1"/>
  <c r="DB20" i="1"/>
  <c r="DB30" i="1"/>
  <c r="DB26" i="1"/>
  <c r="DB21" i="1"/>
  <c r="DB29" i="1"/>
  <c r="DB5" i="1"/>
  <c r="DB16" i="1"/>
  <c r="DB14" i="1"/>
  <c r="DB10" i="1"/>
  <c r="DB8" i="1"/>
  <c r="DB7" i="1"/>
  <c r="DB17" i="1"/>
  <c r="DC4" i="1"/>
  <c r="DB3" i="1"/>
  <c r="DB15" i="1"/>
  <c r="DB13" i="1"/>
  <c r="DB12" i="1"/>
  <c r="DB11" i="1"/>
  <c r="DB9" i="1"/>
  <c r="DB34" i="1"/>
  <c r="DB22" i="1"/>
  <c r="DC1" i="1" l="1"/>
  <c r="DC18" i="1"/>
  <c r="DC43" i="1"/>
  <c r="DC39" i="1"/>
  <c r="DC42" i="1"/>
  <c r="DC41" i="1"/>
  <c r="DC38" i="1"/>
  <c r="DC37" i="1"/>
  <c r="DC36" i="1"/>
  <c r="DC32" i="1"/>
  <c r="DC28" i="1"/>
  <c r="DC44" i="1"/>
  <c r="DC40" i="1"/>
  <c r="DC33" i="1"/>
  <c r="DC29" i="1"/>
  <c r="DC45" i="1"/>
  <c r="DC34" i="1"/>
  <c r="DC35" i="1"/>
  <c r="DC31" i="1"/>
  <c r="DC24" i="1"/>
  <c r="DC20" i="1"/>
  <c r="DC16" i="1"/>
  <c r="DC46" i="1"/>
  <c r="DC30" i="1"/>
  <c r="DC26" i="1"/>
  <c r="DC21" i="1"/>
  <c r="DC22" i="1"/>
  <c r="DC17" i="1"/>
  <c r="DC27" i="1"/>
  <c r="DD4" i="1"/>
  <c r="DC3" i="1"/>
  <c r="DC19" i="1"/>
  <c r="DC15" i="1"/>
  <c r="DC14" i="1"/>
  <c r="DC13" i="1"/>
  <c r="DC12" i="1"/>
  <c r="DC11" i="1"/>
  <c r="DC10" i="1"/>
  <c r="DC9" i="1"/>
  <c r="DC8" i="1"/>
  <c r="DC7" i="1"/>
  <c r="DC23" i="1"/>
  <c r="DC5" i="1"/>
  <c r="DD1" i="1" l="1"/>
  <c r="DD18" i="1"/>
  <c r="DD44" i="1"/>
  <c r="DD40" i="1"/>
  <c r="DD46" i="1"/>
  <c r="DD45" i="1"/>
  <c r="DD43" i="1"/>
  <c r="DD33" i="1"/>
  <c r="DD29" i="1"/>
  <c r="DD34" i="1"/>
  <c r="DD30" i="1"/>
  <c r="DD39" i="1"/>
  <c r="DD35" i="1"/>
  <c r="DD42" i="1"/>
  <c r="DD28" i="1"/>
  <c r="DD26" i="1"/>
  <c r="DD21" i="1"/>
  <c r="DD41" i="1"/>
  <c r="DD37" i="1"/>
  <c r="DD36" i="1"/>
  <c r="DD22" i="1"/>
  <c r="DD17" i="1"/>
  <c r="DD38" i="1"/>
  <c r="DD32" i="1"/>
  <c r="DD27" i="1"/>
  <c r="DD23" i="1"/>
  <c r="DD19" i="1"/>
  <c r="DD24" i="1"/>
  <c r="DE4" i="1"/>
  <c r="DD3" i="1"/>
  <c r="DD31" i="1"/>
  <c r="DD15" i="1"/>
  <c r="DD14" i="1"/>
  <c r="DD13" i="1"/>
  <c r="DD12" i="1"/>
  <c r="DD11" i="1"/>
  <c r="DD10" i="1"/>
  <c r="DD9" i="1"/>
  <c r="DD8" i="1"/>
  <c r="DD7" i="1"/>
  <c r="DD16" i="1"/>
  <c r="DD5" i="1"/>
  <c r="DD20" i="1"/>
  <c r="DE1" i="1" l="1"/>
  <c r="DE18" i="1"/>
  <c r="DE45" i="1"/>
  <c r="DE41" i="1"/>
  <c r="DE46" i="1"/>
  <c r="DE37" i="1"/>
  <c r="DE44" i="1"/>
  <c r="DE43" i="1"/>
  <c r="DE42" i="1"/>
  <c r="DE40" i="1"/>
  <c r="DE34" i="1"/>
  <c r="DE30" i="1"/>
  <c r="DE39" i="1"/>
  <c r="DE35" i="1"/>
  <c r="DE31" i="1"/>
  <c r="DE38" i="1"/>
  <c r="DE36" i="1"/>
  <c r="DE33" i="1"/>
  <c r="DE22" i="1"/>
  <c r="DE17" i="1"/>
  <c r="DE32" i="1"/>
  <c r="DE27" i="1"/>
  <c r="DE23" i="1"/>
  <c r="DE19" i="1"/>
  <c r="DE29" i="1"/>
  <c r="DE24" i="1"/>
  <c r="DE20" i="1"/>
  <c r="DE21" i="1"/>
  <c r="DE15" i="1"/>
  <c r="DE14" i="1"/>
  <c r="DE13" i="1"/>
  <c r="DE12" i="1"/>
  <c r="DE11" i="1"/>
  <c r="DE10" i="1"/>
  <c r="DE9" i="1"/>
  <c r="DE8" i="1"/>
  <c r="DE7" i="1"/>
  <c r="DE16" i="1"/>
  <c r="DE5" i="1"/>
  <c r="DE26" i="1"/>
  <c r="DF4" i="1"/>
  <c r="DE3" i="1"/>
  <c r="DE28" i="1"/>
  <c r="DF1" i="1" l="1"/>
  <c r="DF18" i="1"/>
  <c r="DF46" i="1"/>
  <c r="DF42" i="1"/>
  <c r="DF45" i="1"/>
  <c r="DF44" i="1"/>
  <c r="DF43" i="1"/>
  <c r="DF38" i="1"/>
  <c r="DF39" i="1"/>
  <c r="DF35" i="1"/>
  <c r="DF31" i="1"/>
  <c r="DF27" i="1"/>
  <c r="DF36" i="1"/>
  <c r="DF32" i="1"/>
  <c r="DF28" i="1"/>
  <c r="DF41" i="1"/>
  <c r="DF37" i="1"/>
  <c r="DF30" i="1"/>
  <c r="DF23" i="1"/>
  <c r="DF19" i="1"/>
  <c r="DF40" i="1"/>
  <c r="DF29" i="1"/>
  <c r="DF24" i="1"/>
  <c r="DF20" i="1"/>
  <c r="DF34" i="1"/>
  <c r="DF26" i="1"/>
  <c r="DF21" i="1"/>
  <c r="DF17" i="1"/>
  <c r="DF16" i="1"/>
  <c r="DF5" i="1"/>
  <c r="DG4" i="1"/>
  <c r="DF3" i="1"/>
  <c r="DF12" i="1"/>
  <c r="DF9" i="1"/>
  <c r="DF22" i="1"/>
  <c r="DF10" i="1"/>
  <c r="DF7" i="1"/>
  <c r="DF33" i="1"/>
  <c r="DF15" i="1"/>
  <c r="DF14" i="1"/>
  <c r="DF13" i="1"/>
  <c r="DF11" i="1"/>
  <c r="DF8" i="1"/>
  <c r="DG1" i="1" l="1"/>
  <c r="DG18" i="1"/>
  <c r="DG43" i="1"/>
  <c r="DG39" i="1"/>
  <c r="DG46" i="1"/>
  <c r="DG45" i="1"/>
  <c r="DG44" i="1"/>
  <c r="DG42" i="1"/>
  <c r="DG41" i="1"/>
  <c r="DG40" i="1"/>
  <c r="DG36" i="1"/>
  <c r="DG32" i="1"/>
  <c r="DG28" i="1"/>
  <c r="DG38" i="1"/>
  <c r="DG37" i="1"/>
  <c r="DG33" i="1"/>
  <c r="DG29" i="1"/>
  <c r="DG34" i="1"/>
  <c r="DG27" i="1"/>
  <c r="DG24" i="1"/>
  <c r="DG20" i="1"/>
  <c r="DG16" i="1"/>
  <c r="DG26" i="1"/>
  <c r="DG21" i="1"/>
  <c r="DG31" i="1"/>
  <c r="DG22" i="1"/>
  <c r="DG17" i="1"/>
  <c r="DG30" i="1"/>
  <c r="DG3" i="1"/>
  <c r="DG19" i="1"/>
  <c r="DH4" i="1"/>
  <c r="DG5" i="1"/>
  <c r="DG35" i="1"/>
  <c r="DG23" i="1"/>
  <c r="DG15" i="1"/>
  <c r="DG14" i="1"/>
  <c r="DG13" i="1"/>
  <c r="DG12" i="1"/>
  <c r="DG11" i="1"/>
  <c r="DG10" i="1"/>
  <c r="DG9" i="1"/>
  <c r="DG8" i="1"/>
  <c r="DG7" i="1"/>
  <c r="DH1" i="1" l="1"/>
  <c r="DH18" i="1"/>
  <c r="DH44" i="1"/>
  <c r="DH40" i="1"/>
  <c r="DH43" i="1"/>
  <c r="DH42" i="1"/>
  <c r="DH41" i="1"/>
  <c r="DH39" i="1"/>
  <c r="DH38" i="1"/>
  <c r="DH37" i="1"/>
  <c r="DH33" i="1"/>
  <c r="DH29" i="1"/>
  <c r="DH45" i="1"/>
  <c r="DH34" i="1"/>
  <c r="DH30" i="1"/>
  <c r="DH46" i="1"/>
  <c r="DH35" i="1"/>
  <c r="DH36" i="1"/>
  <c r="DH32" i="1"/>
  <c r="DH26" i="1"/>
  <c r="DH21" i="1"/>
  <c r="DH31" i="1"/>
  <c r="DH22" i="1"/>
  <c r="DH17" i="1"/>
  <c r="DH28" i="1"/>
  <c r="DH23" i="1"/>
  <c r="DH19" i="1"/>
  <c r="DH27" i="1"/>
  <c r="DI4" i="1"/>
  <c r="DH3" i="1"/>
  <c r="DH24" i="1"/>
  <c r="DH15" i="1"/>
  <c r="DH14" i="1"/>
  <c r="DH13" i="1"/>
  <c r="DH12" i="1"/>
  <c r="DH11" i="1"/>
  <c r="DH10" i="1"/>
  <c r="DH9" i="1"/>
  <c r="DH8" i="1"/>
  <c r="DH7" i="1"/>
  <c r="DH20" i="1"/>
  <c r="DH5" i="1"/>
  <c r="DH16" i="1"/>
  <c r="DI1" i="1" l="1"/>
  <c r="DI18" i="1"/>
  <c r="DI45" i="1"/>
  <c r="DI41" i="1"/>
  <c r="DI37" i="1"/>
  <c r="DI46" i="1"/>
  <c r="DI44" i="1"/>
  <c r="DI34" i="1"/>
  <c r="DI30" i="1"/>
  <c r="DI35" i="1"/>
  <c r="DI31" i="1"/>
  <c r="DI42" i="1"/>
  <c r="DI40" i="1"/>
  <c r="DI36" i="1"/>
  <c r="DI29" i="1"/>
  <c r="DI22" i="1"/>
  <c r="DI17" i="1"/>
  <c r="DI38" i="1"/>
  <c r="DI28" i="1"/>
  <c r="DI23" i="1"/>
  <c r="DI19" i="1"/>
  <c r="DI33" i="1"/>
  <c r="DI27" i="1"/>
  <c r="DI24" i="1"/>
  <c r="DI20" i="1"/>
  <c r="DI15" i="1"/>
  <c r="DI14" i="1"/>
  <c r="DI13" i="1"/>
  <c r="DI12" i="1"/>
  <c r="DI11" i="1"/>
  <c r="DI10" i="1"/>
  <c r="DI9" i="1"/>
  <c r="DI8" i="1"/>
  <c r="DI7" i="1"/>
  <c r="DI21" i="1"/>
  <c r="DI3" i="1"/>
  <c r="DI43" i="1"/>
  <c r="DI39" i="1"/>
  <c r="DI32" i="1"/>
  <c r="DI5" i="1"/>
  <c r="DI26" i="1"/>
  <c r="DI16" i="1"/>
  <c r="DJ4" i="1"/>
  <c r="DJ1" i="1" l="1"/>
  <c r="DJ18" i="1"/>
  <c r="DJ46" i="1"/>
  <c r="DJ42" i="1"/>
  <c r="DJ38" i="1"/>
  <c r="DJ45" i="1"/>
  <c r="DJ44" i="1"/>
  <c r="DJ43" i="1"/>
  <c r="DJ35" i="1"/>
  <c r="DJ31" i="1"/>
  <c r="DJ27" i="1"/>
  <c r="DJ41" i="1"/>
  <c r="DJ40" i="1"/>
  <c r="DJ36" i="1"/>
  <c r="DJ32" i="1"/>
  <c r="DJ28" i="1"/>
  <c r="DJ39" i="1"/>
  <c r="DJ37" i="1"/>
  <c r="DJ23" i="1"/>
  <c r="DJ19" i="1"/>
  <c r="DJ34" i="1"/>
  <c r="DJ33" i="1"/>
  <c r="DJ24" i="1"/>
  <c r="DJ20" i="1"/>
  <c r="DJ30" i="1"/>
  <c r="DJ26" i="1"/>
  <c r="DJ21" i="1"/>
  <c r="DJ22" i="1"/>
  <c r="DJ5" i="1"/>
  <c r="DJ13" i="1"/>
  <c r="DJ11" i="1"/>
  <c r="DJ16" i="1"/>
  <c r="DJ3" i="1"/>
  <c r="DJ15" i="1"/>
  <c r="DJ14" i="1"/>
  <c r="DJ8" i="1"/>
  <c r="DK4" i="1"/>
  <c r="DJ29" i="1"/>
  <c r="DJ17" i="1"/>
  <c r="DJ12" i="1"/>
  <c r="DJ10" i="1"/>
  <c r="DJ9" i="1"/>
  <c r="DJ7" i="1"/>
  <c r="DK1" i="1" l="1"/>
  <c r="DK18" i="1"/>
  <c r="DK43" i="1"/>
  <c r="DK39" i="1"/>
  <c r="DK46" i="1"/>
  <c r="DK45" i="1"/>
  <c r="DK44" i="1"/>
  <c r="DK42" i="1"/>
  <c r="DK41" i="1"/>
  <c r="DK40" i="1"/>
  <c r="DK36" i="1"/>
  <c r="DK32" i="1"/>
  <c r="DK28" i="1"/>
  <c r="DK33" i="1"/>
  <c r="DK29" i="1"/>
  <c r="DK38" i="1"/>
  <c r="DK37" i="1"/>
  <c r="DK34" i="1"/>
  <c r="DK31" i="1"/>
  <c r="DK24" i="1"/>
  <c r="DK20" i="1"/>
  <c r="DK16" i="1"/>
  <c r="DK30" i="1"/>
  <c r="DK27" i="1"/>
  <c r="DK26" i="1"/>
  <c r="DK21" i="1"/>
  <c r="DK35" i="1"/>
  <c r="DK22" i="1"/>
  <c r="DK17" i="1"/>
  <c r="DK19" i="1"/>
  <c r="DK5" i="1"/>
  <c r="DK23" i="1"/>
  <c r="DL4" i="1"/>
  <c r="DK3" i="1"/>
  <c r="DK15" i="1"/>
  <c r="DK14" i="1"/>
  <c r="DK13" i="1"/>
  <c r="DK12" i="1"/>
  <c r="DK11" i="1"/>
  <c r="DK10" i="1"/>
  <c r="DK9" i="1"/>
  <c r="DK8" i="1"/>
  <c r="DK7" i="1"/>
  <c r="DL1" i="1" l="1"/>
  <c r="DL18" i="1"/>
  <c r="DL44" i="1"/>
  <c r="DL40" i="1"/>
  <c r="DL46" i="1"/>
  <c r="DL45" i="1"/>
  <c r="DL43" i="1"/>
  <c r="DL42" i="1"/>
  <c r="DL41" i="1"/>
  <c r="DL33" i="1"/>
  <c r="DL29" i="1"/>
  <c r="DL39" i="1"/>
  <c r="DL38" i="1"/>
  <c r="DL37" i="1"/>
  <c r="DL34" i="1"/>
  <c r="DL30" i="1"/>
  <c r="DL35" i="1"/>
  <c r="DL28" i="1"/>
  <c r="DL27" i="1"/>
  <c r="DL26" i="1"/>
  <c r="DL21" i="1"/>
  <c r="DL22" i="1"/>
  <c r="DL17" i="1"/>
  <c r="DL32" i="1"/>
  <c r="DL23" i="1"/>
  <c r="DL19" i="1"/>
  <c r="DL31" i="1"/>
  <c r="DL16" i="1"/>
  <c r="DM4" i="1"/>
  <c r="DL3" i="1"/>
  <c r="DL20" i="1"/>
  <c r="DL15" i="1"/>
  <c r="DL14" i="1"/>
  <c r="DL13" i="1"/>
  <c r="DL12" i="1"/>
  <c r="DL11" i="1"/>
  <c r="DL10" i="1"/>
  <c r="DL9" i="1"/>
  <c r="DL8" i="1"/>
  <c r="DL7" i="1"/>
  <c r="DL36" i="1"/>
  <c r="DL24" i="1"/>
  <c r="DL5" i="1"/>
  <c r="DM1" i="1" l="1"/>
  <c r="DM18" i="1"/>
  <c r="DM45" i="1"/>
  <c r="DM41" i="1"/>
  <c r="DM44" i="1"/>
  <c r="DM43" i="1"/>
  <c r="DM42" i="1"/>
  <c r="DM40" i="1"/>
  <c r="DM39" i="1"/>
  <c r="DM37" i="1"/>
  <c r="DM38" i="1"/>
  <c r="DM34" i="1"/>
  <c r="DM30" i="1"/>
  <c r="DM46" i="1"/>
  <c r="DM35" i="1"/>
  <c r="DM31" i="1"/>
  <c r="DM36" i="1"/>
  <c r="DM33" i="1"/>
  <c r="DM22" i="1"/>
  <c r="DM17" i="1"/>
  <c r="DM32" i="1"/>
  <c r="DM23" i="1"/>
  <c r="DM19" i="1"/>
  <c r="DM29" i="1"/>
  <c r="DM24" i="1"/>
  <c r="DM20" i="1"/>
  <c r="DM15" i="1"/>
  <c r="DM14" i="1"/>
  <c r="DM13" i="1"/>
  <c r="DM12" i="1"/>
  <c r="DM11" i="1"/>
  <c r="DM10" i="1"/>
  <c r="DM9" i="1"/>
  <c r="DM8" i="1"/>
  <c r="DM7" i="1"/>
  <c r="DN4" i="1"/>
  <c r="DM26" i="1"/>
  <c r="DM5" i="1"/>
  <c r="DM27" i="1"/>
  <c r="DM16" i="1"/>
  <c r="DM3" i="1"/>
  <c r="DM28" i="1"/>
  <c r="DM21" i="1"/>
  <c r="DN1" i="1" l="1"/>
  <c r="DN18" i="1"/>
  <c r="DN46" i="1"/>
  <c r="DN42" i="1"/>
  <c r="DN41" i="1"/>
  <c r="DN38" i="1"/>
  <c r="DN45" i="1"/>
  <c r="DN39" i="1"/>
  <c r="DN37" i="1"/>
  <c r="DN35" i="1"/>
  <c r="DN31" i="1"/>
  <c r="DN27" i="1"/>
  <c r="DN36" i="1"/>
  <c r="DN32" i="1"/>
  <c r="DN28" i="1"/>
  <c r="DN43" i="1"/>
  <c r="DN40" i="1"/>
  <c r="DN34" i="1"/>
  <c r="DN30" i="1"/>
  <c r="DN23" i="1"/>
  <c r="DN19" i="1"/>
  <c r="DN29" i="1"/>
  <c r="DN24" i="1"/>
  <c r="DN20" i="1"/>
  <c r="DN44" i="1"/>
  <c r="DN26" i="1"/>
  <c r="DN21" i="1"/>
  <c r="DN5" i="1"/>
  <c r="DN14" i="1"/>
  <c r="DN10" i="1"/>
  <c r="DN8" i="1"/>
  <c r="DN7" i="1"/>
  <c r="DN33" i="1"/>
  <c r="DO4" i="1"/>
  <c r="DN22" i="1"/>
  <c r="DN13" i="1"/>
  <c r="DN12" i="1"/>
  <c r="DN11" i="1"/>
  <c r="DN9" i="1"/>
  <c r="DN17" i="1"/>
  <c r="DN16" i="1"/>
  <c r="DN3" i="1"/>
  <c r="DN15" i="1"/>
  <c r="DO1" i="1" l="1"/>
  <c r="DO18" i="1"/>
  <c r="DO43" i="1"/>
  <c r="DO39" i="1"/>
  <c r="DO46" i="1"/>
  <c r="DO45" i="1"/>
  <c r="DO44" i="1"/>
  <c r="DO41" i="1"/>
  <c r="DO36" i="1"/>
  <c r="DO32" i="1"/>
  <c r="DO28" i="1"/>
  <c r="DO42" i="1"/>
  <c r="DO33" i="1"/>
  <c r="DO29" i="1"/>
  <c r="DO40" i="1"/>
  <c r="DO34" i="1"/>
  <c r="DO38" i="1"/>
  <c r="DO24" i="1"/>
  <c r="DO20" i="1"/>
  <c r="DO16" i="1"/>
  <c r="DO35" i="1"/>
  <c r="DO26" i="1"/>
  <c r="DO21" i="1"/>
  <c r="DO31" i="1"/>
  <c r="DO27" i="1"/>
  <c r="DO22" i="1"/>
  <c r="DO17" i="1"/>
  <c r="DO23" i="1"/>
  <c r="DO3" i="1"/>
  <c r="DO19" i="1"/>
  <c r="DP4" i="1"/>
  <c r="DO37" i="1"/>
  <c r="DO15" i="1"/>
  <c r="DO14" i="1"/>
  <c r="DO13" i="1"/>
  <c r="DO12" i="1"/>
  <c r="DO11" i="1"/>
  <c r="DO10" i="1"/>
  <c r="DO9" i="1"/>
  <c r="DO8" i="1"/>
  <c r="DO7" i="1"/>
  <c r="DO30" i="1"/>
  <c r="DO5" i="1"/>
  <c r="DP1" i="1" l="1"/>
  <c r="DP18" i="1"/>
  <c r="DP44" i="1"/>
  <c r="DP40" i="1"/>
  <c r="DP46" i="1"/>
  <c r="DP45" i="1"/>
  <c r="DP43" i="1"/>
  <c r="DP42" i="1"/>
  <c r="DP41" i="1"/>
  <c r="DP33" i="1"/>
  <c r="DP29" i="1"/>
  <c r="DP34" i="1"/>
  <c r="DP30" i="1"/>
  <c r="DP38" i="1"/>
  <c r="DP37" i="1"/>
  <c r="DP35" i="1"/>
  <c r="DP32" i="1"/>
  <c r="DP26" i="1"/>
  <c r="DP21" i="1"/>
  <c r="DP31" i="1"/>
  <c r="DP27" i="1"/>
  <c r="DP22" i="1"/>
  <c r="DP17" i="1"/>
  <c r="DP39" i="1"/>
  <c r="DP36" i="1"/>
  <c r="DP28" i="1"/>
  <c r="DP23" i="1"/>
  <c r="DP19" i="1"/>
  <c r="DP20" i="1"/>
  <c r="DQ4" i="1"/>
  <c r="DP3" i="1"/>
  <c r="DP24" i="1"/>
  <c r="DP16" i="1"/>
  <c r="DP15" i="1"/>
  <c r="DP14" i="1"/>
  <c r="DP13" i="1"/>
  <c r="DP12" i="1"/>
  <c r="DP11" i="1"/>
  <c r="DP10" i="1"/>
  <c r="DP9" i="1"/>
  <c r="DP8" i="1"/>
  <c r="DP7" i="1"/>
  <c r="DP5" i="1"/>
  <c r="DQ1" i="1" l="1"/>
  <c r="DQ18" i="1"/>
  <c r="DQ45" i="1"/>
  <c r="DQ41" i="1"/>
  <c r="DQ46" i="1"/>
  <c r="DQ44" i="1"/>
  <c r="DQ43" i="1"/>
  <c r="DQ42" i="1"/>
  <c r="DQ37" i="1"/>
  <c r="DQ34" i="1"/>
  <c r="DQ30" i="1"/>
  <c r="DQ40" i="1"/>
  <c r="DQ38" i="1"/>
  <c r="DQ35" i="1"/>
  <c r="DQ31" i="1"/>
  <c r="DQ39" i="1"/>
  <c r="DQ36" i="1"/>
  <c r="DQ29" i="1"/>
  <c r="DQ27" i="1"/>
  <c r="DQ22" i="1"/>
  <c r="DQ17" i="1"/>
  <c r="DQ28" i="1"/>
  <c r="DQ23" i="1"/>
  <c r="DQ19" i="1"/>
  <c r="DQ33" i="1"/>
  <c r="DQ24" i="1"/>
  <c r="DQ20" i="1"/>
  <c r="DQ32" i="1"/>
  <c r="DQ26" i="1"/>
  <c r="DQ16" i="1"/>
  <c r="DQ15" i="1"/>
  <c r="DQ14" i="1"/>
  <c r="DQ13" i="1"/>
  <c r="DQ12" i="1"/>
  <c r="DQ11" i="1"/>
  <c r="DQ10" i="1"/>
  <c r="DQ9" i="1"/>
  <c r="DQ8" i="1"/>
  <c r="DQ7" i="1"/>
  <c r="DQ21" i="1"/>
  <c r="DQ5" i="1"/>
  <c r="DR4" i="1"/>
  <c r="DQ3" i="1"/>
  <c r="DR1" i="1" l="1"/>
  <c r="DR18" i="1"/>
  <c r="DR46" i="1"/>
  <c r="DR42" i="1"/>
  <c r="DR45" i="1"/>
  <c r="DR44" i="1"/>
  <c r="DR43" i="1"/>
  <c r="DR41" i="1"/>
  <c r="DR40" i="1"/>
  <c r="DR39" i="1"/>
  <c r="DR38" i="1"/>
  <c r="DR35" i="1"/>
  <c r="DR31" i="1"/>
  <c r="DR27" i="1"/>
  <c r="DR37" i="1"/>
  <c r="DR36" i="1"/>
  <c r="DR32" i="1"/>
  <c r="DR28" i="1"/>
  <c r="DR33" i="1"/>
  <c r="DR23" i="1"/>
  <c r="DR19" i="1"/>
  <c r="DR24" i="1"/>
  <c r="DR20" i="1"/>
  <c r="DR30" i="1"/>
  <c r="DR26" i="1"/>
  <c r="DR21" i="1"/>
  <c r="DR5" i="1"/>
  <c r="DS4" i="1"/>
  <c r="DR3" i="1"/>
  <c r="DR16" i="1"/>
  <c r="DR13" i="1"/>
  <c r="DR12" i="1"/>
  <c r="DR11" i="1"/>
  <c r="DR9" i="1"/>
  <c r="DR34" i="1"/>
  <c r="DR17" i="1"/>
  <c r="DR15" i="1"/>
  <c r="DR10" i="1"/>
  <c r="DR7" i="1"/>
  <c r="DR29" i="1"/>
  <c r="DR22" i="1"/>
  <c r="DR14" i="1"/>
  <c r="DR8" i="1"/>
  <c r="DS1" i="1" l="1"/>
  <c r="DS18" i="1"/>
  <c r="DS43" i="1"/>
  <c r="DS39" i="1"/>
  <c r="DS42" i="1"/>
  <c r="DS41" i="1"/>
  <c r="DS46" i="1"/>
  <c r="DS40" i="1"/>
  <c r="DS38" i="1"/>
  <c r="DS37" i="1"/>
  <c r="DS36" i="1"/>
  <c r="DS32" i="1"/>
  <c r="DS28" i="1"/>
  <c r="DS33" i="1"/>
  <c r="DS29" i="1"/>
  <c r="DS44" i="1"/>
  <c r="DS34" i="1"/>
  <c r="DS35" i="1"/>
  <c r="DS31" i="1"/>
  <c r="DS24" i="1"/>
  <c r="DS20" i="1"/>
  <c r="DS16" i="1"/>
  <c r="DS45" i="1"/>
  <c r="DS30" i="1"/>
  <c r="DS26" i="1"/>
  <c r="DS21" i="1"/>
  <c r="DS22" i="1"/>
  <c r="DS17" i="1"/>
  <c r="DS3" i="1"/>
  <c r="DS23" i="1"/>
  <c r="DT4" i="1"/>
  <c r="DS5" i="1"/>
  <c r="DS27" i="1"/>
  <c r="DS19" i="1"/>
  <c r="DS15" i="1"/>
  <c r="DS14" i="1"/>
  <c r="DS13" i="1"/>
  <c r="DS12" i="1"/>
  <c r="DS11" i="1"/>
  <c r="DS10" i="1"/>
  <c r="DS9" i="1"/>
  <c r="DS8" i="1"/>
  <c r="DS7" i="1"/>
  <c r="DT1" i="1" l="1"/>
  <c r="DT18" i="1"/>
  <c r="DT44" i="1"/>
  <c r="DT40" i="1"/>
  <c r="DT46" i="1"/>
  <c r="DT45" i="1"/>
  <c r="DT42" i="1"/>
  <c r="DT33" i="1"/>
  <c r="DT29" i="1"/>
  <c r="DT43" i="1"/>
  <c r="DT39" i="1"/>
  <c r="DT34" i="1"/>
  <c r="DT30" i="1"/>
  <c r="DT35" i="1"/>
  <c r="DT41" i="1"/>
  <c r="DT28" i="1"/>
  <c r="DT26" i="1"/>
  <c r="DT21" i="1"/>
  <c r="DT36" i="1"/>
  <c r="DT22" i="1"/>
  <c r="DT17" i="1"/>
  <c r="DT37" i="1"/>
  <c r="DT32" i="1"/>
  <c r="DT27" i="1"/>
  <c r="DT23" i="1"/>
  <c r="DT19" i="1"/>
  <c r="DT24" i="1"/>
  <c r="DU4" i="1"/>
  <c r="DT3" i="1"/>
  <c r="DT31" i="1"/>
  <c r="DT20" i="1"/>
  <c r="DT38" i="1"/>
  <c r="DT15" i="1"/>
  <c r="DT14" i="1"/>
  <c r="DT13" i="1"/>
  <c r="DT12" i="1"/>
  <c r="DT11" i="1"/>
  <c r="DT10" i="1"/>
  <c r="DT9" i="1"/>
  <c r="DT8" i="1"/>
  <c r="DT7" i="1"/>
  <c r="DT16" i="1"/>
  <c r="DT5" i="1"/>
  <c r="DU1" i="1" l="1"/>
  <c r="DU18" i="1"/>
  <c r="DU45" i="1"/>
  <c r="DU41" i="1"/>
  <c r="DU46" i="1"/>
  <c r="DU37" i="1"/>
  <c r="DU44" i="1"/>
  <c r="DU43" i="1"/>
  <c r="DU42" i="1"/>
  <c r="DU39" i="1"/>
  <c r="DU34" i="1"/>
  <c r="DU30" i="1"/>
  <c r="DU35" i="1"/>
  <c r="DU31" i="1"/>
  <c r="DU38" i="1"/>
  <c r="DU36" i="1"/>
  <c r="DU22" i="1"/>
  <c r="DU17" i="1"/>
  <c r="DU33" i="1"/>
  <c r="DU32" i="1"/>
  <c r="DU27" i="1"/>
  <c r="DU23" i="1"/>
  <c r="DU19" i="1"/>
  <c r="DU29" i="1"/>
  <c r="DU24" i="1"/>
  <c r="DU20" i="1"/>
  <c r="DU21" i="1"/>
  <c r="DU15" i="1"/>
  <c r="DU14" i="1"/>
  <c r="DU13" i="1"/>
  <c r="DU12" i="1"/>
  <c r="DU11" i="1"/>
  <c r="DU10" i="1"/>
  <c r="DU9" i="1"/>
  <c r="DU8" i="1"/>
  <c r="DU7" i="1"/>
  <c r="DU28" i="1"/>
  <c r="DU16" i="1"/>
  <c r="DU5" i="1"/>
  <c r="DU3" i="1"/>
  <c r="DU40" i="1"/>
  <c r="DU26" i="1"/>
  <c r="DV4" i="1"/>
  <c r="DV1" i="1" l="1"/>
  <c r="DV18" i="1"/>
  <c r="DV46" i="1"/>
  <c r="DV42" i="1"/>
  <c r="DV45" i="1"/>
  <c r="DV44" i="1"/>
  <c r="DV43" i="1"/>
  <c r="DV38" i="1"/>
  <c r="DV41" i="1"/>
  <c r="DV35" i="1"/>
  <c r="DV31" i="1"/>
  <c r="DV27" i="1"/>
  <c r="DV36" i="1"/>
  <c r="DV32" i="1"/>
  <c r="DV28" i="1"/>
  <c r="DV40" i="1"/>
  <c r="DV37" i="1"/>
  <c r="DV33" i="1"/>
  <c r="DV30" i="1"/>
  <c r="DV23" i="1"/>
  <c r="DV19" i="1"/>
  <c r="DV39" i="1"/>
  <c r="DV29" i="1"/>
  <c r="DV24" i="1"/>
  <c r="DV20" i="1"/>
  <c r="DV34" i="1"/>
  <c r="DV26" i="1"/>
  <c r="DV21" i="1"/>
  <c r="DV17" i="1"/>
  <c r="DV16" i="1"/>
  <c r="DV5" i="1"/>
  <c r="DV7" i="1"/>
  <c r="DV22" i="1"/>
  <c r="DW4" i="1"/>
  <c r="DV3" i="1"/>
  <c r="DV14" i="1"/>
  <c r="DV8" i="1"/>
  <c r="DV15" i="1"/>
  <c r="DV13" i="1"/>
  <c r="DV12" i="1"/>
  <c r="DV11" i="1"/>
  <c r="DV10" i="1"/>
  <c r="DV9" i="1"/>
  <c r="DW1" i="1" l="1"/>
  <c r="DW18" i="1"/>
  <c r="DW43" i="1"/>
  <c r="DW39" i="1"/>
  <c r="DW46" i="1"/>
  <c r="DW45" i="1"/>
  <c r="DW44" i="1"/>
  <c r="DW42" i="1"/>
  <c r="DW41" i="1"/>
  <c r="DW40" i="1"/>
  <c r="DW36" i="1"/>
  <c r="DW32" i="1"/>
  <c r="DW28" i="1"/>
  <c r="DW38" i="1"/>
  <c r="DW37" i="1"/>
  <c r="DW33" i="1"/>
  <c r="DW29" i="1"/>
  <c r="DW34" i="1"/>
  <c r="DW27" i="1"/>
  <c r="DW24" i="1"/>
  <c r="DW20" i="1"/>
  <c r="DW16" i="1"/>
  <c r="DW26" i="1"/>
  <c r="DW21" i="1"/>
  <c r="DW31" i="1"/>
  <c r="DW22" i="1"/>
  <c r="DW17" i="1"/>
  <c r="DW5" i="1"/>
  <c r="DW35" i="1"/>
  <c r="DW19" i="1"/>
  <c r="DX4" i="1"/>
  <c r="DW3" i="1"/>
  <c r="DW30" i="1"/>
  <c r="DW23" i="1"/>
  <c r="DW15" i="1"/>
  <c r="DW14" i="1"/>
  <c r="DW13" i="1"/>
  <c r="DW12" i="1"/>
  <c r="DW11" i="1"/>
  <c r="DW10" i="1"/>
  <c r="DW9" i="1"/>
  <c r="DW8" i="1"/>
  <c r="DW7" i="1"/>
  <c r="DX1" i="1" l="1"/>
  <c r="DX18" i="1"/>
  <c r="DX44" i="1"/>
  <c r="DX40" i="1"/>
  <c r="DX43" i="1"/>
  <c r="DX42" i="1"/>
  <c r="DX41" i="1"/>
  <c r="DX39" i="1"/>
  <c r="DX38" i="1"/>
  <c r="DX37" i="1"/>
  <c r="DX33" i="1"/>
  <c r="DX29" i="1"/>
  <c r="DX34" i="1"/>
  <c r="DX30" i="1"/>
  <c r="DX45" i="1"/>
  <c r="DX35" i="1"/>
  <c r="DX46" i="1"/>
  <c r="DX36" i="1"/>
  <c r="DX32" i="1"/>
  <c r="DX26" i="1"/>
  <c r="DX21" i="1"/>
  <c r="DX31" i="1"/>
  <c r="DX22" i="1"/>
  <c r="DX17" i="1"/>
  <c r="DX28" i="1"/>
  <c r="DX23" i="1"/>
  <c r="DX19" i="1"/>
  <c r="DY4" i="1"/>
  <c r="DX3" i="1"/>
  <c r="DX27" i="1"/>
  <c r="DX15" i="1"/>
  <c r="DX14" i="1"/>
  <c r="DX13" i="1"/>
  <c r="DX12" i="1"/>
  <c r="DX11" i="1"/>
  <c r="DX10" i="1"/>
  <c r="DX9" i="1"/>
  <c r="DX8" i="1"/>
  <c r="DX7" i="1"/>
  <c r="DX20" i="1"/>
  <c r="DX5" i="1"/>
  <c r="DX24" i="1"/>
  <c r="DX16" i="1"/>
  <c r="DY1" i="1" l="1"/>
  <c r="DY18" i="1"/>
  <c r="DY45" i="1"/>
  <c r="DY41" i="1"/>
  <c r="DY37" i="1"/>
  <c r="DY46" i="1"/>
  <c r="DY43" i="1"/>
  <c r="DY34" i="1"/>
  <c r="DY30" i="1"/>
  <c r="DY44" i="1"/>
  <c r="DY40" i="1"/>
  <c r="DY35" i="1"/>
  <c r="DY31" i="1"/>
  <c r="DY39" i="1"/>
  <c r="DY36" i="1"/>
  <c r="DY33" i="1"/>
  <c r="DY29" i="1"/>
  <c r="DY22" i="1"/>
  <c r="DY17" i="1"/>
  <c r="DY28" i="1"/>
  <c r="DY23" i="1"/>
  <c r="DY19" i="1"/>
  <c r="DY38" i="1"/>
  <c r="DY27" i="1"/>
  <c r="DY24" i="1"/>
  <c r="DY20" i="1"/>
  <c r="DY15" i="1"/>
  <c r="DY14" i="1"/>
  <c r="DY13" i="1"/>
  <c r="DY12" i="1"/>
  <c r="DY11" i="1"/>
  <c r="DY10" i="1"/>
  <c r="DY9" i="1"/>
  <c r="DY8" i="1"/>
  <c r="DY7" i="1"/>
  <c r="DZ4" i="1"/>
  <c r="DY3" i="1"/>
  <c r="DY5" i="1"/>
  <c r="DY32" i="1"/>
  <c r="DY26" i="1"/>
  <c r="DY16" i="1"/>
  <c r="DY42" i="1"/>
  <c r="DY21" i="1"/>
  <c r="DZ1" i="1" l="1"/>
  <c r="DZ18" i="1"/>
  <c r="DZ46" i="1"/>
  <c r="DZ42" i="1"/>
  <c r="DZ38" i="1"/>
  <c r="DZ45" i="1"/>
  <c r="DZ44" i="1"/>
  <c r="DZ43" i="1"/>
  <c r="DZ40" i="1"/>
  <c r="DZ35" i="1"/>
  <c r="DZ31" i="1"/>
  <c r="DZ27" i="1"/>
  <c r="DZ39" i="1"/>
  <c r="DZ36" i="1"/>
  <c r="DZ32" i="1"/>
  <c r="DZ28" i="1"/>
  <c r="DZ41" i="1"/>
  <c r="DZ33" i="1"/>
  <c r="DZ23" i="1"/>
  <c r="DZ19" i="1"/>
  <c r="DZ37" i="1"/>
  <c r="DZ34" i="1"/>
  <c r="DZ24" i="1"/>
  <c r="DZ20" i="1"/>
  <c r="DZ30" i="1"/>
  <c r="DZ26" i="1"/>
  <c r="DZ21" i="1"/>
  <c r="DZ22" i="1"/>
  <c r="DZ5" i="1"/>
  <c r="DZ14" i="1"/>
  <c r="DZ10" i="1"/>
  <c r="DZ8" i="1"/>
  <c r="DZ29" i="1"/>
  <c r="DZ16" i="1"/>
  <c r="DZ3" i="1"/>
  <c r="DZ17" i="1"/>
  <c r="DZ15" i="1"/>
  <c r="DZ13" i="1"/>
  <c r="DZ12" i="1"/>
  <c r="DZ11" i="1"/>
  <c r="DZ9" i="1"/>
  <c r="EA4" i="1"/>
  <c r="DZ7" i="1"/>
  <c r="EA1" i="1" l="1"/>
  <c r="EA18" i="1"/>
  <c r="EA43" i="1"/>
  <c r="EA39" i="1"/>
  <c r="EA46" i="1"/>
  <c r="EA45" i="1"/>
  <c r="EA44" i="1"/>
  <c r="EA42" i="1"/>
  <c r="EA41" i="1"/>
  <c r="EA36" i="1"/>
  <c r="EA32" i="1"/>
  <c r="EA28" i="1"/>
  <c r="EA33" i="1"/>
  <c r="EA29" i="1"/>
  <c r="EA38" i="1"/>
  <c r="EA37" i="1"/>
  <c r="EA34" i="1"/>
  <c r="EA31" i="1"/>
  <c r="EA24" i="1"/>
  <c r="EA20" i="1"/>
  <c r="EA16" i="1"/>
  <c r="EA30" i="1"/>
  <c r="EA27" i="1"/>
  <c r="EA26" i="1"/>
  <c r="EA21" i="1"/>
  <c r="EA40" i="1"/>
  <c r="EA35" i="1"/>
  <c r="EA22" i="1"/>
  <c r="EA17" i="1"/>
  <c r="EA19" i="1"/>
  <c r="EA3" i="1"/>
  <c r="EA23" i="1"/>
  <c r="EB4" i="1"/>
  <c r="EA15" i="1"/>
  <c r="EA14" i="1"/>
  <c r="EA13" i="1"/>
  <c r="EA12" i="1"/>
  <c r="EA11" i="1"/>
  <c r="EA10" i="1"/>
  <c r="EA9" i="1"/>
  <c r="EA8" i="1"/>
  <c r="EA7" i="1"/>
  <c r="EA5" i="1"/>
  <c r="EB1" i="1" l="1"/>
  <c r="EB18" i="1"/>
  <c r="EB44" i="1"/>
  <c r="EB40" i="1"/>
  <c r="EB46" i="1"/>
  <c r="EB45" i="1"/>
  <c r="EB43" i="1"/>
  <c r="EB42" i="1"/>
  <c r="EB41" i="1"/>
  <c r="EB39" i="1"/>
  <c r="EB33" i="1"/>
  <c r="EB29" i="1"/>
  <c r="EB38" i="1"/>
  <c r="EB37" i="1"/>
  <c r="EB34" i="1"/>
  <c r="EB30" i="1"/>
  <c r="EB35" i="1"/>
  <c r="EB28" i="1"/>
  <c r="EB27" i="1"/>
  <c r="EB26" i="1"/>
  <c r="EB21" i="1"/>
  <c r="EB22" i="1"/>
  <c r="EB17" i="1"/>
  <c r="EB32" i="1"/>
  <c r="EB23" i="1"/>
  <c r="EB19" i="1"/>
  <c r="EB16" i="1"/>
  <c r="EC4" i="1"/>
  <c r="EB3" i="1"/>
  <c r="EB36" i="1"/>
  <c r="EB20" i="1"/>
  <c r="EB15" i="1"/>
  <c r="EB14" i="1"/>
  <c r="EB13" i="1"/>
  <c r="EB12" i="1"/>
  <c r="EB11" i="1"/>
  <c r="EB10" i="1"/>
  <c r="EB9" i="1"/>
  <c r="EB8" i="1"/>
  <c r="EB7" i="1"/>
  <c r="EB31" i="1"/>
  <c r="EB24" i="1"/>
  <c r="EB5" i="1"/>
  <c r="EC1" i="1" l="1"/>
  <c r="EC18" i="1"/>
  <c r="EC45" i="1"/>
  <c r="EC41" i="1"/>
  <c r="EC44" i="1"/>
  <c r="EC43" i="1"/>
  <c r="EC42" i="1"/>
  <c r="EC40" i="1"/>
  <c r="EC39" i="1"/>
  <c r="EC37" i="1"/>
  <c r="EC38" i="1"/>
  <c r="EC34" i="1"/>
  <c r="EC30" i="1"/>
  <c r="EC35" i="1"/>
  <c r="EC31" i="1"/>
  <c r="EC46" i="1"/>
  <c r="EC36" i="1"/>
  <c r="EC22" i="1"/>
  <c r="EC17" i="1"/>
  <c r="EC32" i="1"/>
  <c r="EC23" i="1"/>
  <c r="EC19" i="1"/>
  <c r="EC29" i="1"/>
  <c r="EC24" i="1"/>
  <c r="EC20" i="1"/>
  <c r="EC33" i="1"/>
  <c r="EC28" i="1"/>
  <c r="EC27" i="1"/>
  <c r="EC15" i="1"/>
  <c r="EC14" i="1"/>
  <c r="EC13" i="1"/>
  <c r="EC12" i="1"/>
  <c r="EC11" i="1"/>
  <c r="EC10" i="1"/>
  <c r="EC9" i="1"/>
  <c r="EC8" i="1"/>
  <c r="EC7" i="1"/>
  <c r="EC26" i="1"/>
  <c r="EC5" i="1"/>
  <c r="EC16" i="1"/>
  <c r="ED4" i="1"/>
  <c r="EC21" i="1"/>
  <c r="EC3" i="1"/>
  <c r="ED1" i="1" l="1"/>
  <c r="ED18" i="1"/>
  <c r="ED46" i="1"/>
  <c r="ED42" i="1"/>
  <c r="ED41" i="1"/>
  <c r="ED38" i="1"/>
  <c r="ED44" i="1"/>
  <c r="ED37" i="1"/>
  <c r="ED35" i="1"/>
  <c r="ED31" i="1"/>
  <c r="ED27" i="1"/>
  <c r="ED45" i="1"/>
  <c r="ED36" i="1"/>
  <c r="ED32" i="1"/>
  <c r="ED28" i="1"/>
  <c r="ED40" i="1"/>
  <c r="ED33" i="1"/>
  <c r="ED39" i="1"/>
  <c r="ED34" i="1"/>
  <c r="ED30" i="1"/>
  <c r="ED23" i="1"/>
  <c r="ED19" i="1"/>
  <c r="ED29" i="1"/>
  <c r="ED24" i="1"/>
  <c r="ED20" i="1"/>
  <c r="ED43" i="1"/>
  <c r="ED26" i="1"/>
  <c r="ED21" i="1"/>
  <c r="ED5" i="1"/>
  <c r="ED3" i="1"/>
  <c r="ED22" i="1"/>
  <c r="ED13" i="1"/>
  <c r="ED12" i="1"/>
  <c r="ED11" i="1"/>
  <c r="ED9" i="1"/>
  <c r="ED7" i="1"/>
  <c r="EE4" i="1"/>
  <c r="ED10" i="1"/>
  <c r="ED8" i="1"/>
  <c r="ED17" i="1"/>
  <c r="ED16" i="1"/>
  <c r="ED15" i="1"/>
  <c r="ED14" i="1"/>
  <c r="EE1" i="1" l="1"/>
  <c r="EE18" i="1"/>
  <c r="EE43" i="1"/>
  <c r="EE39" i="1"/>
  <c r="EE46" i="1"/>
  <c r="EE45" i="1"/>
  <c r="EE44" i="1"/>
  <c r="EE36" i="1"/>
  <c r="EE32" i="1"/>
  <c r="EE28" i="1"/>
  <c r="EE41" i="1"/>
  <c r="EE40" i="1"/>
  <c r="EE33" i="1"/>
  <c r="EE29" i="1"/>
  <c r="EE42" i="1"/>
  <c r="EE34" i="1"/>
  <c r="EE37" i="1"/>
  <c r="EE24" i="1"/>
  <c r="EE20" i="1"/>
  <c r="EE16" i="1"/>
  <c r="EE38" i="1"/>
  <c r="EE35" i="1"/>
  <c r="EE26" i="1"/>
  <c r="EE21" i="1"/>
  <c r="EE31" i="1"/>
  <c r="EE27" i="1"/>
  <c r="EE22" i="1"/>
  <c r="EE17" i="1"/>
  <c r="EE23" i="1"/>
  <c r="EE30" i="1"/>
  <c r="EF4" i="1"/>
  <c r="EE3" i="1"/>
  <c r="EE5" i="1"/>
  <c r="EE15" i="1"/>
  <c r="EE14" i="1"/>
  <c r="EE13" i="1"/>
  <c r="EE12" i="1"/>
  <c r="EE11" i="1"/>
  <c r="EE10" i="1"/>
  <c r="EE9" i="1"/>
  <c r="EE8" i="1"/>
  <c r="EE7" i="1"/>
  <c r="EE19" i="1"/>
  <c r="EF1" i="1" l="1"/>
  <c r="EF18" i="1"/>
  <c r="EF44" i="1"/>
  <c r="EF40" i="1"/>
  <c r="EF46" i="1"/>
  <c r="EF45" i="1"/>
  <c r="EF43" i="1"/>
  <c r="EF42" i="1"/>
  <c r="EF41" i="1"/>
  <c r="EF33" i="1"/>
  <c r="EF29" i="1"/>
  <c r="EF34" i="1"/>
  <c r="EF30" i="1"/>
  <c r="EF39" i="1"/>
  <c r="EF38" i="1"/>
  <c r="EF37" i="1"/>
  <c r="EF35" i="1"/>
  <c r="EF32" i="1"/>
  <c r="EF26" i="1"/>
  <c r="EF21" i="1"/>
  <c r="EF31" i="1"/>
  <c r="EF27" i="1"/>
  <c r="EF22" i="1"/>
  <c r="EF17" i="1"/>
  <c r="EF36" i="1"/>
  <c r="EF28" i="1"/>
  <c r="EF23" i="1"/>
  <c r="EF19" i="1"/>
  <c r="EF20" i="1"/>
  <c r="EG4" i="1"/>
  <c r="EF3" i="1"/>
  <c r="EF24" i="1"/>
  <c r="EF16" i="1"/>
  <c r="EF15" i="1"/>
  <c r="EF14" i="1"/>
  <c r="EF13" i="1"/>
  <c r="EF12" i="1"/>
  <c r="EF11" i="1"/>
  <c r="EF10" i="1"/>
  <c r="EF9" i="1"/>
  <c r="EF8" i="1"/>
  <c r="EF7" i="1"/>
  <c r="EF5" i="1"/>
  <c r="EG1" i="1" l="1"/>
  <c r="EG18" i="1"/>
  <c r="EG45" i="1"/>
  <c r="EG41" i="1"/>
  <c r="EG46" i="1"/>
  <c r="EG44" i="1"/>
  <c r="EG43" i="1"/>
  <c r="EG42" i="1"/>
  <c r="EG37" i="1"/>
  <c r="EG40" i="1"/>
  <c r="EG34" i="1"/>
  <c r="EG30" i="1"/>
  <c r="EG39" i="1"/>
  <c r="EG38" i="1"/>
  <c r="EG35" i="1"/>
  <c r="EG31" i="1"/>
  <c r="EG36" i="1"/>
  <c r="EG29" i="1"/>
  <c r="EG27" i="1"/>
  <c r="EG22" i="1"/>
  <c r="EG17" i="1"/>
  <c r="EG28" i="1"/>
  <c r="EG23" i="1"/>
  <c r="EG19" i="1"/>
  <c r="EG33" i="1"/>
  <c r="EG24" i="1"/>
  <c r="EG20" i="1"/>
  <c r="EG26" i="1"/>
  <c r="EG16" i="1"/>
  <c r="EG15" i="1"/>
  <c r="EG14" i="1"/>
  <c r="EG13" i="1"/>
  <c r="EG12" i="1"/>
  <c r="EG11" i="1"/>
  <c r="EG10" i="1"/>
  <c r="EG9" i="1"/>
  <c r="EG8" i="1"/>
  <c r="EG7" i="1"/>
  <c r="EG21" i="1"/>
  <c r="EG5" i="1"/>
  <c r="EG3" i="1"/>
  <c r="EG32" i="1"/>
  <c r="EH4" i="1"/>
  <c r="EH1" i="1" l="1"/>
  <c r="EH18" i="1"/>
  <c r="EH46" i="1"/>
  <c r="EH42" i="1"/>
  <c r="EH45" i="1"/>
  <c r="EH44" i="1"/>
  <c r="EH43" i="1"/>
  <c r="EH41" i="1"/>
  <c r="EH40" i="1"/>
  <c r="EH39" i="1"/>
  <c r="EH38" i="1"/>
  <c r="EH35" i="1"/>
  <c r="EH31" i="1"/>
  <c r="EH27" i="1"/>
  <c r="EH37" i="1"/>
  <c r="EH36" i="1"/>
  <c r="EH32" i="1"/>
  <c r="EH28" i="1"/>
  <c r="EH33" i="1"/>
  <c r="EH23" i="1"/>
  <c r="EH19" i="1"/>
  <c r="EH24" i="1"/>
  <c r="EH20" i="1"/>
  <c r="EH30" i="1"/>
  <c r="EH26" i="1"/>
  <c r="EH21" i="1"/>
  <c r="EH34" i="1"/>
  <c r="EH29" i="1"/>
  <c r="EH5" i="1"/>
  <c r="EI4" i="1"/>
  <c r="EH16" i="1"/>
  <c r="EH17" i="1"/>
  <c r="EH3" i="1"/>
  <c r="EH15" i="1"/>
  <c r="EH14" i="1"/>
  <c r="EH7" i="1"/>
  <c r="EH22" i="1"/>
  <c r="EH13" i="1"/>
  <c r="EH12" i="1"/>
  <c r="EH11" i="1"/>
  <c r="EH10" i="1"/>
  <c r="EH9" i="1"/>
  <c r="EH8" i="1"/>
  <c r="EI1" i="1" l="1"/>
  <c r="EI18" i="1"/>
  <c r="EI43" i="1"/>
  <c r="EI39" i="1"/>
  <c r="EI42" i="1"/>
  <c r="EI41" i="1"/>
  <c r="EI45" i="1"/>
  <c r="EI38" i="1"/>
  <c r="EI37" i="1"/>
  <c r="EI36" i="1"/>
  <c r="EI32" i="1"/>
  <c r="EI28" i="1"/>
  <c r="EI46" i="1"/>
  <c r="EI33" i="1"/>
  <c r="EI29" i="1"/>
  <c r="EI34" i="1"/>
  <c r="EI35" i="1"/>
  <c r="EI31" i="1"/>
  <c r="EI24" i="1"/>
  <c r="EI20" i="1"/>
  <c r="EI16" i="1"/>
  <c r="EI44" i="1"/>
  <c r="EI40" i="1"/>
  <c r="EI30" i="1"/>
  <c r="EI26" i="1"/>
  <c r="EI21" i="1"/>
  <c r="EI22" i="1"/>
  <c r="EI17" i="1"/>
  <c r="EI3" i="1"/>
  <c r="EI27" i="1"/>
  <c r="EI5" i="1"/>
  <c r="EJ4" i="1"/>
  <c r="EI23" i="1"/>
  <c r="EI19" i="1"/>
  <c r="EI15" i="1"/>
  <c r="EI14" i="1"/>
  <c r="EI13" i="1"/>
  <c r="EI12" i="1"/>
  <c r="EI11" i="1"/>
  <c r="EI10" i="1"/>
  <c r="EI9" i="1"/>
  <c r="EI8" i="1"/>
  <c r="EI7" i="1"/>
  <c r="EJ1" i="1" l="1"/>
  <c r="EJ18" i="1"/>
  <c r="EJ44" i="1"/>
  <c r="EJ40" i="1"/>
  <c r="EJ46" i="1"/>
  <c r="EJ45" i="1"/>
  <c r="EJ41" i="1"/>
  <c r="EJ39" i="1"/>
  <c r="EJ33" i="1"/>
  <c r="EJ29" i="1"/>
  <c r="EJ42" i="1"/>
  <c r="EJ34" i="1"/>
  <c r="EJ30" i="1"/>
  <c r="EJ43" i="1"/>
  <c r="EJ35" i="1"/>
  <c r="EJ38" i="1"/>
  <c r="EJ28" i="1"/>
  <c r="EJ26" i="1"/>
  <c r="EJ21" i="1"/>
  <c r="EJ36" i="1"/>
  <c r="EJ22" i="1"/>
  <c r="EJ17" i="1"/>
  <c r="EJ32" i="1"/>
  <c r="EJ27" i="1"/>
  <c r="EJ23" i="1"/>
  <c r="EJ19" i="1"/>
  <c r="EJ24" i="1"/>
  <c r="EK4" i="1"/>
  <c r="EJ3" i="1"/>
  <c r="EJ37" i="1"/>
  <c r="EJ31" i="1"/>
  <c r="EJ15" i="1"/>
  <c r="EJ14" i="1"/>
  <c r="EJ13" i="1"/>
  <c r="EJ12" i="1"/>
  <c r="EJ11" i="1"/>
  <c r="EJ10" i="1"/>
  <c r="EJ9" i="1"/>
  <c r="EJ8" i="1"/>
  <c r="EJ7" i="1"/>
  <c r="EJ20" i="1"/>
  <c r="EJ16" i="1"/>
  <c r="EJ5" i="1"/>
  <c r="EK1" i="1" l="1"/>
  <c r="EK18" i="1"/>
  <c r="EK45" i="1"/>
  <c r="EK41" i="1"/>
  <c r="EK46" i="1"/>
  <c r="EK37" i="1"/>
  <c r="EK44" i="1"/>
  <c r="EK43" i="1"/>
  <c r="EK42" i="1"/>
  <c r="EK34" i="1"/>
  <c r="EK30" i="1"/>
  <c r="EK35" i="1"/>
  <c r="EK31" i="1"/>
  <c r="EK40" i="1"/>
  <c r="EK38" i="1"/>
  <c r="EK36" i="1"/>
  <c r="EK22" i="1"/>
  <c r="EK17" i="1"/>
  <c r="EK33" i="1"/>
  <c r="EK32" i="1"/>
  <c r="EK27" i="1"/>
  <c r="EK23" i="1"/>
  <c r="EK19" i="1"/>
  <c r="EK29" i="1"/>
  <c r="EK24" i="1"/>
  <c r="EK20" i="1"/>
  <c r="EK39" i="1"/>
  <c r="EK21" i="1"/>
  <c r="EK15" i="1"/>
  <c r="EK14" i="1"/>
  <c r="EK13" i="1"/>
  <c r="EK12" i="1"/>
  <c r="EK11" i="1"/>
  <c r="EK10" i="1"/>
  <c r="EK9" i="1"/>
  <c r="EK8" i="1"/>
  <c r="EK7" i="1"/>
  <c r="EL4" i="1"/>
  <c r="EK3" i="1"/>
  <c r="EK16" i="1"/>
  <c r="EK5" i="1"/>
  <c r="EK28" i="1"/>
  <c r="EK26" i="1"/>
  <c r="EL1" i="1" l="1"/>
  <c r="EL18" i="1"/>
  <c r="EL46" i="1"/>
  <c r="EL42" i="1"/>
  <c r="EL45" i="1"/>
  <c r="EL44" i="1"/>
  <c r="EL43" i="1"/>
  <c r="EL38" i="1"/>
  <c r="EL41" i="1"/>
  <c r="EL35" i="1"/>
  <c r="EL31" i="1"/>
  <c r="EL27" i="1"/>
  <c r="EL40" i="1"/>
  <c r="EL36" i="1"/>
  <c r="EL32" i="1"/>
  <c r="EL28" i="1"/>
  <c r="EL39" i="1"/>
  <c r="EL37" i="1"/>
  <c r="EL33" i="1"/>
  <c r="EL30" i="1"/>
  <c r="EL23" i="1"/>
  <c r="EL19" i="1"/>
  <c r="EL29" i="1"/>
  <c r="EL24" i="1"/>
  <c r="EL20" i="1"/>
  <c r="EL34" i="1"/>
  <c r="EL26" i="1"/>
  <c r="EL21" i="1"/>
  <c r="EL17" i="1"/>
  <c r="EL16" i="1"/>
  <c r="EL5" i="1"/>
  <c r="EL14" i="1"/>
  <c r="EL10" i="1"/>
  <c r="EL8" i="1"/>
  <c r="EL22" i="1"/>
  <c r="EM4" i="1"/>
  <c r="EL13" i="1"/>
  <c r="EL12" i="1"/>
  <c r="EL11" i="1"/>
  <c r="EL9" i="1"/>
  <c r="EL3" i="1"/>
  <c r="EL15" i="1"/>
  <c r="EL7" i="1"/>
  <c r="EM1" i="1" l="1"/>
  <c r="EM18" i="1"/>
  <c r="EM43" i="1"/>
  <c r="EM39" i="1"/>
  <c r="EM46" i="1"/>
  <c r="EM45" i="1"/>
  <c r="EM44" i="1"/>
  <c r="EM42" i="1"/>
  <c r="EM41" i="1"/>
  <c r="EM40" i="1"/>
  <c r="EM36" i="1"/>
  <c r="EM32" i="1"/>
  <c r="EM28" i="1"/>
  <c r="EM38" i="1"/>
  <c r="EM37" i="1"/>
  <c r="EM33" i="1"/>
  <c r="EM29" i="1"/>
  <c r="EM34" i="1"/>
  <c r="EM27" i="1"/>
  <c r="EM24" i="1"/>
  <c r="EM20" i="1"/>
  <c r="EM16" i="1"/>
  <c r="EM26" i="1"/>
  <c r="EM21" i="1"/>
  <c r="EM31" i="1"/>
  <c r="EM22" i="1"/>
  <c r="EM17" i="1"/>
  <c r="EM35" i="1"/>
  <c r="EM30" i="1"/>
  <c r="EM3" i="1"/>
  <c r="EM19" i="1"/>
  <c r="EN4" i="1"/>
  <c r="EM23" i="1"/>
  <c r="EM15" i="1"/>
  <c r="EM14" i="1"/>
  <c r="EM13" i="1"/>
  <c r="EM12" i="1"/>
  <c r="EM11" i="1"/>
  <c r="EM10" i="1"/>
  <c r="EM9" i="1"/>
  <c r="EM8" i="1"/>
  <c r="EM7" i="1"/>
  <c r="EM5" i="1"/>
  <c r="EN1" i="1" l="1"/>
  <c r="EN18" i="1"/>
  <c r="EN44" i="1"/>
  <c r="EN40" i="1"/>
  <c r="EN43" i="1"/>
  <c r="EN42" i="1"/>
  <c r="EN41" i="1"/>
  <c r="EN39" i="1"/>
  <c r="EN46" i="1"/>
  <c r="EN38" i="1"/>
  <c r="EN37" i="1"/>
  <c r="EN33" i="1"/>
  <c r="EN29" i="1"/>
  <c r="EN34" i="1"/>
  <c r="EN30" i="1"/>
  <c r="EN35" i="1"/>
  <c r="EN45" i="1"/>
  <c r="EN36" i="1"/>
  <c r="EN32" i="1"/>
  <c r="EN26" i="1"/>
  <c r="EN21" i="1"/>
  <c r="EN31" i="1"/>
  <c r="EN22" i="1"/>
  <c r="EN17" i="1"/>
  <c r="EN28" i="1"/>
  <c r="EN23" i="1"/>
  <c r="EN19" i="1"/>
  <c r="EO4" i="1"/>
  <c r="EN3" i="1"/>
  <c r="EN15" i="1"/>
  <c r="EN14" i="1"/>
  <c r="EN13" i="1"/>
  <c r="EN12" i="1"/>
  <c r="EN11" i="1"/>
  <c r="EN10" i="1"/>
  <c r="EN9" i="1"/>
  <c r="EN8" i="1"/>
  <c r="EN7" i="1"/>
  <c r="EN24" i="1"/>
  <c r="EN27" i="1"/>
  <c r="EN20" i="1"/>
  <c r="EN5" i="1"/>
  <c r="EN16" i="1"/>
  <c r="EO1" i="1" l="1"/>
  <c r="EO18" i="1"/>
  <c r="EO45" i="1"/>
  <c r="EO41" i="1"/>
  <c r="EO37" i="1"/>
  <c r="EO46" i="1"/>
  <c r="EO42" i="1"/>
  <c r="EO40" i="1"/>
  <c r="EO34" i="1"/>
  <c r="EO30" i="1"/>
  <c r="EO43" i="1"/>
  <c r="EO39" i="1"/>
  <c r="EO35" i="1"/>
  <c r="EO31" i="1"/>
  <c r="EO44" i="1"/>
  <c r="EO36" i="1"/>
  <c r="EO33" i="1"/>
  <c r="EO29" i="1"/>
  <c r="EO22" i="1"/>
  <c r="EO17" i="1"/>
  <c r="EO28" i="1"/>
  <c r="EO23" i="1"/>
  <c r="EO19" i="1"/>
  <c r="EO27" i="1"/>
  <c r="EO24" i="1"/>
  <c r="EO20" i="1"/>
  <c r="EO38" i="1"/>
  <c r="EO15" i="1"/>
  <c r="EO14" i="1"/>
  <c r="EO13" i="1"/>
  <c r="EO12" i="1"/>
  <c r="EO11" i="1"/>
  <c r="EO10" i="1"/>
  <c r="EO9" i="1"/>
  <c r="EO8" i="1"/>
  <c r="EO7" i="1"/>
  <c r="EO21" i="1"/>
  <c r="EP4" i="1"/>
  <c r="EO32" i="1"/>
  <c r="EO5" i="1"/>
  <c r="EO3" i="1"/>
  <c r="EO26" i="1"/>
  <c r="EO16" i="1"/>
  <c r="EP1" i="1" l="1"/>
  <c r="EP18" i="1"/>
  <c r="EP46" i="1"/>
  <c r="EP42" i="1"/>
  <c r="EP38" i="1"/>
  <c r="EP45" i="1"/>
  <c r="EP44" i="1"/>
  <c r="EP43" i="1"/>
  <c r="EP39" i="1"/>
  <c r="EP35" i="1"/>
  <c r="EP31" i="1"/>
  <c r="EP27" i="1"/>
  <c r="EP36" i="1"/>
  <c r="EP32" i="1"/>
  <c r="EP28" i="1"/>
  <c r="EP33" i="1"/>
  <c r="EP40" i="1"/>
  <c r="EP23" i="1"/>
  <c r="EP19" i="1"/>
  <c r="EP34" i="1"/>
  <c r="EP24" i="1"/>
  <c r="EP20" i="1"/>
  <c r="EP37" i="1"/>
  <c r="EP30" i="1"/>
  <c r="EP26" i="1"/>
  <c r="EP21" i="1"/>
  <c r="EP22" i="1"/>
  <c r="EP5" i="1"/>
  <c r="EQ4" i="1"/>
  <c r="EP17" i="1"/>
  <c r="EP13" i="1"/>
  <c r="EP12" i="1"/>
  <c r="EP11" i="1"/>
  <c r="EP9" i="1"/>
  <c r="EP8" i="1"/>
  <c r="EP7" i="1"/>
  <c r="EP41" i="1"/>
  <c r="EP16" i="1"/>
  <c r="EP3" i="1"/>
  <c r="EP29" i="1"/>
  <c r="EP15" i="1"/>
  <c r="EP10" i="1"/>
  <c r="EP14" i="1"/>
  <c r="EQ1" i="1" l="1"/>
  <c r="EQ18" i="1"/>
  <c r="EQ43" i="1"/>
  <c r="EQ39" i="1"/>
  <c r="EQ46" i="1"/>
  <c r="EQ45" i="1"/>
  <c r="EQ44" i="1"/>
  <c r="EQ42" i="1"/>
  <c r="EQ41" i="1"/>
  <c r="EQ36" i="1"/>
  <c r="EQ32" i="1"/>
  <c r="EQ28" i="1"/>
  <c r="EQ33" i="1"/>
  <c r="EQ29" i="1"/>
  <c r="EQ40" i="1"/>
  <c r="EQ38" i="1"/>
  <c r="EQ37" i="1"/>
  <c r="EQ34" i="1"/>
  <c r="EQ31" i="1"/>
  <c r="EQ24" i="1"/>
  <c r="EQ20" i="1"/>
  <c r="EQ16" i="1"/>
  <c r="EQ30" i="1"/>
  <c r="EQ27" i="1"/>
  <c r="EQ26" i="1"/>
  <c r="EQ21" i="1"/>
  <c r="EQ35" i="1"/>
  <c r="EQ22" i="1"/>
  <c r="EQ17" i="1"/>
  <c r="EQ19" i="1"/>
  <c r="EQ5" i="1"/>
  <c r="EQ23" i="1"/>
  <c r="ER4" i="1"/>
  <c r="EQ3" i="1"/>
  <c r="EQ15" i="1"/>
  <c r="EQ14" i="1"/>
  <c r="EQ13" i="1"/>
  <c r="EQ12" i="1"/>
  <c r="EQ11" i="1"/>
  <c r="EQ10" i="1"/>
  <c r="EQ9" i="1"/>
  <c r="EQ8" i="1"/>
  <c r="EQ7" i="1"/>
  <c r="ER1" i="1" l="1"/>
  <c r="ER18" i="1"/>
  <c r="ER44" i="1"/>
  <c r="ER40" i="1"/>
  <c r="ER46" i="1"/>
  <c r="ER45" i="1"/>
  <c r="ER43" i="1"/>
  <c r="ER42" i="1"/>
  <c r="ER41" i="1"/>
  <c r="ER33" i="1"/>
  <c r="ER29" i="1"/>
  <c r="ER38" i="1"/>
  <c r="ER37" i="1"/>
  <c r="ER34" i="1"/>
  <c r="ER30" i="1"/>
  <c r="ER35" i="1"/>
  <c r="ER28" i="1"/>
  <c r="ER27" i="1"/>
  <c r="ER26" i="1"/>
  <c r="ER21" i="1"/>
  <c r="ER22" i="1"/>
  <c r="ER17" i="1"/>
  <c r="ER39" i="1"/>
  <c r="ER32" i="1"/>
  <c r="ER23" i="1"/>
  <c r="ER19" i="1"/>
  <c r="ER36" i="1"/>
  <c r="ER31" i="1"/>
  <c r="ER16" i="1"/>
  <c r="ES4" i="1"/>
  <c r="ER3" i="1"/>
  <c r="ER20" i="1"/>
  <c r="ER15" i="1"/>
  <c r="ER14" i="1"/>
  <c r="ER13" i="1"/>
  <c r="ER12" i="1"/>
  <c r="ER11" i="1"/>
  <c r="ER10" i="1"/>
  <c r="ER9" i="1"/>
  <c r="ER8" i="1"/>
  <c r="ER7" i="1"/>
  <c r="ER24" i="1"/>
  <c r="ER5" i="1"/>
  <c r="ES1" i="1" l="1"/>
  <c r="ES18" i="1"/>
  <c r="ES45" i="1"/>
  <c r="ES41" i="1"/>
  <c r="ES44" i="1"/>
  <c r="ES43" i="1"/>
  <c r="ES42" i="1"/>
  <c r="ES40" i="1"/>
  <c r="ES39" i="1"/>
  <c r="ES37" i="1"/>
  <c r="ES38" i="1"/>
  <c r="ES34" i="1"/>
  <c r="ES30" i="1"/>
  <c r="ES35" i="1"/>
  <c r="ES31" i="1"/>
  <c r="ES36" i="1"/>
  <c r="ES22" i="1"/>
  <c r="ES17" i="1"/>
  <c r="ES32" i="1"/>
  <c r="ES23" i="1"/>
  <c r="ES19" i="1"/>
  <c r="ES29" i="1"/>
  <c r="ES24" i="1"/>
  <c r="ES20" i="1"/>
  <c r="ES15" i="1"/>
  <c r="ES14" i="1"/>
  <c r="ES13" i="1"/>
  <c r="ES12" i="1"/>
  <c r="ES11" i="1"/>
  <c r="ES10" i="1"/>
  <c r="ES9" i="1"/>
  <c r="ES8" i="1"/>
  <c r="ES7" i="1"/>
  <c r="ES33" i="1"/>
  <c r="ES3" i="1"/>
  <c r="ES27" i="1"/>
  <c r="ES26" i="1"/>
  <c r="ES5" i="1"/>
  <c r="ES16" i="1"/>
  <c r="ES46" i="1"/>
  <c r="ES28" i="1"/>
  <c r="ES21" i="1"/>
  <c r="ET4" i="1"/>
  <c r="ET1" i="1" l="1"/>
  <c r="ET18" i="1"/>
  <c r="ET46" i="1"/>
  <c r="ET42" i="1"/>
  <c r="ET41" i="1"/>
  <c r="ET38" i="1"/>
  <c r="ET43" i="1"/>
  <c r="ET37" i="1"/>
  <c r="ET35" i="1"/>
  <c r="ET31" i="1"/>
  <c r="ET27" i="1"/>
  <c r="ET44" i="1"/>
  <c r="ET40" i="1"/>
  <c r="ET36" i="1"/>
  <c r="ET32" i="1"/>
  <c r="ET28" i="1"/>
  <c r="ET45" i="1"/>
  <c r="ET39" i="1"/>
  <c r="ET33" i="1"/>
  <c r="ET34" i="1"/>
  <c r="ET30" i="1"/>
  <c r="ET23" i="1"/>
  <c r="ET19" i="1"/>
  <c r="ET29" i="1"/>
  <c r="ET24" i="1"/>
  <c r="ET20" i="1"/>
  <c r="ET26" i="1"/>
  <c r="ET21" i="1"/>
  <c r="ET5" i="1"/>
  <c r="ET3" i="1"/>
  <c r="ET10" i="1"/>
  <c r="ET14" i="1"/>
  <c r="ET8" i="1"/>
  <c r="ET17" i="1"/>
  <c r="ET16" i="1"/>
  <c r="EU4" i="1"/>
  <c r="ET22" i="1"/>
  <c r="ET15" i="1"/>
  <c r="ET13" i="1"/>
  <c r="ET12" i="1"/>
  <c r="ET11" i="1"/>
  <c r="ET9" i="1"/>
  <c r="ET7" i="1"/>
  <c r="EU1" i="1" l="1"/>
  <c r="EU18" i="1"/>
  <c r="EU43" i="1"/>
  <c r="EU39" i="1"/>
  <c r="EU46" i="1"/>
  <c r="EU45" i="1"/>
  <c r="EU44" i="1"/>
  <c r="EU40" i="1"/>
  <c r="EU36" i="1"/>
  <c r="EU32" i="1"/>
  <c r="EU28" i="1"/>
  <c r="EU33" i="1"/>
  <c r="EU29" i="1"/>
  <c r="EU41" i="1"/>
  <c r="EU34" i="1"/>
  <c r="EU24" i="1"/>
  <c r="EU20" i="1"/>
  <c r="EU16" i="1"/>
  <c r="EU37" i="1"/>
  <c r="EU35" i="1"/>
  <c r="EU26" i="1"/>
  <c r="EU21" i="1"/>
  <c r="EU42" i="1"/>
  <c r="EU38" i="1"/>
  <c r="EU31" i="1"/>
  <c r="EU27" i="1"/>
  <c r="EU22" i="1"/>
  <c r="EU17" i="1"/>
  <c r="EU23" i="1"/>
  <c r="EU3" i="1"/>
  <c r="EU30" i="1"/>
  <c r="EV4" i="1"/>
  <c r="EU19" i="1"/>
  <c r="EU5" i="1"/>
  <c r="EU15" i="1"/>
  <c r="EU14" i="1"/>
  <c r="EU13" i="1"/>
  <c r="EU12" i="1"/>
  <c r="EU11" i="1"/>
  <c r="EU10" i="1"/>
  <c r="EU9" i="1"/>
  <c r="EU8" i="1"/>
  <c r="EU7" i="1"/>
  <c r="EV1" i="1" l="1"/>
  <c r="EV18" i="1"/>
  <c r="EV44" i="1"/>
  <c r="EV40" i="1"/>
  <c r="EV46" i="1"/>
  <c r="EV45" i="1"/>
  <c r="EV43" i="1"/>
  <c r="EV42" i="1"/>
  <c r="EV41" i="1"/>
  <c r="EV33" i="1"/>
  <c r="EV29" i="1"/>
  <c r="EV39" i="1"/>
  <c r="EV34" i="1"/>
  <c r="EV30" i="1"/>
  <c r="EV38" i="1"/>
  <c r="EV37" i="1"/>
  <c r="EV35" i="1"/>
  <c r="EV32" i="1"/>
  <c r="EV26" i="1"/>
  <c r="EV21" i="1"/>
  <c r="EV31" i="1"/>
  <c r="EV27" i="1"/>
  <c r="EV22" i="1"/>
  <c r="EV17" i="1"/>
  <c r="EV36" i="1"/>
  <c r="EV28" i="1"/>
  <c r="EV23" i="1"/>
  <c r="EV19" i="1"/>
  <c r="EV20" i="1"/>
  <c r="EW4" i="1"/>
  <c r="EV3" i="1"/>
  <c r="EV24" i="1"/>
  <c r="EV16" i="1"/>
  <c r="EV15" i="1"/>
  <c r="EV14" i="1"/>
  <c r="EV13" i="1"/>
  <c r="EV12" i="1"/>
  <c r="EV11" i="1"/>
  <c r="EV10" i="1"/>
  <c r="EV9" i="1"/>
  <c r="EV8" i="1"/>
  <c r="EV7" i="1"/>
  <c r="EV5" i="1"/>
  <c r="EW1" i="1" l="1"/>
  <c r="EW18" i="1"/>
  <c r="EW45" i="1"/>
  <c r="EW41" i="1"/>
  <c r="EW46" i="1"/>
  <c r="EW44" i="1"/>
  <c r="EW43" i="1"/>
  <c r="EW42" i="1"/>
  <c r="EW37" i="1"/>
  <c r="EW39" i="1"/>
  <c r="EW34" i="1"/>
  <c r="EW30" i="1"/>
  <c r="EW38" i="1"/>
  <c r="EW35" i="1"/>
  <c r="EW31" i="1"/>
  <c r="EW36" i="1"/>
  <c r="EW29" i="1"/>
  <c r="EW27" i="1"/>
  <c r="EW22" i="1"/>
  <c r="EW17" i="1"/>
  <c r="EW28" i="1"/>
  <c r="EW23" i="1"/>
  <c r="EW19" i="1"/>
  <c r="EW33" i="1"/>
  <c r="EW24" i="1"/>
  <c r="EW20" i="1"/>
  <c r="EW32" i="1"/>
  <c r="EW26" i="1"/>
  <c r="EW16" i="1"/>
  <c r="EW15" i="1"/>
  <c r="EW14" i="1"/>
  <c r="EW13" i="1"/>
  <c r="EW12" i="1"/>
  <c r="EW11" i="1"/>
  <c r="EW10" i="1"/>
  <c r="EW9" i="1"/>
  <c r="EW8" i="1"/>
  <c r="EW7" i="1"/>
  <c r="EX4" i="1"/>
  <c r="EW40" i="1"/>
  <c r="EW21" i="1"/>
  <c r="EW5" i="1"/>
  <c r="EW3" i="1"/>
  <c r="EX1" i="1" l="1"/>
  <c r="EX18" i="1"/>
  <c r="EX46" i="1"/>
  <c r="EX42" i="1"/>
  <c r="EX45" i="1"/>
  <c r="EX44" i="1"/>
  <c r="EX43" i="1"/>
  <c r="EX41" i="1"/>
  <c r="EX40" i="1"/>
  <c r="EX39" i="1"/>
  <c r="EX38" i="1"/>
  <c r="EX35" i="1"/>
  <c r="EX31" i="1"/>
  <c r="EX27" i="1"/>
  <c r="EX37" i="1"/>
  <c r="EX36" i="1"/>
  <c r="EX32" i="1"/>
  <c r="EX28" i="1"/>
  <c r="EX33" i="1"/>
  <c r="EX23" i="1"/>
  <c r="EX19" i="1"/>
  <c r="EX24" i="1"/>
  <c r="EX20" i="1"/>
  <c r="EX30" i="1"/>
  <c r="EX26" i="1"/>
  <c r="EX21" i="1"/>
  <c r="EX5" i="1"/>
  <c r="EX34" i="1"/>
  <c r="EX16" i="1"/>
  <c r="EX14" i="1"/>
  <c r="EX7" i="1"/>
  <c r="EX17" i="1"/>
  <c r="EY4" i="1"/>
  <c r="EX3" i="1"/>
  <c r="EX15" i="1"/>
  <c r="EX13" i="1"/>
  <c r="EX12" i="1"/>
  <c r="EX11" i="1"/>
  <c r="EX9" i="1"/>
  <c r="EX29" i="1"/>
  <c r="EX22" i="1"/>
  <c r="EX10" i="1"/>
  <c r="EX8" i="1"/>
  <c r="EY1" i="1" l="1"/>
  <c r="EY18" i="1"/>
  <c r="EY43" i="1"/>
  <c r="EY39" i="1"/>
  <c r="EY42" i="1"/>
  <c r="EY41" i="1"/>
  <c r="EY44" i="1"/>
  <c r="EY38" i="1"/>
  <c r="EY37" i="1"/>
  <c r="EY36" i="1"/>
  <c r="EY32" i="1"/>
  <c r="EY28" i="1"/>
  <c r="EY45" i="1"/>
  <c r="EY33" i="1"/>
  <c r="EY29" i="1"/>
  <c r="EY46" i="1"/>
  <c r="EY40" i="1"/>
  <c r="EY34" i="1"/>
  <c r="EY35" i="1"/>
  <c r="EY31" i="1"/>
  <c r="EY24" i="1"/>
  <c r="EY20" i="1"/>
  <c r="EY16" i="1"/>
  <c r="EY30" i="1"/>
  <c r="EY26" i="1"/>
  <c r="EY21" i="1"/>
  <c r="EY22" i="1"/>
  <c r="EY17" i="1"/>
  <c r="EY27" i="1"/>
  <c r="EY3" i="1"/>
  <c r="EY23" i="1"/>
  <c r="EZ4" i="1"/>
  <c r="EY19" i="1"/>
  <c r="EY15" i="1"/>
  <c r="EY14" i="1"/>
  <c r="EY13" i="1"/>
  <c r="EY12" i="1"/>
  <c r="EY11" i="1"/>
  <c r="EY10" i="1"/>
  <c r="EY9" i="1"/>
  <c r="EY8" i="1"/>
  <c r="EY7" i="1"/>
  <c r="EY5" i="1"/>
  <c r="EZ1" i="1" l="1"/>
  <c r="EZ18" i="1"/>
  <c r="EZ44" i="1"/>
  <c r="EZ40" i="1"/>
  <c r="EZ46" i="1"/>
  <c r="EZ45" i="1"/>
  <c r="EZ33" i="1"/>
  <c r="EZ29" i="1"/>
  <c r="EZ41" i="1"/>
  <c r="EZ34" i="1"/>
  <c r="EZ30" i="1"/>
  <c r="EZ42" i="1"/>
  <c r="EZ35" i="1"/>
  <c r="EZ37" i="1"/>
  <c r="EZ28" i="1"/>
  <c r="EZ26" i="1"/>
  <c r="EZ21" i="1"/>
  <c r="EZ43" i="1"/>
  <c r="EZ39" i="1"/>
  <c r="EZ38" i="1"/>
  <c r="EZ36" i="1"/>
  <c r="EZ22" i="1"/>
  <c r="EZ17" i="1"/>
  <c r="EZ32" i="1"/>
  <c r="EZ27" i="1"/>
  <c r="EZ23" i="1"/>
  <c r="EZ19" i="1"/>
  <c r="EZ24" i="1"/>
  <c r="EZ3" i="1"/>
  <c r="EZ15" i="1"/>
  <c r="EZ14" i="1"/>
  <c r="EZ13" i="1"/>
  <c r="EZ12" i="1"/>
  <c r="EZ11" i="1"/>
  <c r="EZ10" i="1"/>
  <c r="EZ9" i="1"/>
  <c r="EZ8" i="1"/>
  <c r="EZ7" i="1"/>
  <c r="EZ31" i="1"/>
  <c r="EZ16" i="1"/>
  <c r="EZ5" i="1"/>
  <c r="EZ20" i="1"/>
</calcChain>
</file>

<file path=xl/sharedStrings.xml><?xml version="1.0" encoding="utf-8"?>
<sst xmlns="http://schemas.openxmlformats.org/spreadsheetml/2006/main" count="725" uniqueCount="312">
  <si>
    <t>ячейки для управления ГРП</t>
  </si>
  <si>
    <t>Работа</t>
  </si>
  <si>
    <t>Источник данных</t>
  </si>
  <si>
    <t>Длительность</t>
  </si>
  <si>
    <t>Комментарии</t>
  </si>
  <si>
    <t>Мес.</t>
  </si>
  <si>
    <t>Старт</t>
  </si>
  <si>
    <t>Конец</t>
  </si>
  <si>
    <t>Покупка</t>
  </si>
  <si>
    <t>Получение ГПЗУ</t>
  </si>
  <si>
    <t>Выбор оператора. Проработка с городом (оператором) возможности строительства жилья на ЗУ. Разработка обосновывающих материалов, обращение инвестора в Департамент градостроительной политикио намерениях изменения ВРИ и/или предельных параметров в ПЗЗ</t>
  </si>
  <si>
    <t>данные Дсогл</t>
  </si>
  <si>
    <t>Рассмотрение вопроса на РГ ГЗК и ГЗК</t>
  </si>
  <si>
    <t xml:space="preserve">Разработка ППТ </t>
  </si>
  <si>
    <t xml:space="preserve">Подача МКА заявления о внесении изменений в ПЗЗ в Городскую комиссию по вопросам градостроительства, землепользования и застройки при Правительстве Москвы, рассмотрение на ГК </t>
  </si>
  <si>
    <t>Публичные слушания</t>
  </si>
  <si>
    <t>При положительных результатах публичных слушаний – принятие правового акта о внесении изменений в ПЗЗ</t>
  </si>
  <si>
    <t>Оформление распорядительного документа Правительства Москвы об утверждении ППТ</t>
  </si>
  <si>
    <t>Снятие или кооректировка СЗЗ (при наличии в ПЗЗ)</t>
  </si>
  <si>
    <t>Проектирование + концецпия</t>
  </si>
  <si>
    <t>по калькулятору или ГРП от СД</t>
  </si>
  <si>
    <t>Проектирование стадия "П"</t>
  </si>
  <si>
    <t>Проектирование стадия "РД"</t>
  </si>
  <si>
    <t>Получение свидельства об утверждении АГР</t>
  </si>
  <si>
    <t>Экспертиза проектной документации</t>
  </si>
  <si>
    <t>Изменение ВРИ</t>
  </si>
  <si>
    <t>Изменение ВРИ ЗУ  для проектирования и строительства</t>
  </si>
  <si>
    <t>окончание к началу сноса</t>
  </si>
  <si>
    <t>Оплата ВРИ</t>
  </si>
  <si>
    <t>по калькулятору оплаты ВРИ</t>
  </si>
  <si>
    <t>Снос</t>
  </si>
  <si>
    <t>Археологические изыскания (только в ЦАО)</t>
  </si>
  <si>
    <t>Ордер на снос (в ОАТИ)</t>
  </si>
  <si>
    <t>в течение срока  проектирования</t>
  </si>
  <si>
    <t>Снос/Демонтажные работы</t>
  </si>
  <si>
    <t>Вынос инженерных сетей</t>
  </si>
  <si>
    <t>При проектировании нулевого цикла по границам участка как правило при наличии инженерных сетей в пятне застройки требуется перекладка с выносом за пятно (2-4 мес)</t>
  </si>
  <si>
    <t>Завершение выноса сетей к дате получения разрешения на строительство, но не ранее открытия ордера на проведение земляных работ для перекладки. Ордер 2 мес на согласование с момента разработки АФК</t>
  </si>
  <si>
    <t>ОАТИ</t>
  </si>
  <si>
    <t>Переоформление ордера на строительство в ОАТИ</t>
  </si>
  <si>
    <t>после РнС/сноса в течение 0,5 мес</t>
  </si>
  <si>
    <t>Аннулирование свидетельств (снос)</t>
  </si>
  <si>
    <t>после сноса в течение 0,5 мес</t>
  </si>
  <si>
    <t>РнС</t>
  </si>
  <si>
    <t>след месяц после получ РнС</t>
  </si>
  <si>
    <t>Продление ордера на строительство</t>
  </si>
  <si>
    <t>0,5 мес</t>
  </si>
  <si>
    <t>СМР (!без ввода)</t>
  </si>
  <si>
    <t>Выход на стройплощадку, конструктив ниже 0</t>
  </si>
  <si>
    <t>Конструктив выше 0, завершение строительства</t>
  </si>
  <si>
    <t>Проведение технической инвентаризации и адресация</t>
  </si>
  <si>
    <t>за 3 мес. до ввода</t>
  </si>
  <si>
    <t>Подготовка техпланов на объект и инженерные коммуникации</t>
  </si>
  <si>
    <t>за 1 мес. до ввода</t>
  </si>
  <si>
    <t>Получение ЗОС и Разрешения на ввод</t>
  </si>
  <si>
    <t>Закрытие ордера на строительство</t>
  </si>
  <si>
    <t xml:space="preserve">Постановка объекта на кад.учет </t>
  </si>
  <si>
    <t>при вводе</t>
  </si>
  <si>
    <t>СМР (прикрытие в течение всего срока в МГСН и ОАТИ)</t>
  </si>
  <si>
    <t>в течение срока СМР</t>
  </si>
  <si>
    <t>АФК + ТЗ на АФК</t>
  </si>
  <si>
    <t>Стадия</t>
  </si>
  <si>
    <t>Получение ИРД</t>
  </si>
  <si>
    <t>Стадия РД</t>
  </si>
  <si>
    <t>Наличие ДКН</t>
  </si>
  <si>
    <t>Исходные данные</t>
  </si>
  <si>
    <t>Результат</t>
  </si>
  <si>
    <t>Проектирование</t>
  </si>
  <si>
    <t>Согласования</t>
  </si>
  <si>
    <t>СМР</t>
  </si>
  <si>
    <t>Согласно нормативу ОС</t>
  </si>
  <si>
    <t>Данные предоставляются ДС</t>
  </si>
  <si>
    <t>Методическая 
формула</t>
  </si>
  <si>
    <t>ДКН есть, если основа проекта - сохранение здания (например, ГУОД и Чистые Пруды). Сохранение фасадной стены или малой части проекта не считается (например, Олинда или Лаврушинский)</t>
  </si>
  <si>
    <t>Площадь ЖК (БТИ)</t>
  </si>
  <si>
    <t>Выбор оператора</t>
  </si>
  <si>
    <t>РГ ГЗК и ГЗК</t>
  </si>
  <si>
    <t>Разработка ППТ</t>
  </si>
  <si>
    <t>Заявление в МКА о внесении изменений в ПЗЗ</t>
  </si>
  <si>
    <t>Внесение изменений в ПЗЗ</t>
  </si>
  <si>
    <t>Утверждение ППТ</t>
  </si>
  <si>
    <t>Снятие СЗЗ</t>
  </si>
  <si>
    <t>Статус ИРД</t>
  </si>
  <si>
    <t>Учет стадии</t>
  </si>
  <si>
    <t>Данные для ГРП проекта</t>
  </si>
  <si>
    <t>Нужен ППТ</t>
  </si>
  <si>
    <t>Пройден ГЗК</t>
  </si>
  <si>
    <t>Изменен ПЗЗ</t>
  </si>
  <si>
    <t>Получен ГПЗУ</t>
  </si>
  <si>
    <t>Нужен ГЗК без ППТ</t>
  </si>
  <si>
    <t>Стандартные сроки ИРД</t>
  </si>
  <si>
    <t>Инд.сроки</t>
  </si>
  <si>
    <t>Станд.сроки</t>
  </si>
  <si>
    <t>Стадия П</t>
  </si>
  <si>
    <t>Экспертиза</t>
  </si>
  <si>
    <t>ТЗ на АФК + АФК</t>
  </si>
  <si>
    <t>СМР выше 0</t>
  </si>
  <si>
    <t>Модель</t>
  </si>
  <si>
    <t>Исходник</t>
  </si>
  <si>
    <t>∆</t>
  </si>
  <si>
    <t>Накопленная ошибка</t>
  </si>
  <si>
    <t>Фиксированое значение</t>
  </si>
  <si>
    <t>Перес.АФК и П</t>
  </si>
  <si>
    <t>ИТОГ срок РнС</t>
  </si>
  <si>
    <t>Как вводить дату</t>
  </si>
  <si>
    <t>ввести вручную</t>
  </si>
  <si>
    <t>по формуле</t>
  </si>
  <si>
    <t>считает формула</t>
  </si>
  <si>
    <t>Корректировка ТЭПов в Росреестре</t>
  </si>
  <si>
    <t>Госрегистрация 1-го ДДУ</t>
  </si>
  <si>
    <t>Площадь ЖК</t>
  </si>
  <si>
    <t>Срок РнС</t>
  </si>
  <si>
    <t>Изменение срока</t>
  </si>
  <si>
    <t>Наземная + Подземная БТИ</t>
  </si>
  <si>
    <t>Пересечение конструктива ниже 0 и выше 0</t>
  </si>
  <si>
    <t>Название задачи</t>
  </si>
  <si>
    <t>Начало</t>
  </si>
  <si>
    <t>Окончание</t>
  </si>
  <si>
    <t>Предшественники</t>
  </si>
  <si>
    <t>Последователи</t>
  </si>
  <si>
    <t>Критическая задача</t>
  </si>
  <si>
    <t>График СМР Женева</t>
  </si>
  <si>
    <t>1236 дней</t>
  </si>
  <si>
    <t>Да</t>
  </si>
  <si>
    <t xml:space="preserve">   СМР площадка</t>
  </si>
  <si>
    <t>270 дней</t>
  </si>
  <si>
    <t xml:space="preserve">      Подготовка площадки</t>
  </si>
  <si>
    <t xml:space="preserve">         Вынос сетей</t>
  </si>
  <si>
    <t>240 дней</t>
  </si>
  <si>
    <t>5ОО+30 дней</t>
  </si>
  <si>
    <t xml:space="preserve">         Вырубка деревьев</t>
  </si>
  <si>
    <t>60 дней</t>
  </si>
  <si>
    <t>5НО</t>
  </si>
  <si>
    <t>Нет</t>
  </si>
  <si>
    <t xml:space="preserve">         Снос строений</t>
  </si>
  <si>
    <t>3ОО+30 дней</t>
  </si>
  <si>
    <t>13;6НО;4НО</t>
  </si>
  <si>
    <t xml:space="preserve">         Устройство бытового городка</t>
  </si>
  <si>
    <t xml:space="preserve">   СМР строений</t>
  </si>
  <si>
    <t>966 дней</t>
  </si>
  <si>
    <t xml:space="preserve">      Паркинг 1</t>
  </si>
  <si>
    <t>965 дней</t>
  </si>
  <si>
    <t xml:space="preserve">         Земляные работы </t>
  </si>
  <si>
    <t>236 дней</t>
  </si>
  <si>
    <t xml:space="preserve">            Земляные работы</t>
  </si>
  <si>
    <t>146 дней</t>
  </si>
  <si>
    <t>14НН+75 дней</t>
  </si>
  <si>
    <t xml:space="preserve">            Устройство свайного основания</t>
  </si>
  <si>
    <t>80 дней</t>
  </si>
  <si>
    <t>13НН</t>
  </si>
  <si>
    <t xml:space="preserve">         Конструктив ниже 0</t>
  </si>
  <si>
    <t>505 дней</t>
  </si>
  <si>
    <t xml:space="preserve">            Стена в грунте</t>
  </si>
  <si>
    <t>90 дней</t>
  </si>
  <si>
    <t>11НН;10</t>
  </si>
  <si>
    <t xml:space="preserve">            Новые фундаменты</t>
  </si>
  <si>
    <t>10НН+75 дней</t>
  </si>
  <si>
    <t>15НН+30 дней</t>
  </si>
  <si>
    <t xml:space="preserve">            Новые стены, колонны </t>
  </si>
  <si>
    <t>300 дней</t>
  </si>
  <si>
    <t>14НН+30 дней</t>
  </si>
  <si>
    <t>16НН+10 дней;31НН+90 дней;52НН+90 дней;73НН+90 дней</t>
  </si>
  <si>
    <t xml:space="preserve">            Новые перекрытия</t>
  </si>
  <si>
    <t>15НН+10 дней</t>
  </si>
  <si>
    <t>22;20ОН-120 дней;129;18;95ОН+130 дней;112</t>
  </si>
  <si>
    <t xml:space="preserve">         Устройство каменной кладки </t>
  </si>
  <si>
    <t>150 дней</t>
  </si>
  <si>
    <t xml:space="preserve">            Устройство каменной кладки </t>
  </si>
  <si>
    <t>27НН+30 дней</t>
  </si>
  <si>
    <t xml:space="preserve">         Мансарда/кровля</t>
  </si>
  <si>
    <t xml:space="preserve">            Кровля стилобата</t>
  </si>
  <si>
    <t>16ОН-120 дней</t>
  </si>
  <si>
    <t>131;133;135</t>
  </si>
  <si>
    <t xml:space="preserve">         Инженерные системы внутренние </t>
  </si>
  <si>
    <t>460 дней</t>
  </si>
  <si>
    <t xml:space="preserve">            Монтаж ИС</t>
  </si>
  <si>
    <t>440 дней</t>
  </si>
  <si>
    <t xml:space="preserve">            Монтаж ИТП</t>
  </si>
  <si>
    <t>180 дней</t>
  </si>
  <si>
    <t>28;49;70;91;128</t>
  </si>
  <si>
    <t xml:space="preserve">            Пуско-наладочные работы</t>
  </si>
  <si>
    <t>20 дней</t>
  </si>
  <si>
    <t xml:space="preserve">         Заполнение проёмов</t>
  </si>
  <si>
    <t>27НН+20 дней</t>
  </si>
  <si>
    <t xml:space="preserve">         Внутренняя отделка </t>
  </si>
  <si>
    <t>400 дней</t>
  </si>
  <si>
    <t xml:space="preserve">            Отделка техпомещений</t>
  </si>
  <si>
    <t>18НН+30 дней</t>
  </si>
  <si>
    <t>23НН+30 дней;25НН+20 дней</t>
  </si>
  <si>
    <t xml:space="preserve">            Отделка паркинга</t>
  </si>
  <si>
    <t>190 дней</t>
  </si>
  <si>
    <t xml:space="preserve">      СМР секц.1</t>
  </si>
  <si>
    <t>680 дней</t>
  </si>
  <si>
    <t xml:space="preserve">         Конструктив выше 0</t>
  </si>
  <si>
    <t>225 дней</t>
  </si>
  <si>
    <t>220 дней</t>
  </si>
  <si>
    <t>15НН+90 дней</t>
  </si>
  <si>
    <t>32НН+5 дней</t>
  </si>
  <si>
    <t>31НН+5 дней</t>
  </si>
  <si>
    <t>33ОО;34НН;38;44;36НН+60 дней</t>
  </si>
  <si>
    <t xml:space="preserve">            Лестницы</t>
  </si>
  <si>
    <t>160 дней</t>
  </si>
  <si>
    <t>32ОО</t>
  </si>
  <si>
    <t xml:space="preserve">            Лифтовая шахта</t>
  </si>
  <si>
    <t>32НН</t>
  </si>
  <si>
    <t>250 дней</t>
  </si>
  <si>
    <t>32НН+60 дней</t>
  </si>
  <si>
    <t>45НН+60 дней;41НН+60 дней</t>
  </si>
  <si>
    <t xml:space="preserve">            Плоск. кровля </t>
  </si>
  <si>
    <t xml:space="preserve">         Фасад</t>
  </si>
  <si>
    <t xml:space="preserve">            Входные группы </t>
  </si>
  <si>
    <t>110 дней</t>
  </si>
  <si>
    <t>42ОО</t>
  </si>
  <si>
    <t xml:space="preserve">            Окна и витражи</t>
  </si>
  <si>
    <t>36НН+60 дней</t>
  </si>
  <si>
    <t>42НН+60 дней</t>
  </si>
  <si>
    <t xml:space="preserve">            Облицовка фасада </t>
  </si>
  <si>
    <t>41НН+60 дней</t>
  </si>
  <si>
    <t>40ОО</t>
  </si>
  <si>
    <t>555 дней</t>
  </si>
  <si>
    <t xml:space="preserve">            Монтаж лифтов</t>
  </si>
  <si>
    <t>535 дней</t>
  </si>
  <si>
    <t>49НН-60 дней</t>
  </si>
  <si>
    <t>200 дней</t>
  </si>
  <si>
    <t xml:space="preserve">            Отделка МОП </t>
  </si>
  <si>
    <t>47НН-60 дней</t>
  </si>
  <si>
    <t xml:space="preserve">      СМР секц.2</t>
  </si>
  <si>
    <t>53НН+5 дней</t>
  </si>
  <si>
    <t>52НН+5 дней</t>
  </si>
  <si>
    <t>54ОО;55НН;59;65;57НН+60 дней</t>
  </si>
  <si>
    <t>53ОО</t>
  </si>
  <si>
    <t>53НН</t>
  </si>
  <si>
    <t>53НН+60 дней</t>
  </si>
  <si>
    <t>66НН+60 дней;62НН+60 дней</t>
  </si>
  <si>
    <t>63ОО</t>
  </si>
  <si>
    <t>57НН+60 дней</t>
  </si>
  <si>
    <t>63НН+60 дней</t>
  </si>
  <si>
    <t>62НН+60 дней</t>
  </si>
  <si>
    <t>61ОО</t>
  </si>
  <si>
    <t>70НН-60 дней</t>
  </si>
  <si>
    <t>68НН-60 дней</t>
  </si>
  <si>
    <t xml:space="preserve">      СМР секц.3</t>
  </si>
  <si>
    <t>74НН+5 дней</t>
  </si>
  <si>
    <t>73НН+5 дней</t>
  </si>
  <si>
    <t>75ОО;76НН;80;86;78НН+60 дней</t>
  </si>
  <si>
    <t>74ОО</t>
  </si>
  <si>
    <t>74НН</t>
  </si>
  <si>
    <t>74НН+60 дней</t>
  </si>
  <si>
    <t>87НН+60 дней;83НН+60 дней</t>
  </si>
  <si>
    <t>84ОО</t>
  </si>
  <si>
    <t>78НН+60 дней</t>
  </si>
  <si>
    <t>84НН+60 дней</t>
  </si>
  <si>
    <t>83НН+60 дней</t>
  </si>
  <si>
    <t>82ОО</t>
  </si>
  <si>
    <t>91НН-60 дней</t>
  </si>
  <si>
    <t>89НН-60 дней;92НН</t>
  </si>
  <si>
    <t xml:space="preserve">            Отделка ДОУ</t>
  </si>
  <si>
    <t>91НН</t>
  </si>
  <si>
    <t xml:space="preserve">      Таунхаусы</t>
  </si>
  <si>
    <t>305 дней</t>
  </si>
  <si>
    <t>65 дней</t>
  </si>
  <si>
    <t>16ОН+130 дней</t>
  </si>
  <si>
    <t>96НН+5 дней</t>
  </si>
  <si>
    <t>95НН+5 дней</t>
  </si>
  <si>
    <t>97ОО;99;101</t>
  </si>
  <si>
    <t>30 дней</t>
  </si>
  <si>
    <t>96ОО</t>
  </si>
  <si>
    <t>107НН+60 дней;104;103</t>
  </si>
  <si>
    <t>105ОН-30 дней</t>
  </si>
  <si>
    <t>105ОН-30 дней;109НН</t>
  </si>
  <si>
    <t>103ОН-30 дней;104ОН-30 дней</t>
  </si>
  <si>
    <t>170 дней</t>
  </si>
  <si>
    <t>99НН+60 дней</t>
  </si>
  <si>
    <t>104НН</t>
  </si>
  <si>
    <t xml:space="preserve">      Школа</t>
  </si>
  <si>
    <t>125 дней</t>
  </si>
  <si>
    <t>120 дней</t>
  </si>
  <si>
    <t>113НН+5 дней</t>
  </si>
  <si>
    <t>112НН+5 дней</t>
  </si>
  <si>
    <t>114ОО;118;116НН+60 дней</t>
  </si>
  <si>
    <t>113ОО</t>
  </si>
  <si>
    <t>113НН+60 дней</t>
  </si>
  <si>
    <t>124НН+60 дней;121НН+85 дней;122НН+90 дней</t>
  </si>
  <si>
    <t>122ОО</t>
  </si>
  <si>
    <t>116НН+85 дней</t>
  </si>
  <si>
    <t>116НН+90 дней</t>
  </si>
  <si>
    <t>120ОО</t>
  </si>
  <si>
    <t>335 дней</t>
  </si>
  <si>
    <t>315 дней</t>
  </si>
  <si>
    <t>116НН+60 дней</t>
  </si>
  <si>
    <t>128НН-60 дней</t>
  </si>
  <si>
    <t xml:space="preserve">            Отделочные работы</t>
  </si>
  <si>
    <t>23;118;121</t>
  </si>
  <si>
    <t>126НН-60 дней</t>
  </si>
  <si>
    <t xml:space="preserve">      Наружные инженерные сети</t>
  </si>
  <si>
    <t>210 дней</t>
  </si>
  <si>
    <t>132ОН-30 дней</t>
  </si>
  <si>
    <t xml:space="preserve">      Генплан и благоустройство </t>
  </si>
  <si>
    <t xml:space="preserve">         Озеленение</t>
  </si>
  <si>
    <t>132ОН-30 дней;20</t>
  </si>
  <si>
    <t xml:space="preserve">         Устройство покрытия территории </t>
  </si>
  <si>
    <t>129ОН-30 дней</t>
  </si>
  <si>
    <t>131ОН-30 дней;133;135ОН-30 дней;134ОО</t>
  </si>
  <si>
    <t xml:space="preserve">         Навигация</t>
  </si>
  <si>
    <t>132;20</t>
  </si>
  <si>
    <t xml:space="preserve">         Освещение территории</t>
  </si>
  <si>
    <t>132ОО</t>
  </si>
  <si>
    <t xml:space="preserve">         Устройство ограждений и МАФ</t>
  </si>
  <si>
    <t xml:space="preserve">      Окончание СМР (готовность к ЗОС)</t>
  </si>
  <si>
    <t>1 день</t>
  </si>
  <si>
    <t>46;24;67;88;108;125</t>
  </si>
  <si>
    <t>СМР - инж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</si>
</sst>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;;;"/>
    <numFmt numFmtId="165" formatCode="[$-419]mmmm\ yyyy;@"/>
    <numFmt numFmtId="166" formatCode="General\ &quot;мес&quot;"/>
    <numFmt numFmtId="167" formatCode="General&quot; мес.&quot;"/>
    <numFmt numFmtId="168" formatCode="#&quot; мес.&quot;"/>
    <numFmt numFmtId="169" formatCode="#&quot; мес&quot;;\-#&quot; мес&quot;;"/>
    <numFmt numFmtId="170" formatCode="0.0_ ;\-0.0\ "/>
    <numFmt numFmtId="171" formatCode="#,##0.0"/>
    <numFmt numFmtId="172" formatCode="#0.0&quot; мес&quot;;\-#0.0&quot; мес&quot;;"/>
  </numFmts>
  <fonts count="48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ahoma"/>
      <family val="2"/>
      <charset val="204"/>
    </font>
    <font>
      <sz val="11"/>
      <color theme="1"/>
      <name val="Tahoma"/>
      <family val="2"/>
      <charset val="204"/>
    </font>
    <font>
      <b/>
      <sz val="11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9"/>
      <color theme="0" tint="-0.499984740745262"/>
      <name val="Tahoma"/>
      <family val="2"/>
      <charset val="204"/>
    </font>
    <font>
      <sz val="10"/>
      <color rgb="FF4D4D4D"/>
      <name val="Tahoma"/>
      <family val="2"/>
      <charset val="204"/>
    </font>
    <font>
      <sz val="11"/>
      <color rgb="FF4D4D4D"/>
      <name val="Tahoma"/>
      <family val="2"/>
      <charset val="204"/>
    </font>
    <font>
      <sz val="10"/>
      <color theme="0" tint="-0.499984740745262"/>
      <name val="Tahoma"/>
      <family val="2"/>
      <charset val="204"/>
    </font>
    <font>
      <sz val="11"/>
      <color theme="0" tint="-0.499984740745262"/>
      <name val="Tahoma"/>
      <family val="2"/>
      <charset val="204"/>
    </font>
    <font>
      <sz val="10"/>
      <color rgb="FF0070C0"/>
      <name val="Tahoma"/>
      <family val="2"/>
      <charset val="204"/>
    </font>
    <font>
      <sz val="9"/>
      <color rgb="FF0070C0"/>
      <name val="Tahoma"/>
      <family val="2"/>
      <charset val="204"/>
    </font>
    <font>
      <sz val="11"/>
      <color rgb="FF0070C0"/>
      <name val="Tahoma"/>
      <family val="2"/>
      <charset val="204"/>
    </font>
    <font>
      <sz val="10"/>
      <color theme="0"/>
      <name val="Arial"/>
      <family val="2"/>
      <charset val="204"/>
    </font>
    <font>
      <b/>
      <sz val="10"/>
      <name val="Arial"/>
      <family val="2"/>
      <charset val="204"/>
    </font>
    <font>
      <i/>
      <sz val="8"/>
      <name val="Arial"/>
      <family val="2"/>
      <charset val="204"/>
    </font>
    <font>
      <b/>
      <sz val="11"/>
      <color rgb="FFC00000"/>
      <name val="Arial"/>
      <family val="2"/>
      <charset val="204"/>
    </font>
    <font>
      <b/>
      <i/>
      <sz val="8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rgb="FFC00000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sz val="10"/>
      <color theme="0" tint="-0.499984740745262"/>
      <name val="Arial"/>
      <family val="2"/>
      <charset val="204"/>
    </font>
    <font>
      <sz val="11"/>
      <color theme="0" tint="-0.499984740745262"/>
      <name val="Arial"/>
      <family val="2"/>
      <charset val="204"/>
    </font>
    <font>
      <sz val="7"/>
      <color theme="0" tint="-0.34998626667073579"/>
      <name val="Arial"/>
      <family val="2"/>
      <charset val="204"/>
    </font>
    <font>
      <sz val="10"/>
      <color rgb="FF4D4D4D"/>
      <name val="Arial"/>
      <family val="2"/>
      <charset val="204"/>
    </font>
    <font>
      <sz val="10"/>
      <color theme="1" tint="0.34998626667073579"/>
      <name val="Arial"/>
      <family val="2"/>
      <charset val="204"/>
    </font>
    <font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rgb="FF4D4D4D"/>
      <name val="Arial"/>
      <family val="2"/>
      <charset val="204"/>
    </font>
    <font>
      <sz val="11"/>
      <color theme="1"/>
      <name val="Arial"/>
      <family val="2"/>
      <charset val="204"/>
    </font>
    <font>
      <sz val="10.5"/>
      <color theme="1"/>
      <name val="Arial"/>
      <family val="2"/>
      <charset val="204"/>
    </font>
    <font>
      <sz val="8"/>
      <color theme="0" tint="-0.499984740745262"/>
      <name val="Arial"/>
      <family val="2"/>
      <charset val="204"/>
    </font>
    <font>
      <sz val="8"/>
      <name val="Arial"/>
      <family val="2"/>
      <charset val="204"/>
    </font>
    <font>
      <b/>
      <sz val="11"/>
      <color theme="0" tint="-0.499984740745262"/>
      <name val="Arial"/>
      <family val="2"/>
      <charset val="204"/>
    </font>
    <font>
      <sz val="8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sz val="10"/>
      <color rgb="FF363636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57">
    <border>
      <left/>
      <right/>
      <top/>
      <bottom/>
      <diagonal/>
    </border>
    <border>
      <left style="thin">
        <color theme="0" tint="-0.249977111117893"/>
      </left>
      <right style="thin">
        <color theme="0" tint="-0.24994659260841701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77111117893"/>
      </top>
      <bottom/>
      <diagonal/>
    </border>
    <border>
      <left style="thin">
        <color theme="0" tint="-0.24994659260841701"/>
      </left>
      <right/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499984740745262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theme="0" tint="-0.249977111117893"/>
      </left>
      <right/>
      <top style="thin">
        <color theme="0" tint="-0.499984740745262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3">
    <xf numFmtId="0" fontId="0" fillId="0" borderId="0"/>
    <xf numFmtId="0" fontId="1" fillId="0" borderId="0"/>
    <xf numFmtId="0" fontId="26" fillId="0" borderId="0"/>
  </cellStyleXfs>
  <cellXfs count="267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165" fontId="2" fillId="0" borderId="0" xfId="0" applyNumberFormat="1" applyFont="1" applyFill="1" applyBorder="1" applyAlignment="1">
      <alignment textRotation="90"/>
    </xf>
    <xf numFmtId="0" fontId="3" fillId="3" borderId="0" xfId="0" applyFont="1" applyFill="1" applyBorder="1" applyAlignment="1">
      <alignment horizontal="center" vertical="center" textRotation="90" wrapText="1"/>
    </xf>
    <xf numFmtId="0" fontId="3" fillId="0" borderId="0" xfId="0" applyFont="1" applyFill="1" applyBorder="1" applyAlignment="1">
      <alignment textRotation="90" wrapText="1"/>
    </xf>
    <xf numFmtId="0" fontId="2" fillId="0" borderId="0" xfId="0" applyFont="1" applyFill="1" applyBorder="1" applyAlignment="1">
      <alignment textRotation="90"/>
    </xf>
    <xf numFmtId="0" fontId="2" fillId="0" borderId="0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3" fontId="5" fillId="4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Fill="1" applyBorder="1"/>
    <xf numFmtId="164" fontId="2" fillId="0" borderId="8" xfId="0" applyNumberFormat="1" applyFont="1" applyBorder="1"/>
    <xf numFmtId="164" fontId="6" fillId="0" borderId="8" xfId="1" applyNumberFormat="1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7" fillId="0" borderId="0" xfId="0" applyFont="1"/>
    <xf numFmtId="0" fontId="3" fillId="0" borderId="8" xfId="0" applyFont="1" applyBorder="1" applyAlignment="1">
      <alignment horizontal="left" vertical="center" wrapText="1"/>
    </xf>
    <xf numFmtId="166" fontId="3" fillId="0" borderId="8" xfId="0" applyNumberFormat="1" applyFont="1" applyBorder="1" applyAlignment="1">
      <alignment horizontal="center" vertical="center" wrapText="1"/>
    </xf>
    <xf numFmtId="0" fontId="8" fillId="0" borderId="8" xfId="0" applyFont="1" applyFill="1" applyBorder="1"/>
    <xf numFmtId="164" fontId="8" fillId="0" borderId="8" xfId="0" applyNumberFormat="1" applyFont="1" applyBorder="1"/>
    <xf numFmtId="0" fontId="8" fillId="0" borderId="9" xfId="0" applyFont="1" applyBorder="1"/>
    <xf numFmtId="0" fontId="8" fillId="0" borderId="0" xfId="0" applyFont="1"/>
    <xf numFmtId="0" fontId="9" fillId="0" borderId="0" xfId="0" applyFont="1"/>
    <xf numFmtId="0" fontId="10" fillId="0" borderId="9" xfId="0" applyFont="1" applyBorder="1"/>
    <xf numFmtId="0" fontId="10" fillId="0" borderId="0" xfId="0" applyFont="1"/>
    <xf numFmtId="1" fontId="8" fillId="0" borderId="8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2" fillId="0" borderId="11" xfId="0" applyFont="1" applyBorder="1"/>
    <xf numFmtId="0" fontId="11" fillId="0" borderId="0" xfId="0" applyFont="1"/>
    <xf numFmtId="9" fontId="12" fillId="0" borderId="0" xfId="0" applyNumberFormat="1" applyFont="1"/>
    <xf numFmtId="0" fontId="13" fillId="0" borderId="0" xfId="0" applyFont="1"/>
    <xf numFmtId="0" fontId="2" fillId="0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25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 wrapText="1"/>
    </xf>
    <xf numFmtId="3" fontId="0" fillId="6" borderId="20" xfId="0" applyNumberFormat="1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5" fillId="8" borderId="22" xfId="0" applyFont="1" applyFill="1" applyBorder="1" applyAlignment="1">
      <alignment horizontal="center" vertical="center"/>
    </xf>
    <xf numFmtId="0" fontId="15" fillId="8" borderId="13" xfId="0" applyFont="1" applyFill="1" applyBorder="1" applyAlignment="1">
      <alignment horizontal="center" vertical="center" wrapText="1"/>
    </xf>
    <xf numFmtId="0" fontId="15" fillId="8" borderId="24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18" fillId="0" borderId="24" xfId="0" applyFont="1" applyBorder="1" applyAlignment="1">
      <alignment horizontal="center" vertical="center"/>
    </xf>
    <xf numFmtId="168" fontId="18" fillId="0" borderId="23" xfId="0" applyNumberFormat="1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0" fillId="0" borderId="14" xfId="0" applyBorder="1"/>
    <xf numFmtId="0" fontId="0" fillId="0" borderId="12" xfId="0" applyBorder="1"/>
    <xf numFmtId="0" fontId="0" fillId="0" borderId="16" xfId="0" applyBorder="1"/>
    <xf numFmtId="0" fontId="14" fillId="0" borderId="0" xfId="0" applyFont="1" applyAlignment="1">
      <alignment horizontal="left" vertical="center" wrapText="1"/>
    </xf>
    <xf numFmtId="0" fontId="16" fillId="0" borderId="25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4" fontId="16" fillId="0" borderId="0" xfId="0" applyNumberFormat="1" applyFont="1" applyAlignment="1">
      <alignment vertical="center"/>
    </xf>
    <xf numFmtId="0" fontId="15" fillId="0" borderId="13" xfId="0" applyFont="1" applyBorder="1" applyAlignment="1">
      <alignment horizontal="left" vertical="center" wrapText="1"/>
    </xf>
    <xf numFmtId="170" fontId="20" fillId="0" borderId="24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19" fillId="7" borderId="13" xfId="0" applyFont="1" applyFill="1" applyBorder="1" applyAlignment="1">
      <alignment horizontal="center" vertical="center" wrapText="1"/>
    </xf>
    <xf numFmtId="3" fontId="0" fillId="0" borderId="22" xfId="0" applyNumberFormat="1" applyBorder="1" applyAlignment="1">
      <alignment horizontal="center" vertical="center"/>
    </xf>
    <xf numFmtId="3" fontId="0" fillId="0" borderId="23" xfId="0" applyNumberFormat="1" applyBorder="1" applyAlignment="1">
      <alignment horizontal="center" vertical="center"/>
    </xf>
    <xf numFmtId="171" fontId="0" fillId="0" borderId="40" xfId="0" applyNumberFormat="1" applyBorder="1" applyAlignment="1">
      <alignment horizontal="center" vertical="center" wrapText="1"/>
    </xf>
    <xf numFmtId="171" fontId="0" fillId="0" borderId="39" xfId="0" applyNumberFormat="1" applyBorder="1" applyAlignment="1">
      <alignment horizontal="center" vertical="center" wrapText="1"/>
    </xf>
    <xf numFmtId="171" fontId="0" fillId="0" borderId="41" xfId="0" applyNumberFormat="1" applyBorder="1" applyAlignment="1">
      <alignment horizontal="center" vertical="center" wrapText="1"/>
    </xf>
    <xf numFmtId="171" fontId="0" fillId="0" borderId="42" xfId="0" applyNumberFormat="1" applyBorder="1" applyAlignment="1">
      <alignment horizontal="center" vertical="center" wrapText="1"/>
    </xf>
    <xf numFmtId="171" fontId="0" fillId="0" borderId="30" xfId="0" applyNumberFormat="1" applyBorder="1" applyAlignment="1">
      <alignment horizontal="center" vertical="center" wrapText="1"/>
    </xf>
    <xf numFmtId="171" fontId="0" fillId="0" borderId="28" xfId="0" applyNumberFormat="1" applyBorder="1" applyAlignment="1">
      <alignment horizontal="center" vertical="center" wrapText="1"/>
    </xf>
    <xf numFmtId="171" fontId="0" fillId="0" borderId="33" xfId="0" applyNumberFormat="1" applyBorder="1" applyAlignment="1">
      <alignment horizontal="center" vertical="center" wrapText="1"/>
    </xf>
    <xf numFmtId="171" fontId="0" fillId="0" borderId="31" xfId="0" applyNumberFormat="1" applyBorder="1" applyAlignment="1">
      <alignment horizontal="center" vertical="center" wrapText="1"/>
    </xf>
    <xf numFmtId="169" fontId="21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right" vertical="center" indent="1"/>
    </xf>
    <xf numFmtId="0" fontId="19" fillId="0" borderId="14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0" fillId="0" borderId="28" xfId="0" applyBorder="1" applyAlignment="1">
      <alignment horizontal="left" vertical="center" wrapText="1" indent="1"/>
    </xf>
    <xf numFmtId="0" fontId="0" fillId="0" borderId="30" xfId="0" applyBorder="1" applyAlignment="1">
      <alignment horizontal="left" vertical="center" wrapText="1" indent="1"/>
    </xf>
    <xf numFmtId="0" fontId="0" fillId="0" borderId="33" xfId="0" applyBorder="1" applyAlignment="1">
      <alignment horizontal="left" vertical="center" wrapText="1" indent="1"/>
    </xf>
    <xf numFmtId="0" fontId="0" fillId="0" borderId="31" xfId="0" applyBorder="1" applyAlignment="1">
      <alignment horizontal="left" vertical="center" wrapText="1" indent="1"/>
    </xf>
    <xf numFmtId="172" fontId="21" fillId="0" borderId="0" xfId="0" applyNumberFormat="1" applyFont="1" applyAlignment="1">
      <alignment horizontal="center" vertical="center"/>
    </xf>
    <xf numFmtId="172" fontId="0" fillId="0" borderId="35" xfId="0" applyNumberFormat="1" applyBorder="1" applyAlignment="1">
      <alignment horizontal="center" vertical="center" wrapText="1"/>
    </xf>
    <xf numFmtId="172" fontId="0" fillId="0" borderId="28" xfId="0" applyNumberFormat="1" applyBorder="1" applyAlignment="1">
      <alignment horizontal="center" vertical="center" wrapText="1"/>
    </xf>
    <xf numFmtId="172" fontId="0" fillId="0" borderId="36" xfId="0" applyNumberFormat="1" applyBorder="1" applyAlignment="1">
      <alignment horizontal="center" vertical="center" wrapText="1"/>
    </xf>
    <xf numFmtId="172" fontId="0" fillId="0" borderId="30" xfId="0" applyNumberFormat="1" applyBorder="1" applyAlignment="1">
      <alignment horizontal="center" vertical="center" wrapText="1"/>
    </xf>
    <xf numFmtId="172" fontId="0" fillId="0" borderId="37" xfId="0" applyNumberFormat="1" applyBorder="1" applyAlignment="1">
      <alignment horizontal="center" vertical="center" wrapText="1"/>
    </xf>
    <xf numFmtId="172" fontId="0" fillId="0" borderId="33" xfId="0" applyNumberFormat="1" applyBorder="1" applyAlignment="1">
      <alignment horizontal="center" vertical="center" wrapText="1"/>
    </xf>
    <xf numFmtId="172" fontId="0" fillId="0" borderId="38" xfId="0" applyNumberFormat="1" applyBorder="1" applyAlignment="1">
      <alignment horizontal="center" vertical="center" wrapText="1"/>
    </xf>
    <xf numFmtId="172" fontId="0" fillId="0" borderId="31" xfId="0" applyNumberFormat="1" applyBorder="1" applyAlignment="1">
      <alignment horizontal="center" vertical="center" wrapText="1"/>
    </xf>
    <xf numFmtId="172" fontId="0" fillId="0" borderId="20" xfId="0" applyNumberFormat="1" applyFill="1" applyBorder="1" applyAlignment="1">
      <alignment horizontal="center" vertical="center" wrapText="1"/>
    </xf>
    <xf numFmtId="172" fontId="0" fillId="0" borderId="29" xfId="0" applyNumberFormat="1" applyFill="1" applyBorder="1" applyAlignment="1">
      <alignment horizontal="center" vertical="center" wrapText="1"/>
    </xf>
    <xf numFmtId="172" fontId="0" fillId="0" borderId="21" xfId="0" applyNumberFormat="1" applyFill="1" applyBorder="1" applyAlignment="1">
      <alignment horizontal="center" vertical="center" wrapText="1"/>
    </xf>
    <xf numFmtId="172" fontId="16" fillId="6" borderId="12" xfId="0" applyNumberFormat="1" applyFont="1" applyFill="1" applyBorder="1" applyAlignment="1">
      <alignment horizontal="center" vertical="center"/>
    </xf>
    <xf numFmtId="172" fontId="16" fillId="0" borderId="0" xfId="0" applyNumberFormat="1" applyFont="1" applyBorder="1" applyAlignment="1">
      <alignment horizontal="center" vertical="center"/>
    </xf>
    <xf numFmtId="172" fontId="16" fillId="6" borderId="16" xfId="0" applyNumberFormat="1" applyFont="1" applyFill="1" applyBorder="1" applyAlignment="1">
      <alignment horizontal="center" vertical="center"/>
    </xf>
    <xf numFmtId="172" fontId="16" fillId="0" borderId="26" xfId="0" applyNumberFormat="1" applyFont="1" applyBorder="1" applyAlignment="1">
      <alignment horizontal="center" vertical="center" wrapText="1"/>
    </xf>
    <xf numFmtId="172" fontId="0" fillId="0" borderId="20" xfId="0" applyNumberFormat="1" applyBorder="1" applyAlignment="1">
      <alignment horizontal="center" vertical="center" wrapText="1"/>
    </xf>
    <xf numFmtId="172" fontId="0" fillId="0" borderId="29" xfId="0" applyNumberFormat="1" applyBorder="1" applyAlignment="1">
      <alignment horizontal="center" vertical="center" wrapText="1"/>
    </xf>
    <xf numFmtId="172" fontId="0" fillId="0" borderId="32" xfId="0" applyNumberFormat="1" applyBorder="1" applyAlignment="1">
      <alignment horizontal="center" vertical="center" wrapText="1"/>
    </xf>
    <xf numFmtId="172" fontId="0" fillId="0" borderId="21" xfId="0" applyNumberFormat="1" applyBorder="1" applyAlignment="1">
      <alignment horizontal="center" vertical="center" wrapText="1"/>
    </xf>
    <xf numFmtId="172" fontId="0" fillId="6" borderId="20" xfId="0" applyNumberFormat="1" applyFill="1" applyBorder="1" applyAlignment="1">
      <alignment horizontal="center" vertical="center" wrapText="1"/>
    </xf>
    <xf numFmtId="172" fontId="0" fillId="6" borderId="29" xfId="0" applyNumberFormat="1" applyFill="1" applyBorder="1" applyAlignment="1">
      <alignment horizontal="center" vertical="center" wrapText="1"/>
    </xf>
    <xf numFmtId="172" fontId="0" fillId="6" borderId="32" xfId="0" applyNumberFormat="1" applyFill="1" applyBorder="1" applyAlignment="1">
      <alignment horizontal="center" vertical="center" wrapText="1"/>
    </xf>
    <xf numFmtId="172" fontId="0" fillId="6" borderId="21" xfId="0" applyNumberFormat="1" applyFill="1" applyBorder="1" applyAlignment="1">
      <alignment horizontal="center" vertical="center" wrapText="1"/>
    </xf>
    <xf numFmtId="0" fontId="25" fillId="8" borderId="2" xfId="0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/>
    </xf>
    <xf numFmtId="0" fontId="24" fillId="4" borderId="5" xfId="0" applyFont="1" applyFill="1" applyBorder="1" applyAlignment="1">
      <alignment horizontal="center" vertical="center"/>
    </xf>
    <xf numFmtId="14" fontId="27" fillId="2" borderId="43" xfId="2" applyNumberFormat="1" applyFont="1" applyFill="1" applyBorder="1" applyAlignment="1">
      <alignment horizontal="center" vertical="center" wrapText="1"/>
    </xf>
    <xf numFmtId="14" fontId="24" fillId="3" borderId="43" xfId="2" applyNumberFormat="1" applyFont="1" applyFill="1" applyBorder="1" applyAlignment="1">
      <alignment horizontal="center" vertical="center" wrapText="1"/>
    </xf>
    <xf numFmtId="0" fontId="1" fillId="5" borderId="44" xfId="0" applyFont="1" applyFill="1" applyBorder="1" applyAlignment="1">
      <alignment horizontal="center" vertical="center"/>
    </xf>
    <xf numFmtId="0" fontId="1" fillId="5" borderId="45" xfId="0" applyFont="1" applyFill="1" applyBorder="1" applyAlignment="1">
      <alignment horizontal="center" vertical="center"/>
    </xf>
    <xf numFmtId="0" fontId="28" fillId="5" borderId="44" xfId="0" applyFont="1" applyFill="1" applyBorder="1" applyAlignment="1">
      <alignment horizontal="center" vertical="center"/>
    </xf>
    <xf numFmtId="0" fontId="28" fillId="2" borderId="46" xfId="0" applyFont="1" applyFill="1" applyBorder="1" applyAlignment="1">
      <alignment horizontal="center" vertical="center"/>
    </xf>
    <xf numFmtId="0" fontId="28" fillId="2" borderId="8" xfId="0" applyFont="1" applyFill="1" applyBorder="1" applyAlignment="1">
      <alignment horizontal="center" vertical="center"/>
    </xf>
    <xf numFmtId="0" fontId="28" fillId="2" borderId="47" xfId="0" applyFont="1" applyFill="1" applyBorder="1" applyAlignment="1">
      <alignment horizontal="center" vertical="center"/>
    </xf>
    <xf numFmtId="14" fontId="29" fillId="5" borderId="44" xfId="0" applyNumberFormat="1" applyFont="1" applyFill="1" applyBorder="1" applyAlignment="1">
      <alignment horizontal="center" vertical="center" wrapText="1"/>
    </xf>
    <xf numFmtId="14" fontId="29" fillId="0" borderId="46" xfId="0" applyNumberFormat="1" applyFont="1" applyBorder="1" applyAlignment="1">
      <alignment horizontal="center" vertical="center" wrapText="1"/>
    </xf>
    <xf numFmtId="14" fontId="29" fillId="0" borderId="8" xfId="0" applyNumberFormat="1" applyFont="1" applyBorder="1" applyAlignment="1">
      <alignment horizontal="center" vertical="center" wrapText="1"/>
    </xf>
    <xf numFmtId="14" fontId="29" fillId="0" borderId="47" xfId="0" applyNumberFormat="1" applyFont="1" applyBorder="1" applyAlignment="1">
      <alignment horizontal="center" vertical="center" wrapText="1"/>
    </xf>
    <xf numFmtId="0" fontId="1" fillId="0" borderId="0" xfId="0" applyFont="1" applyBorder="1"/>
    <xf numFmtId="3" fontId="31" fillId="0" borderId="0" xfId="0" applyNumberFormat="1" applyFont="1" applyBorder="1" applyAlignment="1">
      <alignment horizontal="center" vertical="center"/>
    </xf>
    <xf numFmtId="1" fontId="1" fillId="5" borderId="44" xfId="0" applyNumberFormat="1" applyFont="1" applyFill="1" applyBorder="1" applyAlignment="1">
      <alignment horizontal="center" vertical="center"/>
    </xf>
    <xf numFmtId="3" fontId="1" fillId="5" borderId="45" xfId="0" applyNumberFormat="1" applyFont="1" applyFill="1" applyBorder="1" applyAlignment="1">
      <alignment horizontal="center" vertical="center"/>
    </xf>
    <xf numFmtId="0" fontId="1" fillId="0" borderId="46" xfId="0" applyFont="1" applyFill="1" applyBorder="1" applyAlignment="1">
      <alignment horizontal="center" vertical="center"/>
    </xf>
    <xf numFmtId="0" fontId="32" fillId="0" borderId="46" xfId="0" applyFont="1" applyFill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1" fillId="0" borderId="47" xfId="0" applyFont="1" applyFill="1" applyBorder="1" applyAlignment="1">
      <alignment horizontal="center" vertical="center"/>
    </xf>
    <xf numFmtId="0" fontId="32" fillId="0" borderId="47" xfId="0" applyFont="1" applyBorder="1" applyAlignment="1">
      <alignment horizontal="center" vertical="center"/>
    </xf>
    <xf numFmtId="14" fontId="33" fillId="5" borderId="44" xfId="0" applyNumberFormat="1" applyFont="1" applyFill="1" applyBorder="1" applyAlignment="1">
      <alignment horizontal="center" vertical="center" wrapText="1"/>
    </xf>
    <xf numFmtId="14" fontId="27" fillId="2" borderId="51" xfId="2" applyNumberFormat="1" applyFont="1" applyFill="1" applyBorder="1" applyAlignment="1">
      <alignment horizontal="center" vertical="center" wrapText="1"/>
    </xf>
    <xf numFmtId="14" fontId="27" fillId="2" borderId="52" xfId="2" applyNumberFormat="1" applyFont="1" applyFill="1" applyBorder="1" applyAlignment="1">
      <alignment horizontal="center" vertical="center" wrapText="1"/>
    </xf>
    <xf numFmtId="14" fontId="27" fillId="2" borderId="53" xfId="2" applyNumberFormat="1" applyFont="1" applyFill="1" applyBorder="1" applyAlignment="1">
      <alignment horizontal="center" vertical="center" wrapText="1"/>
    </xf>
    <xf numFmtId="14" fontId="24" fillId="3" borderId="53" xfId="2" applyNumberFormat="1" applyFont="1" applyFill="1" applyBorder="1" applyAlignment="1">
      <alignment horizontal="center" vertical="center" wrapText="1"/>
    </xf>
    <xf numFmtId="14" fontId="24" fillId="3" borderId="54" xfId="2" applyNumberFormat="1" applyFont="1" applyFill="1" applyBorder="1" applyAlignment="1">
      <alignment horizontal="center" vertical="center" wrapText="1"/>
    </xf>
    <xf numFmtId="0" fontId="33" fillId="5" borderId="44" xfId="0" applyFont="1" applyFill="1" applyBorder="1" applyAlignment="1">
      <alignment horizontal="center" vertical="center"/>
    </xf>
    <xf numFmtId="1" fontId="33" fillId="5" borderId="44" xfId="0" applyNumberFormat="1" applyFont="1" applyFill="1" applyBorder="1" applyAlignment="1">
      <alignment horizontal="center" vertical="center"/>
    </xf>
    <xf numFmtId="3" fontId="33" fillId="5" borderId="45" xfId="0" applyNumberFormat="1" applyFont="1" applyFill="1" applyBorder="1" applyAlignment="1">
      <alignment horizontal="center" vertical="center"/>
    </xf>
    <xf numFmtId="1" fontId="32" fillId="0" borderId="46" xfId="0" applyNumberFormat="1" applyFont="1" applyFill="1" applyBorder="1" applyAlignment="1">
      <alignment horizontal="center" vertical="center"/>
    </xf>
    <xf numFmtId="3" fontId="32" fillId="0" borderId="46" xfId="0" applyNumberFormat="1" applyFont="1" applyFill="1" applyBorder="1" applyAlignment="1">
      <alignment horizontal="center" vertical="center"/>
    </xf>
    <xf numFmtId="1" fontId="32" fillId="0" borderId="8" xfId="0" applyNumberFormat="1" applyFont="1" applyFill="1" applyBorder="1" applyAlignment="1">
      <alignment horizontal="center" vertical="center"/>
    </xf>
    <xf numFmtId="3" fontId="32" fillId="0" borderId="8" xfId="0" applyNumberFormat="1" applyFont="1" applyFill="1" applyBorder="1" applyAlignment="1">
      <alignment horizontal="center" vertical="center"/>
    </xf>
    <xf numFmtId="1" fontId="32" fillId="0" borderId="47" xfId="0" applyNumberFormat="1" applyFont="1" applyFill="1" applyBorder="1" applyAlignment="1">
      <alignment horizontal="center" vertical="center"/>
    </xf>
    <xf numFmtId="3" fontId="32" fillId="0" borderId="47" xfId="0" applyNumberFormat="1" applyFont="1" applyFill="1" applyBorder="1" applyAlignment="1">
      <alignment horizontal="center" vertical="center"/>
    </xf>
    <xf numFmtId="1" fontId="1" fillId="0" borderId="46" xfId="0" applyNumberFormat="1" applyFont="1" applyFill="1" applyBorder="1" applyAlignment="1">
      <alignment horizontal="center" vertical="center"/>
    </xf>
    <xf numFmtId="3" fontId="1" fillId="0" borderId="46" xfId="0" applyNumberFormat="1" applyFont="1" applyFill="1" applyBorder="1" applyAlignment="1">
      <alignment horizontal="center" vertical="center"/>
    </xf>
    <xf numFmtId="1" fontId="1" fillId="0" borderId="47" xfId="0" applyNumberFormat="1" applyFont="1" applyFill="1" applyBorder="1" applyAlignment="1">
      <alignment horizontal="center" vertical="center"/>
    </xf>
    <xf numFmtId="3" fontId="1" fillId="0" borderId="47" xfId="0" applyNumberFormat="1" applyFont="1" applyFill="1" applyBorder="1" applyAlignment="1">
      <alignment horizontal="center" vertical="center"/>
    </xf>
    <xf numFmtId="0" fontId="30" fillId="5" borderId="44" xfId="0" applyFont="1" applyFill="1" applyBorder="1" applyAlignment="1">
      <alignment vertical="center"/>
    </xf>
    <xf numFmtId="0" fontId="30" fillId="0" borderId="8" xfId="0" applyFont="1" applyBorder="1" applyAlignment="1">
      <alignment vertical="center"/>
    </xf>
    <xf numFmtId="1" fontId="32" fillId="2" borderId="46" xfId="0" applyNumberFormat="1" applyFont="1" applyFill="1" applyBorder="1" applyAlignment="1">
      <alignment horizontal="center" vertical="center"/>
    </xf>
    <xf numFmtId="3" fontId="32" fillId="2" borderId="46" xfId="0" applyNumberFormat="1" applyFont="1" applyFill="1" applyBorder="1" applyAlignment="1">
      <alignment horizontal="center" vertical="center"/>
    </xf>
    <xf numFmtId="1" fontId="32" fillId="2" borderId="8" xfId="0" applyNumberFormat="1" applyFont="1" applyFill="1" applyBorder="1" applyAlignment="1">
      <alignment horizontal="center" vertical="center"/>
    </xf>
    <xf numFmtId="3" fontId="32" fillId="2" borderId="8" xfId="0" applyNumberFormat="1" applyFont="1" applyFill="1" applyBorder="1" applyAlignment="1">
      <alignment horizontal="center" vertical="center"/>
    </xf>
    <xf numFmtId="1" fontId="32" fillId="2" borderId="47" xfId="0" applyNumberFormat="1" applyFont="1" applyFill="1" applyBorder="1" applyAlignment="1">
      <alignment horizontal="center" vertical="center"/>
    </xf>
    <xf numFmtId="3" fontId="32" fillId="2" borderId="47" xfId="0" applyNumberFormat="1" applyFont="1" applyFill="1" applyBorder="1" applyAlignment="1">
      <alignment horizontal="center" vertical="center"/>
    </xf>
    <xf numFmtId="0" fontId="28" fillId="5" borderId="8" xfId="0" applyFont="1" applyFill="1" applyBorder="1" applyAlignment="1">
      <alignment horizontal="center" vertical="center"/>
    </xf>
    <xf numFmtId="14" fontId="29" fillId="5" borderId="8" xfId="0" applyNumberFormat="1" applyFont="1" applyFill="1" applyBorder="1" applyAlignment="1">
      <alignment horizontal="center" vertical="center" wrapText="1"/>
    </xf>
    <xf numFmtId="1" fontId="32" fillId="5" borderId="8" xfId="0" applyNumberFormat="1" applyFont="1" applyFill="1" applyBorder="1" applyAlignment="1">
      <alignment horizontal="center" vertical="center"/>
    </xf>
    <xf numFmtId="3" fontId="32" fillId="5" borderId="8" xfId="0" applyNumberFormat="1" applyFont="1" applyFill="1" applyBorder="1" applyAlignment="1">
      <alignment horizontal="center" vertical="center"/>
    </xf>
    <xf numFmtId="0" fontId="28" fillId="5" borderId="47" xfId="0" applyFont="1" applyFill="1" applyBorder="1" applyAlignment="1">
      <alignment horizontal="center" vertical="center"/>
    </xf>
    <xf numFmtId="14" fontId="29" fillId="5" borderId="47" xfId="0" applyNumberFormat="1" applyFont="1" applyFill="1" applyBorder="1" applyAlignment="1">
      <alignment horizontal="center" vertical="center" wrapText="1"/>
    </xf>
    <xf numFmtId="1" fontId="32" fillId="5" borderId="47" xfId="0" applyNumberFormat="1" applyFont="1" applyFill="1" applyBorder="1" applyAlignment="1">
      <alignment horizontal="center" vertical="center"/>
    </xf>
    <xf numFmtId="3" fontId="32" fillId="5" borderId="47" xfId="0" applyNumberFormat="1" applyFont="1" applyFill="1" applyBorder="1" applyAlignment="1">
      <alignment horizontal="center" vertical="center"/>
    </xf>
    <xf numFmtId="3" fontId="29" fillId="0" borderId="46" xfId="0" applyNumberFormat="1" applyFont="1" applyFill="1" applyBorder="1" applyAlignment="1">
      <alignment horizontal="center" vertical="center"/>
    </xf>
    <xf numFmtId="3" fontId="29" fillId="0" borderId="8" xfId="0" applyNumberFormat="1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left" vertical="center" wrapText="1" indent="3"/>
    </xf>
    <xf numFmtId="0" fontId="34" fillId="0" borderId="8" xfId="0" applyFont="1" applyBorder="1" applyAlignment="1">
      <alignment horizontal="left" vertical="center" wrapText="1"/>
    </xf>
    <xf numFmtId="166" fontId="35" fillId="0" borderId="8" xfId="0" applyNumberFormat="1" applyFont="1" applyBorder="1" applyAlignment="1">
      <alignment horizontal="center" vertical="center" wrapText="1"/>
    </xf>
    <xf numFmtId="166" fontId="37" fillId="0" borderId="8" xfId="0" applyNumberFormat="1" applyFont="1" applyBorder="1" applyAlignment="1">
      <alignment horizontal="center" vertical="center" wrapText="1"/>
    </xf>
    <xf numFmtId="0" fontId="24" fillId="2" borderId="55" xfId="0" applyFont="1" applyFill="1" applyBorder="1" applyAlignment="1">
      <alignment horizontal="left" vertical="center" wrapText="1" indent="3"/>
    </xf>
    <xf numFmtId="0" fontId="34" fillId="0" borderId="47" xfId="0" applyFont="1" applyBorder="1" applyAlignment="1">
      <alignment horizontal="left" vertical="center" wrapText="1"/>
    </xf>
    <xf numFmtId="166" fontId="37" fillId="0" borderId="47" xfId="0" applyNumberFormat="1" applyFont="1" applyBorder="1" applyAlignment="1">
      <alignment horizontal="center" vertical="center" wrapText="1"/>
    </xf>
    <xf numFmtId="0" fontId="30" fillId="0" borderId="47" xfId="0" applyFont="1" applyBorder="1" applyAlignment="1">
      <alignment vertical="center"/>
    </xf>
    <xf numFmtId="0" fontId="38" fillId="5" borderId="22" xfId="0" applyFont="1" applyFill="1" applyBorder="1" applyAlignment="1">
      <alignment vertical="center"/>
    </xf>
    <xf numFmtId="0" fontId="34" fillId="5" borderId="44" xfId="0" applyFont="1" applyFill="1" applyBorder="1" applyAlignment="1">
      <alignment horizontal="center" vertical="center" wrapText="1"/>
    </xf>
    <xf numFmtId="0" fontId="37" fillId="5" borderId="44" xfId="0" applyFont="1" applyFill="1" applyBorder="1" applyAlignment="1">
      <alignment horizontal="left" vertical="center" wrapText="1"/>
    </xf>
    <xf numFmtId="0" fontId="37" fillId="5" borderId="44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left" vertical="center" wrapText="1" indent="3"/>
    </xf>
    <xf numFmtId="0" fontId="34" fillId="0" borderId="46" xfId="0" applyFont="1" applyBorder="1" applyAlignment="1">
      <alignment horizontal="left" vertical="center" wrapText="1"/>
    </xf>
    <xf numFmtId="166" fontId="37" fillId="0" borderId="46" xfId="0" applyNumberFormat="1" applyFont="1" applyBorder="1" applyAlignment="1">
      <alignment horizontal="center" vertical="center" wrapText="1"/>
    </xf>
    <xf numFmtId="167" fontId="30" fillId="0" borderId="8" xfId="0" applyNumberFormat="1" applyFont="1" applyBorder="1" applyAlignment="1">
      <alignment horizontal="center" vertical="center"/>
    </xf>
    <xf numFmtId="0" fontId="38" fillId="2" borderId="55" xfId="0" applyFont="1" applyFill="1" applyBorder="1" applyAlignment="1">
      <alignment vertical="center"/>
    </xf>
    <xf numFmtId="3" fontId="39" fillId="2" borderId="47" xfId="0" applyNumberFormat="1" applyFont="1" applyFill="1" applyBorder="1" applyAlignment="1">
      <alignment horizontal="left" vertical="top" wrapText="1"/>
    </xf>
    <xf numFmtId="167" fontId="30" fillId="0" borderId="47" xfId="0" applyNumberFormat="1" applyFont="1" applyBorder="1" applyAlignment="1">
      <alignment horizontal="center" vertical="center"/>
    </xf>
    <xf numFmtId="0" fontId="30" fillId="0" borderId="46" xfId="0" applyFont="1" applyBorder="1" applyAlignment="1">
      <alignment vertical="center"/>
    </xf>
    <xf numFmtId="0" fontId="38" fillId="5" borderId="7" xfId="0" applyFont="1" applyFill="1" applyBorder="1" applyAlignment="1">
      <alignment vertical="center"/>
    </xf>
    <xf numFmtId="0" fontId="34" fillId="5" borderId="8" xfId="0" applyFont="1" applyFill="1" applyBorder="1" applyAlignment="1">
      <alignment horizontal="left" vertical="center" wrapText="1"/>
    </xf>
    <xf numFmtId="166" fontId="37" fillId="5" borderId="8" xfId="0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8" fillId="5" borderId="55" xfId="0" applyFont="1" applyFill="1" applyBorder="1" applyAlignment="1">
      <alignment vertical="center"/>
    </xf>
    <xf numFmtId="0" fontId="34" fillId="5" borderId="47" xfId="0" applyFont="1" applyFill="1" applyBorder="1" applyAlignment="1">
      <alignment horizontal="left" vertical="center" wrapText="1"/>
    </xf>
    <xf numFmtId="166" fontId="37" fillId="5" borderId="47" xfId="0" applyNumberFormat="1" applyFont="1" applyFill="1" applyBorder="1" applyAlignment="1">
      <alignment horizontal="center" vertical="center" wrapText="1"/>
    </xf>
    <xf numFmtId="0" fontId="30" fillId="5" borderId="47" xfId="0" applyFont="1" applyFill="1" applyBorder="1" applyAlignment="1">
      <alignment vertical="center"/>
    </xf>
    <xf numFmtId="3" fontId="40" fillId="5" borderId="44" xfId="0" applyNumberFormat="1" applyFont="1" applyFill="1" applyBorder="1" applyAlignment="1">
      <alignment horizontal="left" vertical="center" wrapText="1"/>
    </xf>
    <xf numFmtId="0" fontId="41" fillId="5" borderId="44" xfId="0" applyFont="1" applyFill="1" applyBorder="1" applyAlignment="1">
      <alignment vertical="center"/>
    </xf>
    <xf numFmtId="0" fontId="38" fillId="0" borderId="10" xfId="0" applyFont="1" applyFill="1" applyBorder="1" applyAlignment="1">
      <alignment vertical="center"/>
    </xf>
    <xf numFmtId="0" fontId="38" fillId="0" borderId="7" xfId="0" applyFont="1" applyFill="1" applyBorder="1" applyAlignment="1">
      <alignment vertical="center"/>
    </xf>
    <xf numFmtId="0" fontId="37" fillId="5" borderId="44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left" vertical="center" wrapText="1" indent="3"/>
    </xf>
    <xf numFmtId="0" fontId="24" fillId="0" borderId="7" xfId="0" applyFont="1" applyFill="1" applyBorder="1" applyAlignment="1">
      <alignment horizontal="left" vertical="center" wrapText="1" indent="3"/>
    </xf>
    <xf numFmtId="0" fontId="24" fillId="0" borderId="7" xfId="0" applyFont="1" applyFill="1" applyBorder="1" applyAlignment="1">
      <alignment horizontal="left" vertical="top" wrapText="1" indent="3"/>
    </xf>
    <xf numFmtId="0" fontId="24" fillId="0" borderId="55" xfId="0" applyFont="1" applyFill="1" applyBorder="1" applyAlignment="1">
      <alignment horizontal="left" vertical="center" wrapText="1" indent="3"/>
    </xf>
    <xf numFmtId="0" fontId="38" fillId="5" borderId="22" xfId="0" applyFont="1" applyFill="1" applyBorder="1" applyAlignment="1">
      <alignment vertical="center" wrapText="1"/>
    </xf>
    <xf numFmtId="0" fontId="36" fillId="0" borderId="46" xfId="0" applyFont="1" applyBorder="1" applyAlignment="1">
      <alignment vertical="center" wrapText="1"/>
    </xf>
    <xf numFmtId="0" fontId="42" fillId="5" borderId="44" xfId="0" applyFont="1" applyFill="1" applyBorder="1" applyAlignment="1">
      <alignment horizontal="center" vertical="center" wrapText="1"/>
    </xf>
    <xf numFmtId="166" fontId="43" fillId="5" borderId="44" xfId="0" applyNumberFormat="1" applyFont="1" applyFill="1" applyBorder="1" applyAlignment="1">
      <alignment horizontal="center" vertical="center" wrapText="1"/>
    </xf>
    <xf numFmtId="0" fontId="43" fillId="5" borderId="44" xfId="0" applyFont="1" applyFill="1" applyBorder="1" applyAlignment="1">
      <alignment horizontal="center" vertical="center"/>
    </xf>
    <xf numFmtId="3" fontId="39" fillId="5" borderId="44" xfId="0" applyNumberFormat="1" applyFont="1" applyFill="1" applyBorder="1" applyAlignment="1">
      <alignment horizontal="left" vertical="top" wrapText="1"/>
    </xf>
    <xf numFmtId="167" fontId="30" fillId="5" borderId="44" xfId="0" applyNumberFormat="1" applyFont="1" applyFill="1" applyBorder="1" applyAlignment="1">
      <alignment horizontal="center" vertical="center"/>
    </xf>
    <xf numFmtId="171" fontId="0" fillId="0" borderId="0" xfId="0" applyNumberFormat="1"/>
    <xf numFmtId="3" fontId="0" fillId="0" borderId="0" xfId="0" applyNumberFormat="1"/>
    <xf numFmtId="3" fontId="0" fillId="0" borderId="34" xfId="0" applyNumberFormat="1" applyBorder="1"/>
    <xf numFmtId="3" fontId="0" fillId="0" borderId="15" xfId="0" applyNumberFormat="1" applyBorder="1"/>
    <xf numFmtId="171" fontId="0" fillId="0" borderId="26" xfId="0" applyNumberFormat="1" applyBorder="1"/>
    <xf numFmtId="171" fontId="0" fillId="0" borderId="17" xfId="0" applyNumberFormat="1" applyBorder="1"/>
    <xf numFmtId="0" fontId="0" fillId="0" borderId="22" xfId="0" applyBorder="1"/>
    <xf numFmtId="0" fontId="0" fillId="0" borderId="23" xfId="0" applyBorder="1"/>
    <xf numFmtId="171" fontId="0" fillId="0" borderId="23" xfId="0" applyNumberFormat="1" applyBorder="1"/>
    <xf numFmtId="171" fontId="0" fillId="0" borderId="24" xfId="0" applyNumberFormat="1" applyBorder="1"/>
    <xf numFmtId="169" fontId="0" fillId="0" borderId="36" xfId="0" applyNumberFormat="1" applyBorder="1" applyAlignment="1">
      <alignment horizontal="center" vertical="center" wrapText="1"/>
    </xf>
    <xf numFmtId="169" fontId="0" fillId="0" borderId="39" xfId="0" applyNumberFormat="1" applyBorder="1" applyAlignment="1">
      <alignment horizontal="center" vertical="center" wrapText="1"/>
    </xf>
    <xf numFmtId="169" fontId="0" fillId="0" borderId="30" xfId="0" applyNumberForma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5" fillId="5" borderId="22" xfId="0" applyFont="1" applyFill="1" applyBorder="1" applyAlignment="1">
      <alignment horizontal="left" vertical="center"/>
    </xf>
    <xf numFmtId="0" fontId="15" fillId="5" borderId="23" xfId="0" applyFont="1" applyFill="1" applyBorder="1" applyAlignment="1">
      <alignment horizontal="left" vertical="center"/>
    </xf>
    <xf numFmtId="0" fontId="15" fillId="5" borderId="24" xfId="0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14" fontId="30" fillId="0" borderId="48" xfId="0" applyNumberFormat="1" applyFont="1" applyBorder="1" applyAlignment="1">
      <alignment horizontal="center" vertical="center"/>
    </xf>
    <xf numFmtId="14" fontId="30" fillId="0" borderId="49" xfId="0" applyNumberFormat="1" applyFont="1" applyBorder="1" applyAlignment="1">
      <alignment horizontal="center" vertical="center"/>
    </xf>
    <xf numFmtId="14" fontId="30" fillId="0" borderId="50" xfId="0" applyNumberFormat="1" applyFont="1" applyBorder="1" applyAlignment="1">
      <alignment horizontal="center" vertical="center"/>
    </xf>
    <xf numFmtId="0" fontId="44" fillId="9" borderId="56" xfId="0" applyFont="1" applyFill="1" applyBorder="1" applyAlignment="1">
      <alignment vertical="center"/>
    </xf>
    <xf numFmtId="0" fontId="45" fillId="10" borderId="56" xfId="0" applyFont="1" applyFill="1" applyBorder="1" applyAlignment="1">
      <alignment vertical="center"/>
    </xf>
    <xf numFmtId="14" fontId="45" fillId="10" borderId="56" xfId="0" applyNumberFormat="1" applyFont="1" applyFill="1" applyBorder="1" applyAlignment="1">
      <alignment vertical="center"/>
    </xf>
    <xf numFmtId="0" fontId="46" fillId="10" borderId="56" xfId="0" applyFont="1" applyFill="1" applyBorder="1" applyAlignment="1">
      <alignment vertical="center"/>
    </xf>
    <xf numFmtId="0" fontId="45" fillId="10" borderId="56" xfId="0" applyFont="1" applyFill="1" applyBorder="1" applyAlignment="1">
      <alignment horizontal="right" vertical="center"/>
    </xf>
    <xf numFmtId="0" fontId="1" fillId="0" borderId="0" xfId="0" applyFont="1" applyAlignment="1"/>
    <xf numFmtId="0" fontId="47" fillId="10" borderId="56" xfId="0" applyFont="1" applyFill="1" applyBorder="1" applyAlignment="1">
      <alignment vertical="center"/>
    </xf>
    <xf numFmtId="14" fontId="47" fillId="10" borderId="56" xfId="0" applyNumberFormat="1" applyFont="1" applyFill="1" applyBorder="1" applyAlignment="1">
      <alignment vertical="center"/>
    </xf>
    <xf numFmtId="0" fontId="47" fillId="10" borderId="56" xfId="0" applyFont="1" applyFill="1" applyBorder="1" applyAlignment="1">
      <alignment horizontal="right" vertical="center"/>
    </xf>
    <xf numFmtId="0" fontId="47" fillId="8" borderId="56" xfId="0" applyFont="1" applyFill="1" applyBorder="1" applyAlignment="1">
      <alignment vertical="center"/>
    </xf>
    <xf numFmtId="0" fontId="45" fillId="8" borderId="56" xfId="0" applyFont="1" applyFill="1" applyBorder="1" applyAlignment="1">
      <alignment vertical="center"/>
    </xf>
    <xf numFmtId="14" fontId="47" fillId="8" borderId="56" xfId="0" applyNumberFormat="1" applyFont="1" applyFill="1" applyBorder="1" applyAlignment="1">
      <alignment vertical="center"/>
    </xf>
    <xf numFmtId="0" fontId="46" fillId="8" borderId="56" xfId="0" applyFont="1" applyFill="1" applyBorder="1" applyAlignment="1">
      <alignment vertical="center"/>
    </xf>
    <xf numFmtId="0" fontId="47" fillId="8" borderId="56" xfId="0" applyFont="1" applyFill="1" applyBorder="1" applyAlignment="1">
      <alignment horizontal="right" vertical="center"/>
    </xf>
    <xf numFmtId="0" fontId="1" fillId="8" borderId="0" xfId="0" applyFont="1" applyFill="1" applyAlignment="1"/>
    <xf numFmtId="14" fontId="45" fillId="8" borderId="56" xfId="0" applyNumberFormat="1" applyFont="1" applyFill="1" applyBorder="1" applyAlignment="1">
      <alignment vertical="center"/>
    </xf>
    <xf numFmtId="0" fontId="45" fillId="8" borderId="56" xfId="0" applyFont="1" applyFill="1" applyBorder="1" applyAlignment="1">
      <alignment horizontal="right" vertical="center"/>
    </xf>
    <xf numFmtId="14" fontId="0" fillId="8" borderId="0" xfId="0" applyNumberFormat="1" applyFill="1" applyAlignment="1">
      <alignment vertical="center"/>
    </xf>
    <xf numFmtId="0" fontId="0" fillId="8" borderId="0" xfId="0" applyFill="1" applyAlignment="1">
      <alignment vertical="center"/>
    </xf>
  </cellXfs>
  <cellStyles count="3">
    <cellStyle name="Normal" xfId="0" builtinId="0"/>
    <cellStyle name="Обычный 10" xfId="1"/>
    <cellStyle name="Обычный 228" xfId="2"/>
  </cellStyles>
  <dxfs count="51">
    <dxf>
      <fill>
        <patternFill>
          <bgColor theme="3" tint="0.59996337778862885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numFmt numFmtId="164" formatCode=";;;"/>
      <fill>
        <patternFill>
          <bgColor theme="9" tint="0.39994506668294322"/>
        </patternFill>
      </fill>
    </dxf>
    <dxf>
      <font>
        <color theme="9"/>
      </font>
      <fill>
        <patternFill>
          <bgColor theme="9"/>
        </patternFill>
      </fill>
    </dxf>
    <dxf>
      <numFmt numFmtId="164" formatCode=";;;"/>
      <fill>
        <patternFill>
          <bgColor theme="9" tint="0.39994506668294322"/>
        </patternFill>
      </fill>
    </dxf>
    <dxf>
      <fill>
        <patternFill>
          <bgColor rgb="FF99FF99"/>
        </patternFill>
      </fill>
    </dxf>
    <dxf>
      <fill>
        <patternFill>
          <bgColor rgb="FF00CC66"/>
        </patternFill>
      </fill>
    </dxf>
    <dxf>
      <fill>
        <patternFill>
          <bgColor theme="3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;;;"/>
      <fill>
        <patternFill>
          <bgColor theme="9" tint="0.39994506668294322"/>
        </patternFill>
      </fill>
    </dxf>
    <dxf>
      <fill>
        <patternFill>
          <bgColor theme="3" tint="0.59996337778862885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ill>
        <patternFill>
          <bgColor rgb="FF99FF99"/>
        </patternFill>
      </fill>
    </dxf>
    <dxf>
      <fill>
        <patternFill>
          <bgColor rgb="FF00CC66"/>
        </patternFill>
      </fill>
    </dxf>
    <dxf>
      <fill>
        <patternFill>
          <bgColor theme="3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;;;"/>
      <fill>
        <patternFill>
          <bgColor theme="9" tint="0.39994506668294322"/>
        </patternFill>
      </fill>
    </dxf>
    <dxf>
      <fill>
        <patternFill>
          <bgColor rgb="FF99FF99"/>
        </patternFill>
      </fill>
    </dxf>
    <dxf>
      <fill>
        <patternFill>
          <bgColor rgb="FF00CC66"/>
        </patternFill>
      </fill>
    </dxf>
    <dxf>
      <fill>
        <patternFill>
          <bgColor theme="3" tint="0.59996337778862885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numFmt numFmtId="164" formatCode=";;;"/>
      <fill>
        <patternFill>
          <bgColor theme="9" tint="0.39994506668294322"/>
        </patternFill>
      </fill>
    </dxf>
    <dxf>
      <fill>
        <patternFill>
          <bgColor rgb="FF99FF99"/>
        </patternFill>
      </fill>
    </dxf>
    <dxf>
      <fill>
        <patternFill>
          <bgColor rgb="FF00CC66"/>
        </patternFill>
      </fill>
    </dxf>
    <dxf>
      <fill>
        <patternFill>
          <bgColor theme="3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;;;"/>
      <fill>
        <patternFill>
          <bgColor theme="9" tint="0.39994506668294322"/>
        </patternFill>
      </fill>
    </dxf>
    <dxf>
      <fill>
        <patternFill>
          <bgColor rgb="FF99FF99"/>
        </patternFill>
      </fill>
    </dxf>
    <dxf>
      <fill>
        <patternFill>
          <bgColor rgb="FF00CC66"/>
        </patternFill>
      </fill>
    </dxf>
    <dxf>
      <fill>
        <patternFill>
          <bgColor theme="3" tint="0.59996337778862885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numFmt numFmtId="164" formatCode=";;;"/>
      <fill>
        <patternFill>
          <bgColor theme="9" tint="0.39994506668294322"/>
        </patternFill>
      </fill>
    </dxf>
    <dxf>
      <fill>
        <patternFill>
          <bgColor theme="3" tint="0.59996337778862885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numFmt numFmtId="164" formatCode=";;;"/>
      <fill>
        <patternFill>
          <bgColor theme="9" tint="0.39994506668294322"/>
        </patternFill>
      </fill>
    </dxf>
    <dxf>
      <font>
        <color theme="9"/>
      </font>
      <fill>
        <patternFill>
          <bgColor theme="9"/>
        </patternFill>
      </fill>
    </dxf>
    <dxf>
      <numFmt numFmtId="164" formatCode=";;;"/>
      <fill>
        <patternFill>
          <bgColor theme="9" tint="0.39994506668294322"/>
        </patternFill>
      </fill>
    </dxf>
    <dxf>
      <fill>
        <patternFill>
          <bgColor rgb="FF99FF99"/>
        </patternFill>
      </fill>
    </dxf>
    <dxf>
      <fill>
        <patternFill>
          <bgColor rgb="FF00CC66"/>
        </patternFill>
      </fill>
    </dxf>
    <dxf>
      <fill>
        <patternFill>
          <bgColor theme="3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;;;"/>
      <fill>
        <patternFill>
          <bgColor theme="9" tint="0.39994506668294322"/>
        </patternFill>
      </fill>
    </dxf>
    <dxf>
      <fill>
        <patternFill>
          <bgColor rgb="FF99FF99"/>
        </patternFill>
      </fill>
    </dxf>
    <dxf>
      <fill>
        <patternFill>
          <bgColor rgb="FF00CC66"/>
        </patternFill>
      </fill>
    </dxf>
    <dxf>
      <fill>
        <patternFill>
          <bgColor theme="3" tint="0.59996337778862885"/>
        </patternFill>
      </fill>
    </dxf>
    <dxf>
      <numFmt numFmtId="164" formatCode=";;;"/>
      <fill>
        <patternFill>
          <bgColor theme="9" tint="0.39994506668294322"/>
        </patternFill>
      </fill>
    </dxf>
    <dxf>
      <fill>
        <patternFill>
          <bgColor rgb="FF99FF99"/>
        </patternFill>
      </fill>
    </dxf>
    <dxf>
      <fill>
        <patternFill>
          <bgColor rgb="FF00CC66"/>
        </patternFill>
      </fill>
    </dxf>
    <dxf>
      <fill>
        <patternFill>
          <bgColor theme="3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;;;"/>
      <fill>
        <patternFill>
          <bgColor theme="9" tint="0.39994506668294322"/>
        </patternFill>
      </fill>
    </dxf>
    <dxf>
      <fill>
        <patternFill>
          <bgColor rgb="FF99FF99"/>
        </patternFill>
      </fill>
    </dxf>
    <dxf>
      <fill>
        <patternFill>
          <bgColor rgb="FF00CC66"/>
        </patternFill>
      </fill>
    </dxf>
    <dxf>
      <fill>
        <patternFill>
          <bgColor theme="3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;;;"/>
      <fill>
        <patternFill>
          <bgColor theme="9" tint="0.39994506668294322"/>
        </patternFill>
      </fill>
    </dxf>
    <dxf>
      <font>
        <color theme="0"/>
      </font>
    </dxf>
    <dxf>
      <font>
        <b/>
        <i val="0"/>
        <color auto="1"/>
      </font>
      <border>
        <left style="thin">
          <color auto="1"/>
        </left>
        <vertical/>
        <horizontal/>
      </border>
    </dxf>
    <dxf>
      <fill>
        <patternFill>
          <bgColor rgb="FF99FF99"/>
        </patternFill>
      </fill>
    </dxf>
    <dxf>
      <fill>
        <patternFill>
          <bgColor rgb="FF00CC66"/>
        </patternFill>
      </fill>
    </dxf>
    <dxf>
      <fill>
        <patternFill>
          <bgColor theme="3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;;;"/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TA\DataFile\O\DB9604\RevMay97\SHOPLI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2\_RM__DFK_Budgets\Documents%20and%20Settings\Bshankar.GROUP\Local%20Settings\Temporary%20Internet%20Files\OLK2A1\N007%20Cashflow%2005%2005%2028%20Rev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5;&#1101;&#1086;1\Documents%20and%20Settings\&#1040;&#1088;&#1082;&#1072;&#1076;&#1080;&#1081;\&#1052;&#1086;&#1080;%20&#1076;&#1086;&#1082;&#1091;&#1084;&#1077;&#1085;&#1090;&#1099;\&#1040;&#1088;&#1082;&#1072;&#1076;&#1080;&#1081;\&#1052;&#1046;&#1050;\&#1041;&#1044;&#1056;\&#1041;&#1044;&#1056;_11_05_F&#1079;&#1085;&#1072;&#109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4;&#1077;&#1087;&#1072;&#1088;&#1090;&#1072;&#1084;&#1077;&#1085;&#1090;%20&#1056;&#1072;&#1079;&#1088;&#1072;&#1073;&#1086;&#1090;&#1082;&#1080;%20&#1055;&#1088;&#1086;&#1076;&#1091;&#1082;&#1090;&#1072;/&#1054;&#1090;&#1076;&#1077;&#1083;%20&#1086;&#1094;&#1077;&#1085;&#1082;&#1080;%20&#1087;&#1088;&#1086;&#1077;&#1082;&#1090;&#1086;&#1074;/&#1054;&#1094;&#1077;&#1085;&#1082;&#1080;/&#1044;&#1086;&#1085;&#1089;&#1082;&#1086;&#1081;%202-&#1086;&#1081;%20&#1087;&#1088;-&#1076;,%2010/&#1054;&#1094;&#1077;&#1085;&#1082;&#1072;/&#1044;&#1086;&#1083;&#1080;&#1085;&#1089;&#1082;_&#1060;&#1052;_11.2020_v3_&#1076;&#1083;&#1103;%20&#1043;&#1056;&#1055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Summary"/>
      <sheetName val="HQBuilding"/>
      <sheetName val="FitOutHQBldg"/>
      <sheetName val="Security"/>
      <sheetName val="AutoMessengerSystem"/>
      <sheetName val="PASystem"/>
      <sheetName val="TelephoneSystem"/>
      <sheetName val="HQSpecialSystems"/>
      <sheetName val="WaterFeatures"/>
      <sheetName val="DealerRoom"/>
      <sheetName val="Services"/>
      <sheetName val="ACtoStairs"/>
      <sheetName val="GoodsDelivery"/>
      <sheetName val="ToiletPods"/>
      <sheetName val="HQBldgExtCladding"/>
      <sheetName val="GlazedSouthWall"/>
      <sheetName val="HQFFandE"/>
      <sheetName val="ConferenceCentre"/>
      <sheetName val="FitOutConfCentre"/>
      <sheetName val="ConfCentreSpecialSystems"/>
      <sheetName val="ConfCentreExtCladding"/>
      <sheetName val="ConfFFandE"/>
      <sheetName val="CarPark"/>
      <sheetName val="StatutoryCharges"/>
      <sheetName val="Drawingscover"/>
      <sheetName val="Drawings"/>
      <sheetName val="GFA HQ Building"/>
      <sheetName val="GFA Conference"/>
      <sheetName val="GeneralSummary"/>
      <sheetName val="ElementalSummary"/>
      <sheetName val="icmal"/>
      <sheetName val="BQ"/>
      <sheetName val="BQ External"/>
      <sheetName val="SHOPLIST"/>
      <sheetName val="Notes"/>
      <sheetName val="Basis"/>
      <sheetName val="SubmitCal"/>
      <sheetName val="TAS"/>
      <sheetName val="Penthouse Apartment"/>
      <sheetName val="#REF"/>
      <sheetName val="_______"/>
      <sheetName val="核算项目余额表"/>
      <sheetName val="Criteria"/>
      <sheetName val="Assumptions"/>
      <sheetName val="@risk rents and incentives"/>
      <sheetName val="Car park lease"/>
      <sheetName val="Net rent analysis"/>
      <sheetName val="Poz-1 "/>
      <sheetName val="차액보증"/>
      <sheetName val="Option"/>
      <sheetName val="Chiet tinh dz22"/>
      <sheetName val="Chiet tinh dz35"/>
      <sheetName val="LABOUR HISTOGRAM"/>
      <sheetName val="StattCo yCharges"/>
      <sheetName val="GFA_HQ_Building"/>
      <sheetName val="GFA_Conference"/>
      <sheetName val="Su}}ary"/>
      <sheetName val="D-623D"/>
      <sheetName val="Cash2"/>
      <sheetName val="Z"/>
      <sheetName val="Raw Data"/>
      <sheetName val="Graph Data (DO NOT PRINT)"/>
      <sheetName val="1"/>
      <sheetName val="Projet, methodes &amp; couts"/>
      <sheetName val="Macro1"/>
      <sheetName val="Planning"/>
      <sheetName val="TAHRIR"/>
      <sheetName val="Bases"/>
      <sheetName val="Risques majeurs &amp; Frais Ind."/>
      <sheetName val="Bouclage"/>
      <sheetName val="AREG_05"/>
      <sheetName val="CT Thang Mo"/>
      <sheetName val="Lab Cum Hist"/>
      <sheetName val="ancillary"/>
      <sheetName val="改加胶玻璃、室外栏杆"/>
      <sheetName val="BOQ"/>
      <sheetName val="Bill No. 2"/>
      <sheetName val="FOL - Bar"/>
      <sheetName val="Budget"/>
      <sheetName val="LEVEL SHEET"/>
      <sheetName val="CASHFLOWS"/>
      <sheetName val="SPT vs PHI"/>
      <sheetName val="budget summary (2)"/>
      <sheetName val="Budget Analysis Summary"/>
      <sheetName val=""/>
      <sheetName val="Sheet1"/>
      <sheetName val="BQ_External"/>
      <sheetName val="Bill_1"/>
      <sheetName val="Bill_2"/>
      <sheetName val="Bill_3"/>
      <sheetName val="Bill_4"/>
      <sheetName val="Bill_5"/>
      <sheetName val="Bill_6"/>
      <sheetName val="Bill_7"/>
      <sheetName val="LABOUR_HISTOGRAM"/>
      <sheetName val="JAS"/>
      <sheetName val="Rate analysis"/>
      <sheetName val="企业表一"/>
      <sheetName val="M-5C"/>
      <sheetName val="M-5A"/>
      <sheetName val="Sheet2"/>
      <sheetName val="Customize Your Invoice"/>
      <sheetName val="B"/>
      <sheetName val="HVAC BoQ"/>
      <sheetName val="PriceSummary"/>
      <sheetName val="CT  PL"/>
      <sheetName val="intr stool brkup"/>
      <sheetName val="ConferenceCentre_x0000_옰ʒ䄂ʒ鵠ʐ䄂ʒ閐̐䄂ʒ蕈̐"/>
      <sheetName val="HQ-TO"/>
      <sheetName val="Body Sheet"/>
      <sheetName val="1.0 Executive Summary"/>
      <sheetName val="Top sheet"/>
      <sheetName val="ANNEXURE-A"/>
      <sheetName val="COC"/>
      <sheetName val="Data"/>
      <sheetName val="Tender Summary"/>
      <sheetName val="Insurance Ext"/>
      <sheetName val="Prelims"/>
      <sheetName val="GFA_HQ_Building1"/>
      <sheetName val="GFA_Conference1"/>
      <sheetName val="BQ_External1"/>
      <sheetName val="Penthouse_Apartment"/>
      <sheetName val="StattCo_yCharges"/>
      <sheetName val="Raw_Data"/>
      <sheetName val="@risk_rents_and_incentives"/>
      <sheetName val="Car_park_lease"/>
      <sheetName val="Net_rent_analysis"/>
      <sheetName val="Poz-1_"/>
      <sheetName val="Chiet_tinh_dz22"/>
      <sheetName val="Chiet_tinh_dz35"/>
      <sheetName val="Lab_Cum_Hist"/>
      <sheetName val="Graph_Data_(DO_NOT_PRINT)"/>
      <sheetName val="Projet,_methodes_&amp;_couts"/>
      <sheetName val="Risques_majeurs_&amp;_Frais_Ind_"/>
      <sheetName val="CT_Thang_Mo"/>
      <sheetName val="Bill_No__2"/>
      <sheetName val="SPT_vs_PHI"/>
      <sheetName val="budget_summary_(2)"/>
      <sheetName val="Budget_Analysis_Summary"/>
      <sheetName val="CT__PL"/>
      <sheetName val="LEVEL_SHEET"/>
      <sheetName val="FOL_-_Bar"/>
      <sheetName val="sal"/>
      <sheetName val="2 Div 14 "/>
      <sheetName val="SHOPLIST.xls"/>
      <sheetName val="Inputs"/>
      <sheetName val="마산월령동골조물량변경"/>
      <sheetName val="Bill 1"/>
      <sheetName val="Bill 2"/>
      <sheetName val="Bill 3"/>
      <sheetName val="Bill 4"/>
      <sheetName val="Bill 5"/>
      <sheetName val="Bill 6"/>
      <sheetName val="Bill 7"/>
      <sheetName val="POWER"/>
      <sheetName val="MTP"/>
      <sheetName val="concrete"/>
      <sheetName val="beam-reinft-IIInd floor"/>
      <sheetName val="Ap A"/>
      <sheetName val="List"/>
      <sheetName val="Geneí¬_x0008_i_x0000__x0000__x0014__x0000_0."/>
      <sheetName val="70_x0000_,/0_x0000_s«_x0008_i_x0000_Æø_x0003_í¬_x0008_i_x0000_"/>
      <sheetName val="LABOUR_HISTOGRAM1"/>
      <sheetName val="Currencies"/>
      <sheetName val="기계내역서"/>
      <sheetName val="DATAS"/>
      <sheetName val="Rate_Analysis"/>
      <sheetName val="ACT_SPS"/>
      <sheetName val="SPSF"/>
      <sheetName val="Invoice Summary"/>
      <sheetName val="Sheet3"/>
      <sheetName val="Tender_Summary"/>
      <sheetName val="Insurance_Ext"/>
      <sheetName val="Wall"/>
      <sheetName val="beam-reinft-machine rm"/>
      <sheetName val="girder"/>
      <sheetName val="Rocker"/>
      <sheetName val="98Price"/>
      <sheetName val="POWER ASSUMPTIONS"/>
      <sheetName val="SAP"/>
      <sheetName val="PROJECT BRIEF"/>
      <sheetName val="Softscape Buildup"/>
      <sheetName val="Mat'l Rate"/>
      <sheetName val="Customize_Your_Invoice"/>
      <sheetName val="HVAC_BoQ"/>
      <sheetName val="Dubai golf"/>
      <sheetName val="GFA_HQ_Building2"/>
      <sheetName val="GFA_Conference2"/>
      <sheetName val="BQ_External2"/>
      <sheetName val="Penthouse_Apartment1"/>
      <sheetName val="StattCo_yCharges1"/>
      <sheetName val="Raw_Data1"/>
      <sheetName val="Bill_No__21"/>
      <sheetName val="Graph_Data_(DO_NOT_PRINT)1"/>
      <sheetName val="Chiet_tinh_dz221"/>
      <sheetName val="Chiet_tinh_dz351"/>
      <sheetName val="CT_Thang_Mo1"/>
      <sheetName val="@risk_rents_and_incentives1"/>
      <sheetName val="Car_park_lease1"/>
      <sheetName val="Net_rent_analysis1"/>
      <sheetName val="Poz-1_1"/>
      <sheetName val="Lab_Cum_Hist1"/>
      <sheetName val="FOL_-_Bar1"/>
      <sheetName val="LEVEL_SHEET1"/>
      <sheetName val="SPT_vs_PHI1"/>
      <sheetName val="budget_summary_(2)1"/>
      <sheetName val="Budget_Analysis_Summary1"/>
      <sheetName val="Projet,_methodes_&amp;_couts1"/>
      <sheetName val="Risques_majeurs_&amp;_Frais_Ind_1"/>
      <sheetName val="CT__PL1"/>
      <sheetName val="intr_stool_brkup"/>
      <sheetName val="Top_sheet"/>
      <sheetName val="Body_Sheet"/>
      <sheetName val="1_0_Executive_Summary"/>
      <sheetName val="B03"/>
      <sheetName val="B09.1"/>
      <sheetName val="C (3)"/>
      <sheetName val="GFA_HQ_Building3"/>
      <sheetName val="GFA_Conference3"/>
      <sheetName val="StattCo_yCharges2"/>
      <sheetName val="BQ_External3"/>
      <sheetName val="Penthouse_Apartment2"/>
      <sheetName val="LABOUR_HISTOGRAM3"/>
      <sheetName val="Chiet_tinh_dz222"/>
      <sheetName val="Chiet_tinh_dz352"/>
      <sheetName val="CT_Thang_Mo2"/>
      <sheetName val="Raw_Data2"/>
      <sheetName val="@risk_rents_and_incentives2"/>
      <sheetName val="Car_park_lease2"/>
      <sheetName val="Net_rent_analysis2"/>
      <sheetName val="Poz-1_2"/>
      <sheetName val="Lab_Cum_Hist2"/>
      <sheetName val="Graph_Data_(DO_NOT_PRINT)2"/>
      <sheetName val="LEVEL_SHEET2"/>
      <sheetName val="Bill_No__22"/>
      <sheetName val="Tender_Summary2"/>
      <sheetName val="Insurance_Ext2"/>
      <sheetName val="FOL_-_Bar2"/>
      <sheetName val="SPT_vs_PHI2"/>
      <sheetName val="Customize_Your_Invoice2"/>
      <sheetName val="HVAC_BoQ2"/>
      <sheetName val="Body_Sheet1"/>
      <sheetName val="1_0_Executive_Summary1"/>
      <sheetName val="Top_sheet1"/>
      <sheetName val="intr_stool_brkup1"/>
      <sheetName val="Rate_analysis1"/>
      <sheetName val="LABOUR_HISTOGRAM2"/>
      <sheetName val="Tender_Summary1"/>
      <sheetName val="Insurance_Ext1"/>
      <sheetName val="Customize_Your_Invoice1"/>
      <sheetName val="HVAC_BoQ1"/>
      <sheetName val="GFA_HQ_Building4"/>
      <sheetName val="GFA_Conference4"/>
      <sheetName val="StattCo_yCharges3"/>
      <sheetName val="BQ_External4"/>
      <sheetName val="Penthouse_Apartment3"/>
      <sheetName val="LABOUR_HISTOGRAM4"/>
      <sheetName val="Chiet_tinh_dz223"/>
      <sheetName val="Chiet_tinh_dz353"/>
      <sheetName val="CT_Thang_Mo3"/>
      <sheetName val="Raw_Data3"/>
      <sheetName val="@risk_rents_and_incentives3"/>
      <sheetName val="Car_park_lease3"/>
      <sheetName val="Net_rent_analysis3"/>
      <sheetName val="Poz-1_3"/>
      <sheetName val="Lab_Cum_Hist3"/>
      <sheetName val="Graph_Data_(DO_NOT_PRINT)3"/>
      <sheetName val="LEVEL_SHEET3"/>
      <sheetName val="Bill_No__23"/>
      <sheetName val="Tender_Summary3"/>
      <sheetName val="Insurance_Ext3"/>
      <sheetName val="FOL_-_Bar3"/>
      <sheetName val="SPT_vs_PHI3"/>
      <sheetName val="Customize_Your_Invoice3"/>
      <sheetName val="HVAC_BoQ3"/>
      <sheetName val="budget_summary_(2)2"/>
      <sheetName val="Budget_Analysis_Summary2"/>
      <sheetName val="Body_Sheet2"/>
      <sheetName val="1_0_Executive_Summary2"/>
      <sheetName val="Projet,_methodes_&amp;_couts2"/>
      <sheetName val="Risques_majeurs_&amp;_Frais_Ind_2"/>
      <sheetName val="CT__PL2"/>
      <sheetName val="Top_sheet2"/>
      <sheetName val="intr_stool_brkup2"/>
      <sheetName val="Rate_analysis2"/>
      <sheetName val="GFA_HQ_Building5"/>
      <sheetName val="GFA_Conference5"/>
      <sheetName val="StattCo_yCharges4"/>
      <sheetName val="BQ_External5"/>
      <sheetName val="Penthouse_Apartment4"/>
      <sheetName val="LABOUR_HISTOGRAM5"/>
      <sheetName val="Chiet_tinh_dz224"/>
      <sheetName val="Chiet_tinh_dz354"/>
      <sheetName val="CT_Thang_Mo4"/>
      <sheetName val="Raw_Data4"/>
      <sheetName val="@risk_rents_and_incentives4"/>
      <sheetName val="Car_park_lease4"/>
      <sheetName val="Net_rent_analysis4"/>
      <sheetName val="Poz-1_4"/>
      <sheetName val="Lab_Cum_Hist4"/>
      <sheetName val="Graph_Data_(DO_NOT_PRINT)4"/>
      <sheetName val="LEVEL_SHEET4"/>
      <sheetName val="Bill_No__24"/>
      <sheetName val="Tender_Summary4"/>
      <sheetName val="Insurance_Ext4"/>
      <sheetName val="FOL_-_Bar4"/>
      <sheetName val="SPT_vs_PHI4"/>
      <sheetName val="Customize_Your_Invoice4"/>
      <sheetName val="HVAC_BoQ4"/>
      <sheetName val="budget_summary_(2)3"/>
      <sheetName val="Budget_Analysis_Summary3"/>
      <sheetName val="Body_Sheet3"/>
      <sheetName val="1_0_Executive_Summary3"/>
      <sheetName val="Projet,_methodes_&amp;_couts3"/>
      <sheetName val="Risques_majeurs_&amp;_Frais_Ind_3"/>
      <sheetName val="CT__PL3"/>
      <sheetName val="Top_sheet3"/>
      <sheetName val="intr_stool_brkup3"/>
      <sheetName val="Rate_analysis3"/>
      <sheetName val="Civil Boq"/>
      <sheetName val="공종별_집계금액"/>
      <sheetName val="CODE"/>
      <sheetName val="HIRED LABOUR CODE"/>
      <sheetName val="PA- Consutant "/>
      <sheetName val="Design"/>
      <sheetName val="upa"/>
      <sheetName val="foot-slab reinft"/>
      <sheetName val="WITHOUT C&amp;I PROFIT (3)"/>
      <sheetName val="Рабочий лист"/>
      <sheetName val="ФМ"/>
      <sheetName val="Сравнение"/>
      <sheetName val="Activity List"/>
      <sheetName val="Geneí¬_x0008_i"/>
      <sheetName val="70"/>
      <sheetName val="ABSTRACT"/>
      <sheetName val="DETAILED  BOQ"/>
      <sheetName val="M-Book for Conc"/>
      <sheetName val="M-Book for FW"/>
      <sheetName val="Vehicles"/>
      <sheetName val="BILL COV"/>
      <sheetName val="Ra  stair"/>
      <sheetName val="PROJECT_BRIEF1"/>
      <sheetName val="Geneí¬i0_"/>
      <sheetName val="70,/0s«iÆøí¬i"/>
      <sheetName val="Bill_22"/>
      <sheetName val="C_(3)1"/>
      <sheetName val="Ap_A1"/>
      <sheetName val="2_Div_14_1"/>
      <sheetName val="Bill_11"/>
      <sheetName val="Bill_31"/>
      <sheetName val="Bill_41"/>
      <sheetName val="Bill_51"/>
      <sheetName val="Bill_61"/>
      <sheetName val="Bill_71"/>
      <sheetName val="SHOPLIST_xls"/>
      <sheetName val="Dubai_golf"/>
      <sheetName val="beam-reinft-IIInd_floor"/>
      <sheetName val="Invoice_Summary"/>
      <sheetName val="POWER_ASSUMPTIONS"/>
      <sheetName val="beam-reinft-machine_rm"/>
      <sheetName val="PROJECT_BRIEF"/>
      <sheetName val="Bill_21"/>
      <sheetName val="C_(3)"/>
      <sheetName val="Ap_A"/>
      <sheetName val="2_Div_14_"/>
      <sheetName val="MOS"/>
      <sheetName val="GFA_HQ_Building6"/>
      <sheetName val="GFA_Conference6"/>
      <sheetName val="BQ_External6"/>
      <sheetName val="Raw_Data5"/>
      <sheetName val="Penthouse_Apartment5"/>
      <sheetName val="StattCo_yCharges5"/>
      <sheetName val="@risk_rents_and_incentives5"/>
      <sheetName val="Car_park_lease5"/>
      <sheetName val="Net_rent_analysis5"/>
      <sheetName val="Poz-1_5"/>
      <sheetName val="Chiet_tinh_dz225"/>
      <sheetName val="Chiet_tinh_dz355"/>
      <sheetName val="LEVEL_SHEET5"/>
      <sheetName val="LABOUR_HISTOGRAM6"/>
      <sheetName val="Lab_Cum_Hist5"/>
      <sheetName val="Graph_Data_(DO_NOT_PRINT)5"/>
      <sheetName val="Body_Sheet4"/>
      <sheetName val="1_0_Executive_Summary4"/>
      <sheetName val="CT_Thang_Mo5"/>
      <sheetName val="Customize_Your_Invoice5"/>
      <sheetName val="HVAC_BoQ5"/>
      <sheetName val="Bill_No__25"/>
      <sheetName val="budget_summary_(2)4"/>
      <sheetName val="Budget_Analysis_Summary4"/>
      <sheetName val="Projet,_methodes_&amp;_couts4"/>
      <sheetName val="Risques_majeurs_&amp;_Frais_Ind_4"/>
      <sheetName val="SPT_vs_PHI5"/>
      <sheetName val="CT__PL4"/>
      <sheetName val="FOL_-_Bar5"/>
      <sheetName val="Tender_Summary5"/>
      <sheetName val="Insurance_Ext5"/>
      <sheetName val="Top_sheet4"/>
      <sheetName val="intr_stool_brkup4"/>
      <sheetName val="2_Div_14_2"/>
      <sheetName val="SHOPLIST_xls1"/>
      <sheetName val="Bill_23"/>
      <sheetName val="Ap_A2"/>
      <sheetName val="Bill_12"/>
      <sheetName val="Bill_32"/>
      <sheetName val="Bill_42"/>
      <sheetName val="Bill_52"/>
      <sheetName val="Bill_62"/>
      <sheetName val="Bill_72"/>
      <sheetName val="Invoice_Summary1"/>
      <sheetName val="beam-reinft-IIInd_floor1"/>
      <sheetName val="beam-reinft-machine_rm1"/>
      <sheetName val="PROJECT_BRIEF2"/>
      <sheetName val="C_(3)2"/>
      <sheetName val="POWER_ASSUMPTIONS1"/>
      <sheetName val="Dubai_golf1"/>
      <sheetName val="WITHOUT_C&amp;I_PROFIT_(3)"/>
      <sheetName val="Geneí¬i"/>
      <sheetName val="Civil_Boq"/>
      <sheetName val="DETAILED__BOQ"/>
      <sheetName val="M-Book_for_Conc"/>
      <sheetName val="M-Book_for_FW"/>
      <sheetName val="Activity_List"/>
      <sheetName val="HIRED_LABOUR_CODE"/>
      <sheetName val="PA-_Consutant_"/>
      <sheetName val="foot-slab_reinft"/>
      <sheetName val="Materials Cost(PCC)"/>
      <sheetName val="India F&amp;S Template"/>
      <sheetName val="Annex"/>
      <sheetName val="factors"/>
      <sheetName val="P4-B"/>
      <sheetName val="Break_Up"/>
      <sheetName val="RESULT"/>
      <sheetName val="IO LIST"/>
      <sheetName val="Formulas"/>
      <sheetName val="Material "/>
      <sheetName val="Quote Sheet"/>
      <sheetName val="CERTIFICATE"/>
      <sheetName val="250mm"/>
      <sheetName val="200mm"/>
      <sheetName val="160mm"/>
      <sheetName val="FITTINGS"/>
      <sheetName val="VALVE CHAMBERS"/>
      <sheetName val="Fire Hydrants"/>
      <sheetName val="B.GATE VALVE"/>
      <sheetName val="Sub G1 Fire"/>
      <sheetName val="Sub G12 Fire"/>
      <sheetName val="Toolbox"/>
      <sheetName val="ConferenceCentre?옰ʒ䄂ʒ鵠ʐ䄂ʒ閐̐䄂ʒ蕈̐"/>
      <sheetName val="bill nb2-Plumbing &amp; Drainag"/>
      <sheetName val="Pl &amp; Dr B"/>
      <sheetName val="Pl &amp; Dr G"/>
      <sheetName val="Pl &amp; Dr M"/>
      <sheetName val="Pl &amp; Dr 1"/>
      <sheetName val="Pl &amp; Dr 2"/>
      <sheetName val="Pl &amp; Dr 3"/>
      <sheetName val="Pl &amp; Dr 4"/>
      <sheetName val="Pl &amp; Dr 5"/>
      <sheetName val="Pl &amp; Dr 6"/>
      <sheetName val="Pl &amp; Dr 7"/>
      <sheetName val="Pl &amp; Dr 8"/>
      <sheetName val="Pl &amp; Dr R"/>
      <sheetName val="FF B"/>
      <sheetName val="FF G"/>
      <sheetName val="FF M"/>
      <sheetName val="FF 1"/>
      <sheetName val="FF 2 "/>
      <sheetName val="FF 3"/>
      <sheetName val="FF 4"/>
      <sheetName val="FF 5"/>
      <sheetName val="FF 6 "/>
      <sheetName val="FF 7"/>
      <sheetName val="FF 8"/>
      <sheetName val="FF R"/>
      <sheetName val="bill nb3-FF"/>
      <sheetName val="HVAC B"/>
      <sheetName val="HVAC G"/>
      <sheetName val="HVAC M"/>
      <sheetName val="HVAC 1"/>
      <sheetName val="HVAC 2"/>
      <sheetName val="HVAC 3"/>
      <sheetName val="HVAC 4"/>
      <sheetName val="HVAC 5"/>
      <sheetName val="HVAC 6"/>
      <sheetName val="HVAC 7"/>
      <sheetName val="HVAC 8"/>
      <sheetName val="HVAC R"/>
      <sheetName val="bill nb4-HVAC"/>
      <sheetName val="Pre"/>
      <sheetName val="SC B"/>
      <sheetName val="SC G"/>
      <sheetName val="SC M"/>
      <sheetName val="SC 1"/>
      <sheetName val="SC 2"/>
      <sheetName val="SC 3"/>
      <sheetName val="SC 4"/>
      <sheetName val="SC 5"/>
      <sheetName val="SC 6"/>
      <sheetName val="SC 7"/>
      <sheetName val="SC 8"/>
      <sheetName val="SC R"/>
      <sheetName val="6-SC"/>
      <sheetName val="AV B"/>
      <sheetName val="AV G"/>
      <sheetName val="AV M"/>
      <sheetName val="AV 1"/>
      <sheetName val="AV 2"/>
      <sheetName val="AV 3"/>
      <sheetName val="AV 4"/>
      <sheetName val="AV 5"/>
      <sheetName val="AV 6"/>
      <sheetName val="AV 7"/>
      <sheetName val="AV 8"/>
      <sheetName val="7-AV"/>
      <sheetName val="EL B"/>
      <sheetName val="ELG"/>
      <sheetName val="EL M"/>
      <sheetName val="EL 1"/>
      <sheetName val="EL 2"/>
      <sheetName val="EL 3"/>
      <sheetName val="EL 4"/>
      <sheetName val="EL 5"/>
      <sheetName val="EL 6"/>
      <sheetName val="EL 7"/>
      <sheetName val="EL 8"/>
      <sheetName val="EL R"/>
      <sheetName val="EL TR"/>
      <sheetName val="8- EL"/>
      <sheetName val="FA B"/>
      <sheetName val="FA G"/>
      <sheetName val="FA M"/>
      <sheetName val="FA 1"/>
      <sheetName val="FA 2"/>
      <sheetName val="FA 3"/>
      <sheetName val="FA 4"/>
      <sheetName val="FA 5"/>
      <sheetName val="FA 6"/>
      <sheetName val="FA 7"/>
      <sheetName val="FA 8"/>
      <sheetName val="FA R"/>
      <sheetName val="9- FA"/>
      <sheetName val="INSTR"/>
      <sheetName val="Day work"/>
      <sheetName val="Table"/>
      <sheetName val="Eq. Mobilization"/>
      <sheetName val="GFA_HQ_Building8"/>
      <sheetName val="GFA_Conference7"/>
      <sheetName val="BQ_External7"/>
      <sheetName val="Graph_Data_(DO_NOT_PRINT)6"/>
      <sheetName val="Penthouse_Apartment6"/>
      <sheetName val="Chiet_tinh_dz226"/>
      <sheetName val="Chiet_tinh_dz356"/>
      <sheetName val="StattCo_yCharges6"/>
      <sheetName val="Raw_Data6"/>
      <sheetName val="LABOUR_HISTOGRAM7"/>
      <sheetName val="@risk_rents_and_incentives6"/>
      <sheetName val="Car_park_lease6"/>
      <sheetName val="Net_rent_analysis6"/>
      <sheetName val="Poz-1_6"/>
      <sheetName val="CT_Thang_Mo6"/>
      <sheetName val="Lab_Cum_Hist6"/>
      <sheetName val="LEVEL_SHEET6"/>
      <sheetName val="Bill_No__26"/>
      <sheetName val="Tender_Summary6"/>
      <sheetName val="Insurance_Ext6"/>
      <sheetName val="FOL_-_Bar6"/>
      <sheetName val="SPT_vs_PHI6"/>
      <sheetName val="Customize_Your_Invoice6"/>
      <sheetName val="HVAC_BoQ6"/>
      <sheetName val="budget_summary_(2)5"/>
      <sheetName val="Budget_Analysis_Summary5"/>
      <sheetName val="Body_Sheet5"/>
      <sheetName val="1_0_Executive_Summary5"/>
      <sheetName val="Projet,_methodes_&amp;_couts5"/>
      <sheetName val="Risques_majeurs_&amp;_Frais_Ind_5"/>
      <sheetName val="Top_sheet5"/>
      <sheetName val="CT__PL5"/>
      <sheetName val="intr_stool_brkup5"/>
      <sheetName val="Rate_analysis5"/>
      <sheetName val="GFA_HQ_Building7"/>
      <sheetName val="Rate_analysis4"/>
      <sheetName val="RA-markate"/>
      <sheetName val="BOQ_Direct_selling cost"/>
      <sheetName val="Div. 02"/>
      <sheetName val="Div. 03"/>
      <sheetName val="Div. 04"/>
      <sheetName val="Div. 05"/>
      <sheetName val="Div. 06"/>
      <sheetName val="Div. 07"/>
      <sheetName val="Div. 08"/>
      <sheetName val="Div. 09"/>
      <sheetName val="Div. 10"/>
      <sheetName val="Div. 11"/>
      <sheetName val="Div. 12"/>
      <sheetName val="Div.13"/>
      <sheetName val="EXTERNAL WORKS"/>
      <sheetName val="PARAMETER"/>
      <sheetName val="PRODUCTIVITY RATE"/>
      <sheetName val="U.R.A - MASONRY"/>
      <sheetName val="U.R.A - PLASTERING"/>
      <sheetName val="U.R.A - TILING"/>
      <sheetName val="U.R.A - GRANITE"/>
      <sheetName val="V.C 2 - EARTHWORK"/>
      <sheetName val="V.C 9 - CERAMIC"/>
      <sheetName val="V.C 9 - FINISHES"/>
      <sheetName val="Data_Summary"/>
      <sheetName val="Softscape_Buildup"/>
      <sheetName val="Mat'l_Rate"/>
      <sheetName val="Ap_A3"/>
      <sheetName val="2_Div_14_3"/>
      <sheetName val="SHOPLIST_xls2"/>
      <sheetName val="PROJECT_BRIEF3"/>
      <sheetName val="Bill_24"/>
      <sheetName val="C_(3)3"/>
      <sheetName val="Bill_13"/>
      <sheetName val="Bill_33"/>
      <sheetName val="Bill_43"/>
      <sheetName val="Bill_53"/>
      <sheetName val="Bill_63"/>
      <sheetName val="Bill_73"/>
      <sheetName val="Dubai_golf2"/>
      <sheetName val="beam-reinft-IIInd_floor2"/>
      <sheetName val="Invoice_Summary2"/>
      <sheetName val="POWER_ASSUMPTIONS2"/>
      <sheetName val="beam-reinft-machine_rm2"/>
      <sheetName val="Civil_Boq1"/>
      <sheetName val="WITHOUT_C&amp;I_PROFIT_(3)1"/>
      <sheetName val="Activity_List1"/>
      <sheetName val="Softscape_Buildup1"/>
      <sheetName val="Mat'l_Rate1"/>
      <sheetName val="GFA_HQ_Building9"/>
      <sheetName val="GFA_Conference8"/>
      <sheetName val="StattCo_yCharges7"/>
      <sheetName val="BQ_External8"/>
      <sheetName val="Penthouse_Apartment7"/>
      <sheetName val="LABOUR_HISTOGRAM8"/>
      <sheetName val="Chiet_tinh_dz227"/>
      <sheetName val="Chiet_tinh_dz357"/>
      <sheetName val="CT_Thang_Mo7"/>
      <sheetName val="Raw_Data7"/>
      <sheetName val="@risk_rents_and_incentives7"/>
      <sheetName val="Car_park_lease7"/>
      <sheetName val="Net_rent_analysis7"/>
      <sheetName val="Poz-1_7"/>
      <sheetName val="Lab_Cum_Hist7"/>
      <sheetName val="Graph_Data_(DO_NOT_PRINT)7"/>
      <sheetName val="LEVEL_SHEET7"/>
      <sheetName val="SPT_vs_PHI7"/>
      <sheetName val="Bill_No__27"/>
      <sheetName val="Tender_Summary7"/>
      <sheetName val="Insurance_Ext7"/>
      <sheetName val="FOL_-_Bar7"/>
      <sheetName val="Customize_Your_Invoice7"/>
      <sheetName val="HVAC_BoQ7"/>
      <sheetName val="budget_summary_(2)6"/>
      <sheetName val="Budget_Analysis_Summary6"/>
      <sheetName val="Projet,_methodes_&amp;_couts6"/>
      <sheetName val="Risques_majeurs_&amp;_Frais_Ind_6"/>
      <sheetName val="Body_Sheet6"/>
      <sheetName val="1_0_Executive_Summary6"/>
      <sheetName val="Top_sheet6"/>
      <sheetName val="Rate_analysis6"/>
      <sheetName val="intr_stool_brkup6"/>
      <sheetName val="CT__PL6"/>
      <sheetName val="Ap_A4"/>
      <sheetName val="2_Div_14_4"/>
      <sheetName val="SHOPLIST_xls3"/>
      <sheetName val="PROJECT_BRIEF4"/>
      <sheetName val="Bill_25"/>
      <sheetName val="C_(3)4"/>
      <sheetName val="Bill_14"/>
      <sheetName val="Bill_34"/>
      <sheetName val="Bill_44"/>
      <sheetName val="Bill_54"/>
      <sheetName val="Bill_64"/>
      <sheetName val="Bill_74"/>
      <sheetName val="Dubai_golf3"/>
      <sheetName val="beam-reinft-IIInd_floor3"/>
      <sheetName val="Invoice_Summary3"/>
      <sheetName val="POWER_ASSUMPTIONS3"/>
      <sheetName val="beam-reinft-machine_rm3"/>
      <sheetName val="Civil_Boq2"/>
      <sheetName val="WITHOUT_C&amp;I_PROFIT_(3)2"/>
      <sheetName val="Activity_List2"/>
      <sheetName val="Softscape_Buildup2"/>
      <sheetName val="Mat'l_Rate2"/>
      <sheetName val="BILL_COV"/>
      <sheetName val="Ra__stair"/>
      <sheetName val="Working for RCC"/>
      <sheetName val="CHART OF ACCOUNTS"/>
      <sheetName val="E-Bill No.6 A-O"/>
      <sheetName val="房屋及建筑物"/>
      <sheetName val="XL4Poppy"/>
      <sheetName val="B185-B-2"/>
      <sheetName val="B185-B-3"/>
      <sheetName val="B185-B-4"/>
      <sheetName val="B185-B-5"/>
      <sheetName val="B185-B-6"/>
      <sheetName val="B185-B-7"/>
      <sheetName val="B185-B-8"/>
      <sheetName val="B185-B-9.1"/>
      <sheetName val="B185-B-9.2"/>
      <sheetName val="Day_work"/>
      <sheetName val="갑지"/>
      <sheetName val="15-MECH"/>
      <sheetName val="PMWeb_data"/>
      <sheetName val="VALVE_CHAMBERS"/>
      <sheetName val="Fire_Hydrants"/>
      <sheetName val="B_GATE_VALVE"/>
      <sheetName val="Sub_G1_Fire"/>
      <sheetName val="Sub_G12_Fire"/>
      <sheetName val="SS_MH"/>
      <sheetName val="PMWeb data"/>
      <sheetName val="SS MH"/>
      <sheetName val="w't table"/>
      <sheetName val="cp-e1"/>
      <sheetName val="COLUMN"/>
      <sheetName val="GFA_HQ_Building10"/>
      <sheetName val="GFA_Conference9"/>
      <sheetName val="StattCo_yCharges8"/>
      <sheetName val="BQ_External9"/>
      <sheetName val="Penthouse_Apartment8"/>
      <sheetName val="LABOUR_HISTOGRAM9"/>
      <sheetName val="Chiet_tinh_dz228"/>
      <sheetName val="Chiet_tinh_dz358"/>
      <sheetName val="CT_Thang_Mo8"/>
      <sheetName val="Raw_Data8"/>
      <sheetName val="@risk_rents_and_incentives8"/>
      <sheetName val="Car_park_lease8"/>
      <sheetName val="Net_rent_analysis8"/>
      <sheetName val="Poz-1_8"/>
      <sheetName val="Lab_Cum_Hist8"/>
      <sheetName val="Graph_Data_(DO_NOT_PRINT)8"/>
      <sheetName val="LEVEL_SHEET8"/>
      <sheetName val="SPT_vs_PHI8"/>
      <sheetName val="Bill_No__28"/>
      <sheetName val="Tender_Summary8"/>
      <sheetName val="Insurance_Ext8"/>
      <sheetName val="FOL_-_Bar8"/>
      <sheetName val="Customize_Your_Invoice8"/>
      <sheetName val="HVAC_BoQ8"/>
      <sheetName val="budget_summary_(2)7"/>
      <sheetName val="Budget_Analysis_Summary7"/>
      <sheetName val="Projet,_methodes_&amp;_couts7"/>
      <sheetName val="Risques_majeurs_&amp;_Frais_Ind_7"/>
      <sheetName val="Body_Sheet7"/>
      <sheetName val="1_0_Executive_Summary7"/>
      <sheetName val="Top_sheet7"/>
      <sheetName val="Rate_analysis7"/>
      <sheetName val="intr_stool_brkup7"/>
      <sheetName val="CT__PL7"/>
      <sheetName val="Ap_A5"/>
      <sheetName val="2_Div_14_5"/>
      <sheetName val="SHOPLIST_xls4"/>
      <sheetName val="PROJECT_BRIEF5"/>
      <sheetName val="Bill_26"/>
      <sheetName val="C_(3)5"/>
      <sheetName val="Bill_15"/>
      <sheetName val="Bill_35"/>
      <sheetName val="Bill_45"/>
      <sheetName val="Bill_55"/>
      <sheetName val="Bill_65"/>
      <sheetName val="Bill_75"/>
      <sheetName val="Dubai_golf4"/>
      <sheetName val="beam-reinft-IIInd_floor4"/>
      <sheetName val="Invoice_Summary4"/>
      <sheetName val="POWER_ASSUMPTIONS4"/>
      <sheetName val="beam-reinft-machine_rm4"/>
      <sheetName val="Civil_Boq3"/>
      <sheetName val="WITHOUT_C&amp;I_PROFIT_(3)3"/>
      <sheetName val="Activity_List3"/>
      <sheetName val="Softscape_Buildup3"/>
      <sheetName val="Mat'l_Rate3"/>
      <sheetName val="HIRED_LABOUR_CODE1"/>
      <sheetName val="PA-_Consutant_1"/>
      <sheetName val="foot-slab_reinft1"/>
      <sheetName val="DETAILED__BOQ1"/>
      <sheetName val="M-Book_for_Conc1"/>
      <sheetName val="M-Book_for_FW1"/>
      <sheetName val="BILL_COV1"/>
      <sheetName val="Ra__stair1"/>
      <sheetName val="Chiet t"/>
      <sheetName val="Staffing and Rates IA"/>
      <sheetName val="77S(O)"/>
      <sheetName val="PointNo.5"/>
      <sheetName val="11-hsd"/>
      <sheetName val="13-septic"/>
      <sheetName val="7-ug"/>
      <sheetName val="2-utility"/>
      <sheetName val="18-misc"/>
      <sheetName val="5-pipe"/>
      <sheetName val="Dropdown"/>
      <sheetName val="Elemental Buildup"/>
      <sheetName val="VALVE_CHAMBERS1"/>
      <sheetName val="Fire_Hydrants1"/>
      <sheetName val="B_GATE_VALVE1"/>
      <sheetName val="Sub_G1_Fire1"/>
      <sheetName val="Sub_G12_Fire1"/>
      <sheetName val="DETAILED__BOQ2"/>
      <sheetName val="M-Book_for_Conc2"/>
      <sheetName val="M-Book_for_FW2"/>
      <sheetName val="HIRED_LABOUR_CODE2"/>
      <sheetName val="PA-_Consutant_2"/>
      <sheetName val="foot-slab_reinft2"/>
      <sheetName val="Materials_Cost(PCC)"/>
      <sheetName val="India_F&amp;S_Template"/>
      <sheetName val="IO_LIST"/>
      <sheetName val="Material_"/>
      <sheetName val="Quote_Sheet"/>
      <sheetName val="Day_work1"/>
      <sheetName val="Gra¦_x0004_)_x0000__x0000__x0000_VW_x0000__x0000__x0000__x0000__x0000__x0000__x0000__x0000__x0000_ U"/>
      <sheetName val="/VW_x0000_VU_x0000_)_x0000__x0000__x0000_)_x0000__x0000__x0000__x0001__x0000__x0000__x0000_tÏØ0 _x0008__x0000__x0000_ _x0008_"/>
      <sheetName val="/VW_x0000_VU_x0000_)_x0000__x0000__x0000_)_x0000__x0000__x0000__x0001__x0000__x0000__x0000_tÏØ0_x0009__x0008__x0000__x0000__x0009__x0008_"/>
      <sheetName val="col-reinft1"/>
      <sheetName val="Gra¦_x0004_)"/>
      <sheetName val="/VW"/>
      <sheetName val="2.2)Revised Cash Flow"/>
      <sheetName val="ConferenceCentre_x005f_x0000_옰ʒ䄂ʒ鵠ʐ䄂ʒ"/>
      <sheetName val="Geneí¬_x005f_x0008_i_x005f_x0000__x005f_x0000__x0"/>
      <sheetName val="70_x005f_x0000_,_0_x005f_x0000_s«_x005f_x0008_i_x"/>
      <sheetName val="Geneí¬_x005f_x0008_i"/>
      <sheetName val="BS"/>
      <sheetName val="GFA_HQ_Building11"/>
      <sheetName val="GFA_Conference10"/>
      <sheetName val="StattCo_yCharges9"/>
      <sheetName val="BQ_External10"/>
      <sheetName val="Penthouse_Apartment9"/>
      <sheetName val="LABOUR_HISTOGRAM10"/>
      <sheetName val="Chiet_tinh_dz229"/>
      <sheetName val="Chiet_tinh_dz359"/>
      <sheetName val="CT_Thang_Mo9"/>
      <sheetName val="Raw_Data9"/>
      <sheetName val="@risk_rents_and_incentives9"/>
      <sheetName val="Car_park_lease9"/>
      <sheetName val="Net_rent_analysis9"/>
      <sheetName val="Poz-1_9"/>
      <sheetName val="Lab_Cum_Hist9"/>
      <sheetName val="Graph_Data_(DO_NOT_PRINT)9"/>
      <sheetName val="LEVEL_SHEET9"/>
      <sheetName val="SPT_vs_PHI9"/>
      <sheetName val="Bill_No__29"/>
      <sheetName val="Tender_Summary9"/>
      <sheetName val="Insurance_Ext9"/>
      <sheetName val="FOL_-_Bar9"/>
      <sheetName val="Customize_Your_Invoice9"/>
      <sheetName val="HVAC_BoQ9"/>
      <sheetName val="budget_summary_(2)8"/>
      <sheetName val="Budget_Analysis_Summary8"/>
      <sheetName val="Projet,_methodes_&amp;_couts8"/>
      <sheetName val="Risques_majeurs_&amp;_Frais_Ind_8"/>
      <sheetName val="Body_Sheet8"/>
      <sheetName val="1_0_Executive_Summary8"/>
      <sheetName val="Top_sheet8"/>
      <sheetName val="Rate_analysis8"/>
      <sheetName val="intr_stool_brkup8"/>
      <sheetName val="CT__PL8"/>
      <sheetName val="Ap_A6"/>
      <sheetName val="2_Div_14_6"/>
      <sheetName val="SHOPLIST_xls5"/>
      <sheetName val="PROJECT_BRIEF6"/>
      <sheetName val="Bill_27"/>
      <sheetName val="C_(3)6"/>
      <sheetName val="Bill_16"/>
      <sheetName val="Bill_36"/>
      <sheetName val="Bill_46"/>
      <sheetName val="Bill_56"/>
      <sheetName val="Bill_66"/>
      <sheetName val="Bill_76"/>
      <sheetName val="Dubai_golf5"/>
      <sheetName val="beam-reinft-IIInd_floor5"/>
      <sheetName val="Invoice_Summary5"/>
      <sheetName val="POWER_ASSUMPTIONS5"/>
      <sheetName val="beam-reinft-machine_rm5"/>
      <sheetName val="Civil_Boq4"/>
      <sheetName val="WITHOUT_C&amp;I_PROFIT_(3)4"/>
      <sheetName val="Activity_List4"/>
      <sheetName val="Softscape_Buildup4"/>
      <sheetName val="Mat'l_Rate4"/>
      <sheetName val="BILL_COV2"/>
      <sheetName val="Ra__stair2"/>
      <sheetName val="Eq__Mobilization"/>
      <sheetName val="Working_for_RCC"/>
      <sheetName val="B185-B-9_1"/>
      <sheetName val="B185-B-9_2"/>
      <sheetName val="BOQ_Direct_selling_cost"/>
      <sheetName val="CHART_OF_ACCOUNTS"/>
      <sheetName val="E-Bill_No_6_A-O"/>
      <sheetName val="B09_1"/>
      <sheetName val="Div__02"/>
      <sheetName val="Div__03"/>
      <sheetName val="Div__04"/>
      <sheetName val="Div__05"/>
      <sheetName val="Div__06"/>
      <sheetName val="Div__07"/>
      <sheetName val="Div__08"/>
      <sheetName val="Div__09"/>
      <sheetName val="Div__10"/>
      <sheetName val="Div__11"/>
      <sheetName val="Div__12"/>
      <sheetName val="Div_13"/>
      <sheetName val="EXTERNAL_WORKS"/>
      <sheetName val="PRODUCTIVITY_RATE"/>
      <sheetName val="U_R_A_-_MASONRY"/>
      <sheetName val="U_R_A_-_PLASTERING"/>
      <sheetName val="U_R_A_-_TILING"/>
      <sheetName val="U_R_A_-_GRANITE"/>
      <sheetName val="V_C_2_-_EARTHWORK"/>
      <sheetName val="V_C_9_-_CERAMIC"/>
      <sheetName val="V_C_9_-_FINISHES"/>
      <sheetName val="집계표(OPTION)"/>
      <sheetName val="Materials_Cost(PCC)1"/>
      <sheetName val="India_F&amp;S_Template1"/>
      <sheetName val="IO_LIST1"/>
      <sheetName val="Material_1"/>
      <sheetName val="Quote_Sheet1"/>
      <sheetName val="Div__021"/>
      <sheetName val="Div__031"/>
      <sheetName val="Div__041"/>
      <sheetName val="Div__051"/>
      <sheetName val="Div__061"/>
      <sheetName val="Div__071"/>
      <sheetName val="Div__081"/>
      <sheetName val="Div__091"/>
      <sheetName val="Div__101"/>
      <sheetName val="Div__111"/>
      <sheetName val="Div__121"/>
      <sheetName val="Div_131"/>
      <sheetName val="EXTERNAL_WORKS1"/>
      <sheetName val="PRODUCTIVITY_RATE1"/>
      <sheetName val="U_R_A_-_MASONRY1"/>
      <sheetName val="U_R_A_-_PLASTERING1"/>
      <sheetName val="U_R_A_-_TILING1"/>
      <sheetName val="U_R_A_-_GRANITE1"/>
      <sheetName val="V_C_2_-_EARTHWORK1"/>
      <sheetName val="V_C_9_-_CERAMIC1"/>
      <sheetName val="V_C_9_-_FINISHES1"/>
      <sheetName val="HIRED_LABOUR_CODE3"/>
      <sheetName val="PA-_Consutant_3"/>
      <sheetName val="foot-slab_reinft3"/>
      <sheetName val="DETAILED__BOQ3"/>
      <sheetName val="M-Book_for_Conc3"/>
      <sheetName val="M-Book_for_FW3"/>
      <sheetName val="VALVE_CHAMBERS2"/>
      <sheetName val="Fire_Hydrants2"/>
      <sheetName val="B_GATE_VALVE2"/>
      <sheetName val="Sub_G1_Fire2"/>
      <sheetName val="Sub_G12_Fire2"/>
      <sheetName val="w't_table"/>
      <sheetName val="bill_nb2-Plumbing_&amp;_Drainag"/>
      <sheetName val="Pl_&amp;_Dr_B"/>
      <sheetName val="Pl_&amp;_Dr_G"/>
      <sheetName val="Pl_&amp;_Dr_M"/>
      <sheetName val="Pl_&amp;_Dr_1"/>
      <sheetName val="Pl_&amp;_Dr_2"/>
      <sheetName val="Pl_&amp;_Dr_3"/>
      <sheetName val="Pl_&amp;_Dr_4"/>
      <sheetName val="Pl_&amp;_Dr_5"/>
      <sheetName val="Pl_&amp;_Dr_6"/>
      <sheetName val="Pl_&amp;_Dr_7"/>
      <sheetName val="Pl_&amp;_Dr_8"/>
      <sheetName val="Pl_&amp;_Dr_R"/>
      <sheetName val="FF_B"/>
      <sheetName val="FF_G"/>
      <sheetName val="FF_M"/>
      <sheetName val="FF_1"/>
      <sheetName val="FF_2_"/>
      <sheetName val="FF_3"/>
      <sheetName val="FF_4"/>
      <sheetName val="FF_5"/>
      <sheetName val="FF_6_"/>
      <sheetName val="FF_7"/>
      <sheetName val="FF_8"/>
      <sheetName val="FF_R"/>
      <sheetName val="bill_nb3-FF"/>
      <sheetName val="HVAC_B"/>
      <sheetName val="HVAC_G"/>
      <sheetName val="HVAC_M"/>
      <sheetName val="HVAC_1"/>
      <sheetName val="HVAC_2"/>
      <sheetName val="HVAC_3"/>
      <sheetName val="HVAC_4"/>
      <sheetName val="HVAC_5"/>
      <sheetName val="HVAC_6"/>
      <sheetName val="HVAC_7"/>
      <sheetName val="HVAC_8"/>
      <sheetName val="HVAC_R"/>
      <sheetName val="bill_nb4-HVAC"/>
      <sheetName val="SC_B"/>
      <sheetName val="SC_G"/>
      <sheetName val="SC_M"/>
      <sheetName val="SC_1"/>
      <sheetName val="SC_2"/>
      <sheetName val="SC_3"/>
      <sheetName val="SC_4"/>
      <sheetName val="SC_5"/>
      <sheetName val="SC_6"/>
      <sheetName val="SC_7"/>
      <sheetName val="SC_8"/>
      <sheetName val="SC_R"/>
      <sheetName val="AV_B"/>
      <sheetName val="AV_G"/>
      <sheetName val="AV_M"/>
      <sheetName val="AV_1"/>
      <sheetName val="AV_2"/>
      <sheetName val="AV_3"/>
      <sheetName val="AV_4"/>
      <sheetName val="AV_5"/>
      <sheetName val="AV_6"/>
      <sheetName val="AV_7"/>
      <sheetName val="AV_8"/>
      <sheetName val="EL_B"/>
      <sheetName val="EL_M"/>
      <sheetName val="EL_1"/>
      <sheetName val="EL_2"/>
      <sheetName val="EL_3"/>
      <sheetName val="EL_4"/>
      <sheetName val="EL_5"/>
      <sheetName val="EL_6"/>
      <sheetName val="EL_7"/>
      <sheetName val="EL_8"/>
      <sheetName val="EL_R"/>
      <sheetName val="EL_TR"/>
      <sheetName val="8-_EL"/>
      <sheetName val="FA_B"/>
      <sheetName val="FA_G"/>
      <sheetName val="FA_M"/>
      <sheetName val="FA_1"/>
      <sheetName val="FA_2"/>
      <sheetName val="FA_3"/>
      <sheetName val="FA_4"/>
      <sheetName val="FA_5"/>
      <sheetName val="FA_6"/>
      <sheetName val="FA_7"/>
      <sheetName val="FA_8"/>
      <sheetName val="FA_R"/>
      <sheetName val="9-_FA"/>
      <sheetName val="SStaff-Sept2013"/>
      <sheetName val="Index List"/>
      <sheetName val="Type List"/>
      <sheetName val="File Types"/>
      <sheetName val="escalation"/>
      <sheetName val="ANAL"/>
      <sheetName val="Employee List"/>
      <sheetName val="Division 2"/>
      <sheetName val="Division3"/>
      <sheetName val="Division 4"/>
      <sheetName val="Division 5"/>
      <sheetName val="Division 6"/>
      <sheetName val="Division 7"/>
      <sheetName val="Division 8"/>
      <sheetName val="Division 9"/>
      <sheetName val="Division 10"/>
      <sheetName val="Division11"/>
      <sheetName val="Division 12"/>
      <sheetName val="Division 14"/>
      <sheetName val="Division 21"/>
      <sheetName val="Division 22"/>
      <sheetName val="Division 23"/>
      <sheetName val="Division 26"/>
      <sheetName val="Division 27"/>
      <sheetName val="Division 28"/>
      <sheetName val="Division 31"/>
      <sheetName val="Division 32"/>
      <sheetName val="Division 33"/>
      <sheetName val="SUM"/>
      <sheetName val="SIEMENS"/>
      <sheetName val="입찰내역 발주처 양식"/>
      <sheetName val="Material List "/>
      <sheetName val="B6.2 "/>
      <sheetName val="PointNo_5"/>
      <sheetName val="Elemental_Buildup"/>
      <sheetName val="LIST DO NOT REMOVE"/>
      <sheetName val="GFA_HQ_Building12"/>
      <sheetName val="GFA_Conference11"/>
      <sheetName val="BQ_External11"/>
      <sheetName val="Projet,_methodes_&amp;_couts9"/>
      <sheetName val="Risques_majeurs_&amp;_Frais_Ind_9"/>
      <sheetName val="Penthouse_Apartment10"/>
      <sheetName val="LABOUR_HISTOGRAM11"/>
      <sheetName val="StattCo_yCharges10"/>
      <sheetName val="Chiet_tinh_dz2210"/>
      <sheetName val="Chiet_tinh_dz3510"/>
      <sheetName val="Raw_Data10"/>
      <sheetName val="CT_Thang_Mo10"/>
      <sheetName val="LEVEL_SHEET10"/>
      <sheetName val="SPT_vs_PHI10"/>
      <sheetName val="@risk_rents_and_incentives10"/>
      <sheetName val="Car_park_lease10"/>
      <sheetName val="Net_rent_analysis10"/>
      <sheetName val="Poz-1_10"/>
      <sheetName val="Lab_Cum_Hist10"/>
      <sheetName val="Graph_Data_(DO_NOT_PRINT)10"/>
      <sheetName val="Bill_No__210"/>
      <sheetName val="budget_summary_(2)9"/>
      <sheetName val="Budget_Analysis_Summary9"/>
      <sheetName val="Customize_Your_Invoice10"/>
      <sheetName val="HVAC_BoQ10"/>
      <sheetName val="FOL_-_Bar10"/>
      <sheetName val="Tender_Summary10"/>
      <sheetName val="Insurance_Ext10"/>
      <sheetName val="CT__PL9"/>
      <sheetName val="intr_stool_brkup9"/>
      <sheetName val="Top_sheet9"/>
      <sheetName val="Rate_analysis9"/>
      <sheetName val="PROJECT_BRIEF7"/>
      <sheetName val="Body_Sheet9"/>
      <sheetName val="1_0_Executive_Summary9"/>
      <sheetName val="C_(3)7"/>
      <sheetName val="Bill_28"/>
      <sheetName val="Ap_A7"/>
      <sheetName val="2_Div_14_7"/>
      <sheetName val="Bill_17"/>
      <sheetName val="Bill_37"/>
      <sheetName val="Bill_47"/>
      <sheetName val="Bill_57"/>
      <sheetName val="Bill_67"/>
      <sheetName val="Bill_77"/>
      <sheetName val="SHOPLIST_xls6"/>
      <sheetName val="Dubai_golf6"/>
      <sheetName val="beam-reinft-IIInd_floor6"/>
      <sheetName val="Invoice_Summary6"/>
      <sheetName val="POWER_ASSUMPTIONS6"/>
      <sheetName val="beam-reinft-machine_rm6"/>
      <sheetName val="WITHOUT_C&amp;I_PROFIT_(3)5"/>
      <sheetName val="Civil_Boq5"/>
      <sheetName val="Activity_List5"/>
      <sheetName val="Softscape_Buildup5"/>
      <sheetName val="Mat'l_Rate5"/>
      <sheetName val="HIRED_LABOUR_CODE4"/>
      <sheetName val="PA-_Consutant_4"/>
      <sheetName val="foot-slab_reinft4"/>
      <sheetName val="DETAILED__BOQ4"/>
      <sheetName val="M-Book_for_Conc4"/>
      <sheetName val="M-Book_for_FW4"/>
      <sheetName val="BILL_COV3"/>
      <sheetName val="Ra__stair3"/>
      <sheetName val="VALVE_CHAMBERS3"/>
      <sheetName val="Fire_Hydrants3"/>
      <sheetName val="B_GATE_VALVE3"/>
      <sheetName val="Sub_G1_Fire3"/>
      <sheetName val="Sub_G12_Fire3"/>
      <sheetName val="Day_work2"/>
      <sheetName val="Materials_Cost(PCC)2"/>
      <sheetName val="India_F&amp;S_Template2"/>
      <sheetName val="IO_LIST2"/>
      <sheetName val="Material_2"/>
      <sheetName val="Quote_Sheet2"/>
      <sheetName val="Eq__Mobilization1"/>
      <sheetName val="Working_for_RCC1"/>
      <sheetName val="B185-B-9_11"/>
      <sheetName val="B185-B-9_21"/>
      <sheetName val="BOQ_Direct_selling_cost1"/>
      <sheetName val="CHART_OF_ACCOUNTS1"/>
      <sheetName val="E-Bill_No_6_A-O1"/>
      <sheetName val="B09_11"/>
      <sheetName val="bill_nb2-Plumbing_&amp;_Drainag1"/>
      <sheetName val="Pl_&amp;_Dr_B1"/>
      <sheetName val="Pl_&amp;_Dr_G1"/>
      <sheetName val="Pl_&amp;_Dr_M1"/>
      <sheetName val="Pl_&amp;_Dr_11"/>
      <sheetName val="Pl_&amp;_Dr_21"/>
      <sheetName val="Pl_&amp;_Dr_31"/>
      <sheetName val="Pl_&amp;_Dr_41"/>
      <sheetName val="Pl_&amp;_Dr_51"/>
      <sheetName val="Pl_&amp;_Dr_61"/>
      <sheetName val="Pl_&amp;_Dr_71"/>
      <sheetName val="Pl_&amp;_Dr_81"/>
      <sheetName val="Pl_&amp;_Dr_R1"/>
      <sheetName val="FF_B1"/>
      <sheetName val="FF_G1"/>
      <sheetName val="FF_M1"/>
      <sheetName val="FF_11"/>
      <sheetName val="FF_2_1"/>
      <sheetName val="FF_31"/>
      <sheetName val="FF_41"/>
      <sheetName val="FF_51"/>
      <sheetName val="FF_6_1"/>
      <sheetName val="FF_71"/>
      <sheetName val="FF_81"/>
      <sheetName val="FF_R1"/>
      <sheetName val="bill_nb3-FF1"/>
      <sheetName val="HVAC_B1"/>
      <sheetName val="HVAC_G1"/>
      <sheetName val="HVAC_M1"/>
      <sheetName val="HVAC_11"/>
      <sheetName val="HVAC_21"/>
      <sheetName val="HVAC_31"/>
      <sheetName val="HVAC_41"/>
      <sheetName val="HVAC_51"/>
      <sheetName val="HVAC_61"/>
      <sheetName val="HVAC_71"/>
      <sheetName val="HVAC_81"/>
      <sheetName val="HVAC_R1"/>
      <sheetName val="bill_nb4-HVAC1"/>
      <sheetName val="SC_B1"/>
      <sheetName val="SC_G1"/>
      <sheetName val="SC_M1"/>
      <sheetName val="SC_11"/>
      <sheetName val="SC_21"/>
      <sheetName val="SC_31"/>
      <sheetName val="SC_41"/>
      <sheetName val="SC_51"/>
      <sheetName val="SC_61"/>
      <sheetName val="SC_71"/>
      <sheetName val="SC_81"/>
      <sheetName val="SC_R1"/>
      <sheetName val="AV_B1"/>
      <sheetName val="AV_G1"/>
      <sheetName val="AV_M1"/>
      <sheetName val="AV_11"/>
      <sheetName val="AV_21"/>
      <sheetName val="AV_31"/>
      <sheetName val="AV_41"/>
      <sheetName val="AV_51"/>
      <sheetName val="AV_61"/>
      <sheetName val="AV_71"/>
      <sheetName val="AV_81"/>
      <sheetName val="EL_B1"/>
      <sheetName val="EL_M1"/>
      <sheetName val="EL_11"/>
      <sheetName val="EL_21"/>
      <sheetName val="EL_31"/>
      <sheetName val="EL_41"/>
      <sheetName val="EL_51"/>
      <sheetName val="EL_61"/>
      <sheetName val="EL_71"/>
      <sheetName val="EL_81"/>
      <sheetName val="EL_R1"/>
      <sheetName val="EL_TR1"/>
      <sheetName val="8-_EL1"/>
      <sheetName val="FA_B1"/>
      <sheetName val="FA_G1"/>
      <sheetName val="FA_M1"/>
      <sheetName val="FA_11"/>
      <sheetName val="FA_21"/>
      <sheetName val="FA_31"/>
      <sheetName val="FA_41"/>
      <sheetName val="FA_51"/>
      <sheetName val="FA_61"/>
      <sheetName val="FA_71"/>
      <sheetName val="FA_81"/>
      <sheetName val="FA_R1"/>
      <sheetName val="9-_FA1"/>
      <sheetName val="Div__022"/>
      <sheetName val="Div__032"/>
      <sheetName val="Div__042"/>
      <sheetName val="Div__052"/>
      <sheetName val="Div__062"/>
      <sheetName val="Div__072"/>
      <sheetName val="Div__082"/>
      <sheetName val="Div__092"/>
      <sheetName val="Div__102"/>
      <sheetName val="Div__112"/>
      <sheetName val="Div__122"/>
      <sheetName val="Div_132"/>
      <sheetName val="EXTERNAL_WORKS2"/>
      <sheetName val="PRODUCTIVITY_RATE2"/>
      <sheetName val="U_R_A_-_MASONRY2"/>
      <sheetName val="U_R_A_-_PLASTERING2"/>
      <sheetName val="U_R_A_-_TILING2"/>
      <sheetName val="U_R_A_-_GRANITE2"/>
      <sheetName val="V_C_2_-_EARTHWORK2"/>
      <sheetName val="V_C_9_-_CERAMIC2"/>
      <sheetName val="V_C_9_-_FINISHES2"/>
      <sheetName val="PMWeb_data1"/>
      <sheetName val="w't_table1"/>
      <sheetName val="Gra¦)VW_U"/>
      <sheetName val="/VWVU))tÏØ0  "/>
      <sheetName val="2_2)Revised_Cash_Flow"/>
      <sheetName val="/VWVU))tÏØ0__"/>
      <sheetName val="SS_MH1"/>
      <sheetName val="Chiet_t"/>
      <sheetName val="Staffing_and_Rates_IA"/>
      <sheetName val="Index_List"/>
      <sheetName val="Type_List"/>
      <sheetName val="File_Types"/>
      <sheetName val="Gra¦)"/>
      <sheetName val="입찰내역_발주처_양식"/>
      <sheetName val="Material_List_"/>
      <sheetName val="Lists"/>
      <sheetName val="PRECAST lightconc-II"/>
      <sheetName val="P&amp;L-BDMC"/>
      <sheetName val="final abstract"/>
      <sheetName val="Detail"/>
      <sheetName val="p&amp;m"/>
      <sheetName val="Voucher"/>
      <sheetName val="Quantity"/>
      <sheetName val="??-BLDG"/>
      <sheetName val="PNT-QUOT-#3"/>
      <sheetName val="COAT&amp;WRAP-QIOT-#3"/>
      <sheetName val="ml"/>
      <sheetName val="Demand"/>
      <sheetName val="Occ"/>
      <sheetName val="Summary of Work"/>
      <sheetName val="_x005f_x0000__x005f_x0000__x005f_x0000__x005f_x0000__x0"/>
      <sheetName val="Staff Acco."/>
      <sheetName val="TBAL9697 -group wise  sdpl"/>
      <sheetName val="Old"/>
      <sheetName val="Elemental_Buildup1"/>
      <sheetName val="PointNo_51"/>
      <sheetName val="B6_2_"/>
      <sheetName val="LIST_DO_NOT_REMOVE"/>
      <sheetName val="VCH-SLC"/>
      <sheetName val="Item- Compact"/>
      <sheetName val="Supplier"/>
      <sheetName val="BLK2"/>
      <sheetName val="BLK3"/>
      <sheetName val="E &amp; R"/>
      <sheetName val="radar"/>
      <sheetName val="UG"/>
      <sheetName val="Earthwork"/>
      <sheetName val="GIAVLIEU"/>
      <sheetName val="Project Cost Breakdown"/>
      <sheetName val="SITE WORK"/>
      <sheetName val="Рабочий_лист"/>
      <sheetName val="70_x005f_x0000_,/0_x005f_x0000_s«_x005f_x0008_i_x"/>
      <sheetName val="Geneí¬_x0008_i??_x0014_?0."/>
      <sheetName val="70?,/0?s«_x0008_i?Æø_x0003_í¬_x0008_i?"/>
      <sheetName val="Annex 1 Sect 3a"/>
      <sheetName val="Annex 1 Sect 3a.1"/>
      <sheetName val="Annex 1 Sect 3b"/>
      <sheetName val="Annex 1 Sect 3c"/>
      <sheetName val="HOURLY RATES"/>
      <sheetName val="PT 141- Site A Landscape"/>
      <sheetName val="Prices"/>
      <sheetName val="Rate summary"/>
      <sheetName val="#REF!"/>
      <sheetName val="SW-TEO"/>
      <sheetName val="科目余额表正式"/>
      <sheetName val="Sub_G1_Five"/>
      <sheetName val="%"/>
      <sheetName val="Исх"/>
      <sheetName val="Класс"/>
      <sheetName val="В2В"/>
      <sheetName val="Инсп"/>
      <sheetName val="Грайв"/>
      <sheetName val="ГвГ"/>
      <sheetName val="ИК_В2В"/>
      <sheetName val="УК_Город"/>
      <sheetName val="Свод (Бюджет)"/>
      <sheetName val="Name"/>
      <sheetName val="Свод (понедельно)"/>
      <sheetName val="Статьи расходов"/>
      <sheetName val="НСИ"/>
      <sheetName val="[SHOPLIST.xls]70_x0000_,/0_x0000_s«_x0008_i_x0000_Æø_x0003_í¬"/>
      <sheetName val="[SHOPLIST.xls]70,/0s«iÆøí¬i"/>
      <sheetName val="[SHOPLIST.xls]/VW"/>
      <sheetName val="[SHOPLIST.xls]/VWVU))tÏØ0  "/>
      <sheetName val="[SHOPLIST.xls]/VWVU))tÏØ0__"/>
      <sheetName val="Fiyatlar"/>
      <sheetName val="Лист1"/>
      <sheetName val="[SHOPLIST.xls][SHOPLIST.xls]70_x0000_"/>
      <sheetName val="[SHOPLIST.xls][SHOPLIST.xls]70,"/>
      <sheetName val="office"/>
      <sheetName val="Lab"/>
      <sheetName val="PRECAST_lightconc-II"/>
      <sheetName val="final_abstract"/>
      <sheetName val="PRECAST_lightconc-II1"/>
      <sheetName val="final_abstract1"/>
      <sheetName val="PRECAST_lightconc-II2"/>
      <sheetName val="BOQ_Direct_selling_cost2"/>
      <sheetName val="final_abstract2"/>
      <sheetName val="Materials_Cost(PCC)3"/>
      <sheetName val="India_F&amp;S_Template3"/>
      <sheetName val="IO_LIST3"/>
      <sheetName val="Material_3"/>
      <sheetName val="Quote_Sheet3"/>
      <sheetName val="PRECAST_lightconc-II3"/>
      <sheetName val="BOQ_Direct_selling_cost3"/>
      <sheetName val="final_abstract3"/>
      <sheetName val="Materials_Cost(PCC)4"/>
      <sheetName val="India_F&amp;S_Template4"/>
      <sheetName val="IO_LIST4"/>
      <sheetName val="Material_4"/>
      <sheetName val="Quote_Sheet4"/>
      <sheetName val="PRECAST_lightconc-II4"/>
      <sheetName val="BOQ_Direct_selling_cost4"/>
      <sheetName val="final_abstract4"/>
      <sheetName val="ABS"/>
      <sheetName val="R20_R30_work"/>
      <sheetName val="Ave.wtd.rates"/>
      <sheetName val="Labour &amp; Plant"/>
      <sheetName val="Debits as on 12.04.08"/>
      <sheetName val="Intro"/>
      <sheetName val="STAFFSCHED "/>
      <sheetName val="Progress"/>
      <sheetName val="Back up"/>
      <sheetName val="Header"/>
      <sheetName val="Risk Breakdown Structure"/>
      <sheetName val="BASE_APR17_HISTOGRAMS"/>
      <sheetName val="PRJDATA"/>
      <sheetName val="Master"/>
      <sheetName val="GRSummary"/>
      <sheetName val="References"/>
      <sheetName val="Division_2"/>
      <sheetName val="Division_4"/>
      <sheetName val="Division_5"/>
      <sheetName val="Division_6"/>
      <sheetName val="Division_7"/>
      <sheetName val="Division_8"/>
      <sheetName val="Division_9"/>
      <sheetName val="Division_10"/>
      <sheetName val="Division_12"/>
      <sheetName val="Division_14"/>
      <sheetName val="Division_21"/>
      <sheetName val="Division_22"/>
      <sheetName val="Division_23"/>
      <sheetName val="Division_26"/>
      <sheetName val="Division_27"/>
      <sheetName val="Division_28"/>
      <sheetName val="Division_31"/>
      <sheetName val="Division_32"/>
      <sheetName val="Division_33"/>
      <sheetName val="XV10017"/>
      <sheetName val="????????"/>
      <sheetName val="Sheet7"/>
      <sheetName val="Common Variables"/>
      <sheetName val="INDIGINEOUS ITEMS "/>
      <sheetName val="train cash"/>
      <sheetName val="accom cash"/>
      <sheetName val="ConferenceCentre_x0000_옰ʒ䄂ʒ鵠ʐ䄂ʒ"/>
      <sheetName val="Geneí¬_x0008_i_x0000__x0000__x0"/>
      <sheetName val="70_x0000_,_0_x0000_s«_x0008_i_x"/>
      <sheetName val="_x0000__x0000__x0000__x0000__x0"/>
      <sheetName val="Geneí¬ i_x0000__x0000_ _x0000_0."/>
      <sheetName val="70_x0000_,/0_x0000_s« i_x0000_Æø í¬ i_x0000_"/>
      <sheetName val="70,_0s«iÆøí¬i"/>
      <sheetName val="d-safe DELUXE"/>
      <sheetName val="ConferenceCentre_옰ʒ䄂ʒ鵠ʐ䄂ʒ閐̐䄂ʒ蕈̐"/>
      <sheetName val="BG"/>
      <sheetName val="RAB AR&amp;STR"/>
      <sheetName val="GPL Revenu Update"/>
      <sheetName val="DO NOT TOUCH"/>
      <sheetName val="Work Type"/>
      <sheetName val="UOM"/>
      <sheetName val="MA"/>
      <sheetName val="Rebars"/>
      <sheetName val="Mall waterproofing"/>
      <sheetName val="MSCP waterproofing"/>
      <sheetName val="-----------------"/>
      <sheetName val="Day_work3"/>
      <sheetName val="Div__023"/>
      <sheetName val="Div__033"/>
      <sheetName val="Div__043"/>
      <sheetName val="Div__053"/>
      <sheetName val="Div__063"/>
      <sheetName val="Div__073"/>
      <sheetName val="Div__083"/>
      <sheetName val="Div__093"/>
      <sheetName val="Div__103"/>
      <sheetName val="Div__113"/>
      <sheetName val="Div__123"/>
      <sheetName val="Div_133"/>
      <sheetName val="EXTERNAL_WORKS3"/>
      <sheetName val="PRODUCTIVITY_RATE3"/>
      <sheetName val="U_R_A_-_MASONRY3"/>
      <sheetName val="U_R_A_-_PLASTERING3"/>
      <sheetName val="U_R_A_-_TILING3"/>
      <sheetName val="U_R_A_-_GRANITE3"/>
      <sheetName val="V_C_2_-_EARTHWORK3"/>
      <sheetName val="V_C_9_-_CERAMIC3"/>
      <sheetName val="V_C_9_-_FINISHES3"/>
      <sheetName val="Summary_of_Work"/>
      <sheetName val="Employee_List"/>
      <sheetName val="Duct Accesories"/>
      <sheetName val="COSTING"/>
      <sheetName val="合成単価作成表-BLDG"/>
      <sheetName val="GFA_HQ_Building13"/>
      <sheetName val="GFA_Conference12"/>
      <sheetName val="BQ_External12"/>
      <sheetName val="Graph_Data_(DO_NOT_PRINT)11"/>
      <sheetName val="Penthouse_Apartment11"/>
      <sheetName val="LABOUR_HISTOGRAM12"/>
      <sheetName val="StattCo_yCharges11"/>
      <sheetName val="Projet,_methodes_&amp;_couts10"/>
      <sheetName val="Risques_majeurs_&amp;_Frais_Ind_10"/>
      <sheetName val="Raw_Data11"/>
      <sheetName val="Chiet_tinh_dz2211"/>
      <sheetName val="Chiet_tinh_dz3511"/>
      <sheetName val="@risk_rents_and_incentives11"/>
      <sheetName val="Car_park_lease11"/>
      <sheetName val="Net_rent_analysis11"/>
      <sheetName val="Poz-1_11"/>
      <sheetName val="Lab_Cum_Hist11"/>
      <sheetName val="CT_Thang_Mo11"/>
      <sheetName val="LEVEL_SHEET11"/>
      <sheetName val="SPT_vs_PHI11"/>
      <sheetName val="CT__PL10"/>
      <sheetName val="FOL_-_Bar11"/>
      <sheetName val="Customize_Your_Invoice11"/>
      <sheetName val="HVAC_BoQ11"/>
      <sheetName val="Bill_No__211"/>
      <sheetName val="Tender_Summary11"/>
      <sheetName val="Insurance_Ext11"/>
      <sheetName val="budget_summary_(2)10"/>
      <sheetName val="Budget_Analysis_Summary10"/>
      <sheetName val="Body_Sheet10"/>
      <sheetName val="1_0_Executive_Summary10"/>
      <sheetName val="2_Div_14_8"/>
      <sheetName val="Top_sheet10"/>
      <sheetName val="intr_stool_brkup10"/>
      <sheetName val="Bill_18"/>
      <sheetName val="Bill_29"/>
      <sheetName val="Bill_38"/>
      <sheetName val="Bill_48"/>
      <sheetName val="Bill_58"/>
      <sheetName val="Bill_68"/>
      <sheetName val="Bill_78"/>
      <sheetName val="Ap_A8"/>
      <sheetName val="Rate_analysis10"/>
      <sheetName val="POWER_ASSUMPTIONS7"/>
      <sheetName val="Dubai_golf7"/>
      <sheetName val="beam-reinft-IIInd_floor7"/>
      <sheetName val="beam-reinft-machine_rm7"/>
      <sheetName val="SHOPLIST_xls7"/>
      <sheetName val="PROJECT_BRIEF8"/>
      <sheetName val="Invoice_Summary7"/>
      <sheetName val="Civil_Boq6"/>
      <sheetName val="C_(3)8"/>
      <sheetName val="WITHOUT_C&amp;I_PROFIT_(3)6"/>
      <sheetName val="DETAILED__BOQ5"/>
      <sheetName val="M-Book_for_Conc5"/>
      <sheetName val="M-Book_for_FW5"/>
      <sheetName val="BILL_COV4"/>
      <sheetName val="Ra__stair4"/>
      <sheetName val="Activity_List6"/>
      <sheetName val="Softscape_Buildup6"/>
      <sheetName val="Mat'l_Rate6"/>
      <sheetName val="VALVE_CHAMBERS4"/>
      <sheetName val="Fire_Hydrants4"/>
      <sheetName val="B_GATE_VALVE4"/>
      <sheetName val="Sub_G1_Fire4"/>
      <sheetName val="Sub_G12_Fire4"/>
      <sheetName val="PA-_Consutant_5"/>
      <sheetName val="HIRED_LABOUR_CODE5"/>
      <sheetName val="foot-slab_reinft5"/>
      <sheetName val="CHART_OF_ACCOUNTS2"/>
      <sheetName val="E-Bill_No_6_A-O2"/>
      <sheetName val="B185-B-9_12"/>
      <sheetName val="B185-B-9_22"/>
      <sheetName val="B09_12"/>
      <sheetName val="PMWeb_data2"/>
      <sheetName val="SS_MH2"/>
      <sheetName val="Eq__Mobilization2"/>
      <sheetName val="w't_table2"/>
      <sheetName val="bill_nb2-Plumbing_&amp;_Drainag2"/>
      <sheetName val="Pl_&amp;_Dr_B2"/>
      <sheetName val="Pl_&amp;_Dr_G2"/>
      <sheetName val="Pl_&amp;_Dr_M2"/>
      <sheetName val="Pl_&amp;_Dr_12"/>
      <sheetName val="Pl_&amp;_Dr_22"/>
      <sheetName val="Pl_&amp;_Dr_32"/>
      <sheetName val="Pl_&amp;_Dr_42"/>
      <sheetName val="Pl_&amp;_Dr_52"/>
      <sheetName val="Pl_&amp;_Dr_62"/>
      <sheetName val="Pl_&amp;_Dr_72"/>
      <sheetName val="Pl_&amp;_Dr_82"/>
      <sheetName val="Pl_&amp;_Dr_R2"/>
      <sheetName val="FF_B2"/>
      <sheetName val="FF_G2"/>
      <sheetName val="FF_M2"/>
      <sheetName val="FF_12"/>
      <sheetName val="FF_2_2"/>
      <sheetName val="FF_32"/>
      <sheetName val="FF_42"/>
      <sheetName val="FF_52"/>
      <sheetName val="FF_6_2"/>
      <sheetName val="FF_72"/>
      <sheetName val="FF_82"/>
      <sheetName val="FF_R2"/>
      <sheetName val="bill_nb3-FF2"/>
      <sheetName val="HVAC_B2"/>
      <sheetName val="HVAC_G2"/>
      <sheetName val="HVAC_M2"/>
      <sheetName val="HVAC_12"/>
      <sheetName val="HVAC_22"/>
      <sheetName val="HVAC_32"/>
      <sheetName val="HVAC_42"/>
      <sheetName val="HVAC_52"/>
      <sheetName val="HVAC_62"/>
      <sheetName val="HVAC_72"/>
      <sheetName val="HVAC_82"/>
      <sheetName val="HVAC_R2"/>
      <sheetName val="bill_nb4-HVAC2"/>
      <sheetName val="SC_B2"/>
      <sheetName val="SC_G2"/>
      <sheetName val="SC_M2"/>
      <sheetName val="SC_12"/>
      <sheetName val="SC_22"/>
      <sheetName val="SC_32"/>
      <sheetName val="SC_42"/>
      <sheetName val="SC_52"/>
      <sheetName val="SC_62"/>
      <sheetName val="SC_72"/>
      <sheetName val="SC_82"/>
      <sheetName val="SC_R2"/>
      <sheetName val="AV_B2"/>
      <sheetName val="AV_G2"/>
      <sheetName val="AV_M2"/>
      <sheetName val="AV_12"/>
      <sheetName val="AV_22"/>
      <sheetName val="AV_32"/>
      <sheetName val="AV_42"/>
      <sheetName val="AV_52"/>
      <sheetName val="AV_62"/>
      <sheetName val="AV_72"/>
      <sheetName val="AV_82"/>
      <sheetName val="EL_B2"/>
      <sheetName val="EL_M2"/>
      <sheetName val="EL_12"/>
      <sheetName val="EL_22"/>
      <sheetName val="EL_32"/>
      <sheetName val="EL_42"/>
      <sheetName val="EL_52"/>
      <sheetName val="EL_62"/>
      <sheetName val="EL_72"/>
      <sheetName val="EL_82"/>
      <sheetName val="EL_R2"/>
      <sheetName val="EL_TR2"/>
      <sheetName val="8-_EL2"/>
      <sheetName val="FA_B2"/>
      <sheetName val="FA_G2"/>
      <sheetName val="FA_M2"/>
      <sheetName val="FA_12"/>
      <sheetName val="FA_22"/>
      <sheetName val="FA_32"/>
      <sheetName val="FA_42"/>
      <sheetName val="FA_52"/>
      <sheetName val="FA_62"/>
      <sheetName val="FA_72"/>
      <sheetName val="FA_82"/>
      <sheetName val="FA_R2"/>
      <sheetName val="9-_FA2"/>
      <sheetName val="Working_for_RCC2"/>
      <sheetName val="2_2)Revised_Cash_Flow1"/>
      <sheetName val="Material_List_1"/>
      <sheetName val="Chiet_t1"/>
      <sheetName val="Staffing_and_Rates_IA1"/>
      <sheetName val="Index_List1"/>
      <sheetName val="Type_List1"/>
      <sheetName val="File_Types1"/>
      <sheetName val="입찰내역_발주처_양식1"/>
      <sheetName val="/VWVU))tÏØ0__1"/>
      <sheetName val="Staff_Acco_"/>
      <sheetName val="TBAL9697_-group_wise__sdpl"/>
      <sheetName val="Division_24"/>
      <sheetName val="Division_41"/>
      <sheetName val="Division_51"/>
      <sheetName val="Division_61"/>
      <sheetName val="Division_71"/>
      <sheetName val="Division_81"/>
      <sheetName val="Division_91"/>
      <sheetName val="Division_101"/>
      <sheetName val="Division_121"/>
      <sheetName val="Division_141"/>
      <sheetName val="Division_211"/>
      <sheetName val="Division_221"/>
      <sheetName val="Division_231"/>
      <sheetName val="Division_261"/>
      <sheetName val="Division_271"/>
      <sheetName val="Division_281"/>
      <sheetName val="Division_311"/>
      <sheetName val="Division_321"/>
      <sheetName val="Division_331"/>
      <sheetName val="/VWVU))tÏØ0__2"/>
      <sheetName val="GFA_HQ_Building14"/>
      <sheetName val="GFA_Conference13"/>
      <sheetName val="BQ_External13"/>
      <sheetName val="Raw_Data12"/>
      <sheetName val="Penthouse_Apartment12"/>
      <sheetName val="StattCo_yCharges12"/>
      <sheetName val="@risk_rents_and_incentives12"/>
      <sheetName val="Car_park_lease12"/>
      <sheetName val="Net_rent_analysis12"/>
      <sheetName val="Poz-1_12"/>
      <sheetName val="Chiet_tinh_dz2212"/>
      <sheetName val="Chiet_tinh_dz3512"/>
      <sheetName val="LEVEL_SHEET12"/>
      <sheetName val="LABOUR_HISTOGRAM13"/>
      <sheetName val="Lab_Cum_Hist12"/>
      <sheetName val="Graph_Data_(DO_NOT_PRINT)12"/>
      <sheetName val="Body_Sheet11"/>
      <sheetName val="1_0_Executive_Summary11"/>
      <sheetName val="CT_Thang_Mo12"/>
      <sheetName val="Customize_Your_Invoice12"/>
      <sheetName val="HVAC_BoQ12"/>
      <sheetName val="Projet,_methodes_&amp;_couts11"/>
      <sheetName val="Risques_majeurs_&amp;_Frais_Ind_11"/>
      <sheetName val="SPT_vs_PHI12"/>
      <sheetName val="CT__PL11"/>
      <sheetName val="intr_stool_brkup11"/>
      <sheetName val="Bill_No__212"/>
      <sheetName val="budget_summary_(2)11"/>
      <sheetName val="Budget_Analysis_Summary11"/>
      <sheetName val="FOL_-_Bar12"/>
      <sheetName val="Top_sheet11"/>
      <sheetName val="Tender_Summary12"/>
      <sheetName val="Insurance_Ext12"/>
      <sheetName val="2_Div_14_9"/>
      <sheetName val="SHOPLIST_xls8"/>
      <sheetName val="Bill_210"/>
      <sheetName val="Ap_A9"/>
      <sheetName val="Ra__stair5"/>
      <sheetName val="Bill_19"/>
      <sheetName val="Bill_39"/>
      <sheetName val="Bill_49"/>
      <sheetName val="Bill_59"/>
      <sheetName val="Bill_69"/>
      <sheetName val="Bill_79"/>
      <sheetName val="beam-reinft-IIInd_floor8"/>
      <sheetName val="Invoice_Summary8"/>
      <sheetName val="beam-reinft-machine_rm8"/>
      <sheetName val="PROJECT_BRIEF9"/>
      <sheetName val="C_(3)9"/>
      <sheetName val="POWER_ASSUMPTIONS8"/>
      <sheetName val="Dubai_golf8"/>
      <sheetName val="WITHOUT_C&amp;I_PROFIT_(3)7"/>
      <sheetName val="Civil_Boq7"/>
      <sheetName val="BILL_COV5"/>
      <sheetName val="Activity_List7"/>
      <sheetName val="Softscape_Buildup7"/>
      <sheetName val="Mat'l_Rate7"/>
      <sheetName val="Day_work4"/>
      <sheetName val="CHART_OF_ACCOUNTS3"/>
      <sheetName val="E-Bill_No_6_A-O3"/>
      <sheetName val="Eq__Mobilization3"/>
      <sheetName val="PointNo_52"/>
      <sheetName val="Elemental_Buildup2"/>
      <sheetName val="Working_for_RCC3"/>
      <sheetName val="B185-B-9_13"/>
      <sheetName val="B185-B-9_23"/>
      <sheetName val="B09_13"/>
      <sheetName val="PMWeb_data3"/>
      <sheetName val="Index_List2"/>
      <sheetName val="Type_List2"/>
      <sheetName val="File_Types2"/>
      <sheetName val="Chiet_t2"/>
      <sheetName val="Staffing_and_Rates_IA2"/>
      <sheetName val="입찰내역_발주처_양식2"/>
      <sheetName val="Material_List_2"/>
      <sheetName val="SS_MH3"/>
      <sheetName val="Division_25"/>
      <sheetName val="Division_42"/>
      <sheetName val="Division_52"/>
      <sheetName val="Division_62"/>
      <sheetName val="Division_72"/>
      <sheetName val="Division_82"/>
      <sheetName val="Division_92"/>
      <sheetName val="Division_102"/>
      <sheetName val="Division_122"/>
      <sheetName val="Division_142"/>
      <sheetName val="Division_212"/>
      <sheetName val="Division_222"/>
      <sheetName val="Division_232"/>
      <sheetName val="Division_262"/>
      <sheetName val="Division_272"/>
      <sheetName val="Division_282"/>
      <sheetName val="Division_312"/>
      <sheetName val="Division_322"/>
      <sheetName val="Division_332"/>
      <sheetName val="2_2)Revised_Cash_Flow2"/>
      <sheetName val="ConferenceCentre?옰ʒ䄂ʒ鵠ʐ䄂ʒ閐̐脭め_x0005__x0000_"/>
      <sheetName val="???? ??? ??"/>
      <sheetName val="200205C"/>
      <sheetName val="Headings"/>
      <sheetName val="E_&amp;_R"/>
      <sheetName val="Geneí¬_x0008_i___x0014__0."/>
      <sheetName val="70_,_0_s«_x0008_i_Æø_x0003_í¬_x0008_i_"/>
      <sheetName val="________"/>
      <sheetName val="FORM7"/>
      <sheetName val="TRIAL BALANCE"/>
      <sheetName val="Map"/>
      <sheetName val="Definitions"/>
      <sheetName val="MEP"/>
      <sheetName val="IRR"/>
      <sheetName val="INDEX"/>
      <sheetName val="instructions"/>
      <sheetName val="LIST_DO_NOT_REMOVE1"/>
      <sheetName val="Project_Cost_Breakdown"/>
      <sheetName val="B6_2_1"/>
      <sheetName val="Annex_1_Sect_3a"/>
      <sheetName val="Annex_1_Sect_3a_1"/>
      <sheetName val="Annex_1_Sect_3b"/>
      <sheetName val="Annex_1_Sect_3c"/>
      <sheetName val="HOURLY_RATES"/>
      <sheetName val="Item-_Compact"/>
      <sheetName val="[SHOPLIST.xls]70_x0000_,/0_x0000_s« i_x0000_Æø í¬"/>
      <sheetName val="Selections"/>
      <sheetName val="Resumo Empreitadas"/>
      <sheetName val="Source"/>
      <sheetName val="Home"/>
      <sheetName val="Lookup"/>
      <sheetName val="Steel"/>
      <sheetName val="Floor Box "/>
      <sheetName val="Coding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/>
      <sheetData sheetId="180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 refreshError="1"/>
      <sheetData sheetId="345" refreshError="1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 refreshError="1"/>
      <sheetData sheetId="357"/>
      <sheetData sheetId="358"/>
      <sheetData sheetId="359" refreshError="1"/>
      <sheetData sheetId="360"/>
      <sheetData sheetId="36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/>
      <sheetData sheetId="415" refreshError="1"/>
      <sheetData sheetId="416" refreshError="1"/>
      <sheetData sheetId="417" refreshError="1"/>
      <sheetData sheetId="418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 refreshError="1"/>
      <sheetData sheetId="584" refreshError="1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 refreshError="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 refreshError="1"/>
      <sheetData sheetId="1039" refreshError="1"/>
      <sheetData sheetId="1040" refreshError="1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 refreshError="1"/>
      <sheetData sheetId="1064"/>
      <sheetData sheetId="1065"/>
      <sheetData sheetId="1066"/>
      <sheetData sheetId="1067"/>
      <sheetData sheetId="1068" refreshError="1"/>
      <sheetData sheetId="1069" refreshError="1"/>
      <sheetData sheetId="1070" refreshError="1"/>
      <sheetData sheetId="1071"/>
      <sheetData sheetId="1072"/>
      <sheetData sheetId="1073" refreshError="1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 refreshError="1"/>
      <sheetData sheetId="1282" refreshError="1"/>
      <sheetData sheetId="1283" refreshError="1"/>
      <sheetData sheetId="1284"/>
      <sheetData sheetId="1285"/>
      <sheetData sheetId="1286"/>
      <sheetData sheetId="1287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/>
      <sheetData sheetId="1296"/>
      <sheetData sheetId="1297"/>
      <sheetData sheetId="1298"/>
      <sheetData sheetId="1299" refreshError="1"/>
      <sheetData sheetId="1300"/>
      <sheetData sheetId="1301"/>
      <sheetData sheetId="1302"/>
      <sheetData sheetId="1303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/>
      <sheetData sheetId="1321"/>
      <sheetData sheetId="1322"/>
      <sheetData sheetId="1323"/>
      <sheetData sheetId="1324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/>
      <sheetData sheetId="1350"/>
      <sheetData sheetId="1351" refreshError="1"/>
      <sheetData sheetId="1352"/>
      <sheetData sheetId="1353" refreshError="1"/>
      <sheetData sheetId="1354" refreshError="1"/>
      <sheetData sheetId="1355" refreshError="1"/>
      <sheetData sheetId="1356" refreshError="1"/>
      <sheetData sheetId="1357"/>
      <sheetData sheetId="1358"/>
      <sheetData sheetId="1359"/>
      <sheetData sheetId="1360"/>
      <sheetData sheetId="1361" refreshError="1"/>
      <sheetData sheetId="1362" refreshError="1"/>
      <sheetData sheetId="1363" refreshError="1"/>
      <sheetData sheetId="1364"/>
      <sheetData sheetId="1365"/>
      <sheetData sheetId="1366"/>
      <sheetData sheetId="1367"/>
      <sheetData sheetId="1368"/>
      <sheetData sheetId="1369" refreshError="1"/>
      <sheetData sheetId="1370" refreshError="1"/>
      <sheetData sheetId="1371" refreshError="1"/>
      <sheetData sheetId="1372" refreshError="1"/>
      <sheetData sheetId="1373"/>
      <sheetData sheetId="1374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/>
      <sheetData sheetId="1383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/>
      <sheetData sheetId="1394" refreshError="1"/>
      <sheetData sheetId="1395" refreshError="1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/>
      <sheetData sheetId="1438"/>
      <sheetData sheetId="1439"/>
      <sheetData sheetId="1440"/>
      <sheetData sheetId="144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/>
      <sheetData sheetId="1768"/>
      <sheetData sheetId="1769"/>
      <sheetData sheetId="1770"/>
      <sheetData sheetId="1771" refreshError="1"/>
      <sheetData sheetId="1772" refreshError="1"/>
      <sheetData sheetId="1773"/>
      <sheetData sheetId="1774"/>
      <sheetData sheetId="1775"/>
      <sheetData sheetId="1776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/>
      <sheetData sheetId="1795" refreshError="1"/>
      <sheetData sheetId="179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"/>
      <sheetName val="CASHFLOW"/>
      <sheetName val="INFLATION"/>
      <sheetName val="Current"/>
      <sheetName val="fitoutconfcentre"/>
    </sheetNames>
    <sheetDataSet>
      <sheetData sheetId="0" refreshError="1">
        <row r="124">
          <cell r="E124">
            <v>31386596.656872425</v>
          </cell>
        </row>
        <row r="125">
          <cell r="E125">
            <v>62773193.31374485</v>
          </cell>
        </row>
        <row r="126">
          <cell r="E126">
            <v>94159789.970617279</v>
          </cell>
        </row>
        <row r="127">
          <cell r="E127">
            <v>125546386.6274897</v>
          </cell>
        </row>
        <row r="128">
          <cell r="E128">
            <v>156932983.28436214</v>
          </cell>
        </row>
        <row r="129">
          <cell r="E129">
            <v>188319579.94123456</v>
          </cell>
        </row>
        <row r="130">
          <cell r="E130">
            <v>220402387.12442279</v>
          </cell>
        </row>
        <row r="131">
          <cell r="E131">
            <v>365027131.07212818</v>
          </cell>
        </row>
        <row r="132">
          <cell r="E132">
            <v>495583025.01983356</v>
          </cell>
        </row>
        <row r="133">
          <cell r="E133">
            <v>626138918.96753895</v>
          </cell>
        </row>
        <row r="134">
          <cell r="E134">
            <v>756694812.91524434</v>
          </cell>
        </row>
        <row r="135">
          <cell r="E135">
            <v>887250706.86294973</v>
          </cell>
        </row>
        <row r="136">
          <cell r="E136">
            <v>1017806600.8106551</v>
          </cell>
        </row>
        <row r="137">
          <cell r="E137">
            <v>1161787481.210254</v>
          </cell>
        </row>
        <row r="138">
          <cell r="E138">
            <v>1305768361.6098528</v>
          </cell>
        </row>
        <row r="139">
          <cell r="E139">
            <v>1449749242.0094516</v>
          </cell>
        </row>
        <row r="140">
          <cell r="E140">
            <v>1593730122.4090505</v>
          </cell>
        </row>
        <row r="141">
          <cell r="E141">
            <v>1737711002.8086493</v>
          </cell>
        </row>
        <row r="142">
          <cell r="E142">
            <v>1936041854.1758137</v>
          </cell>
        </row>
        <row r="143">
          <cell r="E143">
            <v>2134372705.542978</v>
          </cell>
        </row>
        <row r="144">
          <cell r="E144">
            <v>2332703556.9101424</v>
          </cell>
        </row>
        <row r="145">
          <cell r="E145">
            <v>2531034408.277307</v>
          </cell>
        </row>
        <row r="146">
          <cell r="E146">
            <v>2729365259.6444716</v>
          </cell>
        </row>
        <row r="147">
          <cell r="E147">
            <v>2927696111.0116363</v>
          </cell>
        </row>
        <row r="148">
          <cell r="E148">
            <v>3126026962.3788009</v>
          </cell>
        </row>
        <row r="149">
          <cell r="E149">
            <v>3323661603.2196493</v>
          </cell>
        </row>
        <row r="150">
          <cell r="E150">
            <v>3419299538.7973399</v>
          </cell>
        </row>
        <row r="151">
          <cell r="E151">
            <v>3514937474.3750305</v>
          </cell>
        </row>
        <row r="152">
          <cell r="E152">
            <v>3610575409.9527211</v>
          </cell>
        </row>
        <row r="153">
          <cell r="E153">
            <v>3712577205.7213755</v>
          </cell>
        </row>
        <row r="154">
          <cell r="E154">
            <v>3741231636.1965308</v>
          </cell>
        </row>
        <row r="155">
          <cell r="E155">
            <v>3769886066.6716862</v>
          </cell>
        </row>
        <row r="156">
          <cell r="E156">
            <v>3798540497.1468415</v>
          </cell>
        </row>
        <row r="157">
          <cell r="E157">
            <v>3827194927.6219969</v>
          </cell>
        </row>
        <row r="158">
          <cell r="E158">
            <v>3855849358.0971522</v>
          </cell>
        </row>
        <row r="159">
          <cell r="E159">
            <v>3884503788.5723076</v>
          </cell>
        </row>
        <row r="160">
          <cell r="E160">
            <v>3884503788.5723076</v>
          </cell>
        </row>
        <row r="161">
          <cell r="E161">
            <v>3884503788.5723076</v>
          </cell>
        </row>
        <row r="162">
          <cell r="E162">
            <v>3884503788.5723076</v>
          </cell>
        </row>
        <row r="163">
          <cell r="E163">
            <v>3884503788.5723076</v>
          </cell>
        </row>
        <row r="164">
          <cell r="E164">
            <v>3884503788.5723076</v>
          </cell>
        </row>
        <row r="165">
          <cell r="E165">
            <v>3884503788.5723076</v>
          </cell>
        </row>
        <row r="166">
          <cell r="E166">
            <v>3884503788.5723076</v>
          </cell>
        </row>
        <row r="167">
          <cell r="E167">
            <v>3884503788.5723076</v>
          </cell>
        </row>
        <row r="168">
          <cell r="E168">
            <v>3884503788.5723076</v>
          </cell>
        </row>
        <row r="169">
          <cell r="E169">
            <v>3884503788.5723076</v>
          </cell>
        </row>
        <row r="170">
          <cell r="E170">
            <v>3884503788.5723076</v>
          </cell>
        </row>
        <row r="171">
          <cell r="E171">
            <v>3884503788.5723076</v>
          </cell>
        </row>
        <row r="172">
          <cell r="E172">
            <v>3884503788.5723076</v>
          </cell>
        </row>
        <row r="173">
          <cell r="E173">
            <v>3884503788.5723076</v>
          </cell>
        </row>
        <row r="174">
          <cell r="E174">
            <v>3884503788.5723076</v>
          </cell>
        </row>
        <row r="175">
          <cell r="E175">
            <v>3884503788.5723076</v>
          </cell>
        </row>
        <row r="176">
          <cell r="E176">
            <v>3884503788.5723076</v>
          </cell>
        </row>
        <row r="177">
          <cell r="E177">
            <v>3884503788.5723076</v>
          </cell>
        </row>
      </sheetData>
      <sheetData sheetId="1" refreshError="1">
        <row r="24">
          <cell r="G24">
            <v>31386596.656872425</v>
          </cell>
        </row>
        <row r="25">
          <cell r="G25">
            <v>31386596.656872425</v>
          </cell>
        </row>
        <row r="26">
          <cell r="G26">
            <v>31386596.656872429</v>
          </cell>
        </row>
        <row r="27">
          <cell r="G27">
            <v>31386596.656872422</v>
          </cell>
        </row>
        <row r="28">
          <cell r="G28">
            <v>31386596.656872436</v>
          </cell>
        </row>
        <row r="29">
          <cell r="G29">
            <v>31386596.656872422</v>
          </cell>
        </row>
        <row r="30">
          <cell r="G30">
            <v>32082807.18318823</v>
          </cell>
        </row>
        <row r="31">
          <cell r="G31">
            <v>144624743.94770539</v>
          </cell>
        </row>
        <row r="32">
          <cell r="G32">
            <v>130555893.94770539</v>
          </cell>
        </row>
        <row r="33">
          <cell r="G33">
            <v>130555893.94770539</v>
          </cell>
        </row>
        <row r="34">
          <cell r="G34">
            <v>130555893.94770539</v>
          </cell>
        </row>
        <row r="35">
          <cell r="G35">
            <v>130555893.94770539</v>
          </cell>
        </row>
        <row r="36">
          <cell r="G36">
            <v>130555893.94770539</v>
          </cell>
        </row>
        <row r="37">
          <cell r="G37">
            <v>143980880.39959884</v>
          </cell>
        </row>
        <row r="38">
          <cell r="G38">
            <v>143980880.39959884</v>
          </cell>
        </row>
        <row r="39">
          <cell r="G39">
            <v>143980880.39959884</v>
          </cell>
        </row>
        <row r="40">
          <cell r="G40">
            <v>143980880.39959884</v>
          </cell>
        </row>
        <row r="41">
          <cell r="G41">
            <v>143980880.39959884</v>
          </cell>
        </row>
        <row r="42">
          <cell r="G42">
            <v>198330851.36716437</v>
          </cell>
        </row>
        <row r="43">
          <cell r="G43">
            <v>198330851.36716437</v>
          </cell>
        </row>
        <row r="44">
          <cell r="G44">
            <v>198330851.36716437</v>
          </cell>
        </row>
        <row r="45">
          <cell r="G45">
            <v>198330851.36716461</v>
          </cell>
        </row>
        <row r="46">
          <cell r="G46">
            <v>198330851.36716461</v>
          </cell>
        </row>
        <row r="47">
          <cell r="G47">
            <v>198330851.36716461</v>
          </cell>
        </row>
        <row r="48">
          <cell r="G48">
            <v>198330851.36716461</v>
          </cell>
        </row>
        <row r="49">
          <cell r="G49">
            <v>197634640.84084845</v>
          </cell>
        </row>
        <row r="50">
          <cell r="G50">
            <v>95637935.577690601</v>
          </cell>
        </row>
        <row r="51">
          <cell r="G51">
            <v>95637935.577690601</v>
          </cell>
        </row>
        <row r="52">
          <cell r="G52">
            <v>95637935.577690601</v>
          </cell>
        </row>
        <row r="53">
          <cell r="G53">
            <v>102001795.76865435</v>
          </cell>
        </row>
        <row r="54">
          <cell r="G54">
            <v>28654430.475155354</v>
          </cell>
        </row>
        <row r="55">
          <cell r="G55">
            <v>28654430.475155354</v>
          </cell>
        </row>
        <row r="56">
          <cell r="G56">
            <v>28654430.475155354</v>
          </cell>
        </row>
        <row r="57">
          <cell r="G57">
            <v>28654430.475155354</v>
          </cell>
        </row>
        <row r="58">
          <cell r="G58">
            <v>28654430.475155354</v>
          </cell>
        </row>
        <row r="59">
          <cell r="G59">
            <v>28654430.475155354</v>
          </cell>
        </row>
        <row r="60">
          <cell r="G60">
            <v>0</v>
          </cell>
        </row>
        <row r="61">
          <cell r="G61">
            <v>0</v>
          </cell>
        </row>
        <row r="62">
          <cell r="G62">
            <v>0</v>
          </cell>
        </row>
        <row r="63">
          <cell r="G63">
            <v>0</v>
          </cell>
        </row>
        <row r="64">
          <cell r="G64">
            <v>0</v>
          </cell>
        </row>
        <row r="65">
          <cell r="G65">
            <v>0</v>
          </cell>
        </row>
        <row r="66">
          <cell r="G66">
            <v>0</v>
          </cell>
        </row>
        <row r="67">
          <cell r="G67">
            <v>0</v>
          </cell>
        </row>
        <row r="68">
          <cell r="G68">
            <v>0</v>
          </cell>
        </row>
        <row r="69">
          <cell r="G69">
            <v>0</v>
          </cell>
        </row>
        <row r="70">
          <cell r="G70">
            <v>0</v>
          </cell>
        </row>
        <row r="71">
          <cell r="G71">
            <v>0</v>
          </cell>
        </row>
        <row r="72">
          <cell r="G72">
            <v>0</v>
          </cell>
        </row>
        <row r="73">
          <cell r="G73">
            <v>0</v>
          </cell>
        </row>
        <row r="74">
          <cell r="G74">
            <v>0</v>
          </cell>
        </row>
        <row r="75">
          <cell r="G75">
            <v>0</v>
          </cell>
        </row>
        <row r="76">
          <cell r="G76">
            <v>0</v>
          </cell>
        </row>
        <row r="77">
          <cell r="G77">
            <v>0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ЕНЮ-ГЛ"/>
      <sheetName val="БДР"/>
      <sheetName val="ОБ-1"/>
      <sheetName val="ОБ-2"/>
      <sheetName val="ОБ-4"/>
      <sheetName val="ОБ-17"/>
      <sheetName val="маржинальность"/>
      <sheetName val="ОБ-3_с_п"/>
      <sheetName val="ОБ-3_с"/>
      <sheetName val="МАСЛОсырое"/>
      <sheetName val="распр з_платы23"/>
      <sheetName val="распред 1.3.8.1"/>
      <sheetName val="распред 1.3.8.2"/>
      <sheetName val="распред 1.3.8.3"/>
      <sheetName val="распред 1.3.8.4"/>
      <sheetName val="распред 1.3.8.7"/>
      <sheetName val="распред 1.3.8.5"/>
      <sheetName val="распред амортизации"/>
      <sheetName val="распред ТЭР"/>
      <sheetName val="ОБ-6"/>
      <sheetName val="ОБ-7"/>
      <sheetName val="ОБ-8"/>
      <sheetName val="ОБ-9"/>
      <sheetName val="ОБ-10"/>
      <sheetName val="ОБ-11"/>
      <sheetName val="ОБ-13"/>
      <sheetName val="ОБ-14"/>
      <sheetName val="ОБ-18"/>
      <sheetName val="ОБ-19"/>
      <sheetName val="ОБ-20"/>
      <sheetName val="ОБ-21"/>
      <sheetName val="ОБ-22"/>
      <sheetName val="00"/>
      <sheetName val="БДР развернутый_не использовать"/>
      <sheetName val="рекламные расходы"/>
      <sheetName val="постоянные"/>
      <sheetName val="непроизводственные"/>
      <sheetName val="ОБ-5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>
        <row r="13">
          <cell r="J13" t="str">
            <v>ОТКЛОНЕНИЕ</v>
          </cell>
          <cell r="N13" t="str">
            <v>ОТКЛОНЕНИЕ</v>
          </cell>
        </row>
        <row r="14">
          <cell r="J14">
            <v>38658</v>
          </cell>
          <cell r="N14">
            <v>38596</v>
          </cell>
        </row>
        <row r="15">
          <cell r="J15" t="str">
            <v>тонн</v>
          </cell>
          <cell r="K15" t="str">
            <v>РУБЛЕЙ</v>
          </cell>
          <cell r="N15" t="str">
            <v>тонн</v>
          </cell>
          <cell r="O15" t="str">
            <v>РУБЛЕЙ</v>
          </cell>
        </row>
        <row r="18">
          <cell r="J18">
            <v>17448.471051111112</v>
          </cell>
          <cell r="K18">
            <v>-221637009.1071761</v>
          </cell>
          <cell r="N18">
            <v>26566.227835333335</v>
          </cell>
          <cell r="O18">
            <v>-149060569.73179361</v>
          </cell>
        </row>
        <row r="19">
          <cell r="J19">
            <v>-24891.328948888891</v>
          </cell>
          <cell r="K19">
            <v>-221260737.92073542</v>
          </cell>
          <cell r="N19">
            <v>-15773.572164666668</v>
          </cell>
          <cell r="O19">
            <v>-149687688.37586141</v>
          </cell>
        </row>
        <row r="20">
          <cell r="J20">
            <v>-12782.001315555553</v>
          </cell>
          <cell r="K20">
            <v>-193408450.96390828</v>
          </cell>
          <cell r="N20">
            <v>-8583.115188888889</v>
          </cell>
          <cell r="O20">
            <v>-137543171.63411137</v>
          </cell>
        </row>
        <row r="21">
          <cell r="J21">
            <v>0</v>
          </cell>
          <cell r="K21">
            <v>0</v>
          </cell>
          <cell r="N21">
            <v>0</v>
          </cell>
          <cell r="O21">
            <v>0</v>
          </cell>
        </row>
        <row r="22">
          <cell r="J22">
            <v>-12410.719279999999</v>
          </cell>
          <cell r="K22">
            <v>-182027322.80931243</v>
          </cell>
          <cell r="N22">
            <v>-8752.7999999999993</v>
          </cell>
          <cell r="O22">
            <v>-143060145.45454544</v>
          </cell>
        </row>
        <row r="23">
          <cell r="J23">
            <v>-371.28203555555501</v>
          </cell>
          <cell r="K23">
            <v>-11381128.154595852</v>
          </cell>
          <cell r="N23">
            <v>169.68481111111032</v>
          </cell>
          <cell r="O23">
            <v>5516973.8204340935</v>
          </cell>
        </row>
        <row r="24">
          <cell r="J24">
            <v>-479.01199999999972</v>
          </cell>
          <cell r="K24">
            <v>-9056344.2100617811</v>
          </cell>
          <cell r="N24">
            <v>-159.13000000000011</v>
          </cell>
          <cell r="O24">
            <v>-3953395.1191526875</v>
          </cell>
        </row>
        <row r="25">
          <cell r="J25">
            <v>79.415466666666589</v>
          </cell>
          <cell r="K25">
            <v>2475288.9850408211</v>
          </cell>
          <cell r="N25">
            <v>136.11412422222224</v>
          </cell>
          <cell r="O25">
            <v>4261813.9559422582</v>
          </cell>
        </row>
        <row r="26">
          <cell r="J26">
            <v>301.47199999999998</v>
          </cell>
          <cell r="K26">
            <v>2908814.2451905105</v>
          </cell>
          <cell r="N26">
            <v>601.47199999999998</v>
          </cell>
          <cell r="O26">
            <v>6582928.5802752525</v>
          </cell>
        </row>
        <row r="27">
          <cell r="J27">
            <v>-12011.203099999997</v>
          </cell>
          <cell r="K27">
            <v>-24180045.97699663</v>
          </cell>
          <cell r="N27">
            <v>-7768.9130999999979</v>
          </cell>
          <cell r="O27">
            <v>-19035864.15881481</v>
          </cell>
        </row>
        <row r="28">
          <cell r="K28">
            <v>0</v>
          </cell>
          <cell r="O28">
            <v>0</v>
          </cell>
        </row>
        <row r="29">
          <cell r="K29">
            <v>0</v>
          </cell>
          <cell r="O29">
            <v>0</v>
          </cell>
        </row>
        <row r="30">
          <cell r="K30">
            <v>0</v>
          </cell>
          <cell r="O30">
            <v>0</v>
          </cell>
        </row>
        <row r="31">
          <cell r="K31">
            <v>0</v>
          </cell>
          <cell r="O31">
            <v>0</v>
          </cell>
        </row>
        <row r="32">
          <cell r="K32">
            <v>0</v>
          </cell>
          <cell r="O32">
            <v>0</v>
          </cell>
        </row>
        <row r="33">
          <cell r="K33">
            <v>0</v>
          </cell>
          <cell r="O33">
            <v>0</v>
          </cell>
        </row>
        <row r="34">
          <cell r="K34">
            <v>0</v>
          </cell>
          <cell r="O34">
            <v>0</v>
          </cell>
        </row>
        <row r="35">
          <cell r="K35">
            <v>0</v>
          </cell>
          <cell r="O35">
            <v>0</v>
          </cell>
        </row>
        <row r="36">
          <cell r="K36">
            <v>0</v>
          </cell>
          <cell r="O36">
            <v>0</v>
          </cell>
        </row>
        <row r="37">
          <cell r="K37">
            <v>-376271.18644067831</v>
          </cell>
          <cell r="O37">
            <v>627118.64406779641</v>
          </cell>
        </row>
        <row r="38">
          <cell r="K38">
            <v>-240413644.57825232</v>
          </cell>
          <cell r="O38">
            <v>-144044516.04047036</v>
          </cell>
        </row>
        <row r="39">
          <cell r="K39">
            <v>-203869531.21928978</v>
          </cell>
          <cell r="O39">
            <v>-121017475.92626201</v>
          </cell>
        </row>
        <row r="40">
          <cell r="K40">
            <v>-200403161.76357841</v>
          </cell>
          <cell r="O40">
            <v>-128558279.85212372</v>
          </cell>
        </row>
        <row r="41">
          <cell r="K41">
            <v>-3466369.4557113983</v>
          </cell>
          <cell r="O41">
            <v>7540803.9258617274</v>
          </cell>
        </row>
        <row r="42">
          <cell r="K42">
            <v>-147786.31732252799</v>
          </cell>
          <cell r="O42">
            <v>88294.151950161904</v>
          </cell>
        </row>
        <row r="43">
          <cell r="K43">
            <v>-1122367.6389306411</v>
          </cell>
          <cell r="O43">
            <v>2044714.6303585358</v>
          </cell>
        </row>
        <row r="44">
          <cell r="K44">
            <v>-1779246.9363638959</v>
          </cell>
          <cell r="O44">
            <v>-978759.79279740853</v>
          </cell>
        </row>
        <row r="45">
          <cell r="K45">
            <v>-63734.150769526372</v>
          </cell>
          <cell r="O45">
            <v>470832.68829769036</v>
          </cell>
        </row>
        <row r="46">
          <cell r="K46">
            <v>-1784244.8987529543</v>
          </cell>
          <cell r="O46">
            <v>-1593605.8892885474</v>
          </cell>
        </row>
        <row r="47">
          <cell r="K47">
            <v>0</v>
          </cell>
          <cell r="O47">
            <v>0</v>
          </cell>
        </row>
        <row r="48">
          <cell r="K48">
            <v>15403.10474259351</v>
          </cell>
          <cell r="O48">
            <v>57965.380055922695</v>
          </cell>
        </row>
        <row r="49">
          <cell r="K49">
            <v>53329.008415990742</v>
          </cell>
          <cell r="O49">
            <v>86048.028137525427</v>
          </cell>
        </row>
        <row r="50">
          <cell r="K50">
            <v>0</v>
          </cell>
          <cell r="O50">
            <v>0</v>
          </cell>
        </row>
        <row r="51">
          <cell r="K51">
            <v>0</v>
          </cell>
          <cell r="O51">
            <v>0</v>
          </cell>
        </row>
        <row r="52">
          <cell r="K52">
            <v>-22099711.864406779</v>
          </cell>
          <cell r="O52">
            <v>-13530508.474576272</v>
          </cell>
        </row>
        <row r="53">
          <cell r="K53">
            <v>0</v>
          </cell>
          <cell r="O53">
            <v>0</v>
          </cell>
        </row>
        <row r="54">
          <cell r="K54">
            <v>0</v>
          </cell>
          <cell r="O54">
            <v>0</v>
          </cell>
        </row>
        <row r="55">
          <cell r="K55">
            <v>0</v>
          </cell>
          <cell r="O55">
            <v>0</v>
          </cell>
        </row>
        <row r="56">
          <cell r="K56">
            <v>0</v>
          </cell>
          <cell r="O56">
            <v>0</v>
          </cell>
        </row>
        <row r="57">
          <cell r="K57">
            <v>0</v>
          </cell>
          <cell r="O57">
            <v>0</v>
          </cell>
        </row>
        <row r="58">
          <cell r="K58">
            <v>0</v>
          </cell>
          <cell r="O58">
            <v>0</v>
          </cell>
        </row>
        <row r="59">
          <cell r="K59">
            <v>0</v>
          </cell>
          <cell r="O59">
            <v>0</v>
          </cell>
        </row>
        <row r="60">
          <cell r="K60">
            <v>0</v>
          </cell>
          <cell r="O60">
            <v>0</v>
          </cell>
        </row>
        <row r="61">
          <cell r="K61">
            <v>0</v>
          </cell>
          <cell r="O61">
            <v>0</v>
          </cell>
        </row>
        <row r="62">
          <cell r="K62">
            <v>0</v>
          </cell>
          <cell r="O62">
            <v>0</v>
          </cell>
        </row>
        <row r="63">
          <cell r="K63">
            <v>0</v>
          </cell>
          <cell r="O63">
            <v>0</v>
          </cell>
        </row>
        <row r="64">
          <cell r="K64">
            <v>0</v>
          </cell>
          <cell r="O64">
            <v>0</v>
          </cell>
        </row>
        <row r="65">
          <cell r="K65">
            <v>0</v>
          </cell>
          <cell r="O65">
            <v>0</v>
          </cell>
        </row>
        <row r="66">
          <cell r="K66">
            <v>0</v>
          </cell>
          <cell r="O66">
            <v>0</v>
          </cell>
        </row>
        <row r="67">
          <cell r="K67">
            <v>0</v>
          </cell>
          <cell r="O67">
            <v>0</v>
          </cell>
        </row>
        <row r="68">
          <cell r="K68">
            <v>-11395000.601938691</v>
          </cell>
          <cell r="O68">
            <v>-10650780.629143365</v>
          </cell>
        </row>
        <row r="100">
          <cell r="K100">
            <v>18776635.47107622</v>
          </cell>
          <cell r="O100">
            <v>-5016053.6913232505</v>
          </cell>
        </row>
        <row r="101">
          <cell r="K101">
            <v>0.21769867396249626</v>
          </cell>
          <cell r="O101">
            <v>0.12871872912284624</v>
          </cell>
        </row>
        <row r="102">
          <cell r="K102">
            <v>0</v>
          </cell>
          <cell r="O102">
            <v>0</v>
          </cell>
        </row>
        <row r="103">
          <cell r="K103">
            <v>11521052.652749822</v>
          </cell>
          <cell r="O103">
            <v>-15523916.881653845</v>
          </cell>
        </row>
        <row r="104">
          <cell r="K104">
            <v>0</v>
          </cell>
          <cell r="O104">
            <v>0</v>
          </cell>
        </row>
        <row r="105">
          <cell r="K105">
            <v>0</v>
          </cell>
          <cell r="O105">
            <v>0</v>
          </cell>
        </row>
        <row r="106">
          <cell r="K106">
            <v>-5398.3093475267524</v>
          </cell>
          <cell r="O106">
            <v>-8370.6138151852065</v>
          </cell>
        </row>
        <row r="107">
          <cell r="K107">
            <v>-900238.66015110957</v>
          </cell>
          <cell r="O107">
            <v>-500595.15648250654</v>
          </cell>
        </row>
        <row r="108">
          <cell r="K108">
            <v>26819.408979218337</v>
          </cell>
          <cell r="O108">
            <v>220387.33841662889</v>
          </cell>
        </row>
        <row r="109">
          <cell r="K109">
            <v>-1243741.6521811755</v>
          </cell>
          <cell r="O109">
            <v>-1041134.9779499831</v>
          </cell>
        </row>
        <row r="110">
          <cell r="K110">
            <v>0</v>
          </cell>
          <cell r="O110">
            <v>0</v>
          </cell>
        </row>
        <row r="111">
          <cell r="K111">
            <v>-3655.3999999999942</v>
          </cell>
          <cell r="O111">
            <v>-186.5</v>
          </cell>
        </row>
        <row r="112">
          <cell r="K112">
            <v>320338.98305084766</v>
          </cell>
          <cell r="O112">
            <v>320338.98305084766</v>
          </cell>
        </row>
        <row r="113">
          <cell r="K113">
            <v>-171241.01043785177</v>
          </cell>
          <cell r="O113">
            <v>-629969.91035144404</v>
          </cell>
        </row>
        <row r="114">
          <cell r="K114">
            <v>-157175.46999999974</v>
          </cell>
          <cell r="O114">
            <v>-150611.6799999997</v>
          </cell>
        </row>
        <row r="115">
          <cell r="K115">
            <v>-101736.21234579664</v>
          </cell>
          <cell r="O115">
            <v>-276013.0736465496</v>
          </cell>
        </row>
        <row r="116">
          <cell r="K116">
            <v>-35455.620000000112</v>
          </cell>
          <cell r="O116">
            <v>-116951.08000000007</v>
          </cell>
        </row>
        <row r="117">
          <cell r="K117">
            <v>-797</v>
          </cell>
          <cell r="O117">
            <v>-2329</v>
          </cell>
        </row>
        <row r="118">
          <cell r="K118">
            <v>57147.220726776402</v>
          </cell>
          <cell r="O118">
            <v>-178819.40101017384</v>
          </cell>
        </row>
        <row r="119">
          <cell r="K119">
            <v>-62</v>
          </cell>
          <cell r="O119">
            <v>-62</v>
          </cell>
        </row>
        <row r="120">
          <cell r="K120">
            <v>41838.07118116878</v>
          </cell>
          <cell r="O120">
            <v>59816.324305279413</v>
          </cell>
        </row>
        <row r="121">
          <cell r="K121">
            <v>25000</v>
          </cell>
          <cell r="O121">
            <v>35000</v>
          </cell>
        </row>
        <row r="122">
          <cell r="K122">
            <v>-45721.349786906503</v>
          </cell>
          <cell r="O122">
            <v>-168201.96606383566</v>
          </cell>
        </row>
        <row r="123">
          <cell r="K123">
            <v>0</v>
          </cell>
          <cell r="O123">
            <v>144915.25423728814</v>
          </cell>
        </row>
        <row r="124">
          <cell r="K124">
            <v>0</v>
          </cell>
          <cell r="O124">
            <v>0</v>
          </cell>
        </row>
        <row r="125">
          <cell r="K125">
            <v>0</v>
          </cell>
          <cell r="O125">
            <v>0</v>
          </cell>
        </row>
        <row r="126">
          <cell r="K126">
            <v>0</v>
          </cell>
          <cell r="O126">
            <v>144915.25423728814</v>
          </cell>
        </row>
        <row r="127">
          <cell r="K127">
            <v>828636.45762711857</v>
          </cell>
          <cell r="O127">
            <v>-155495.32203389797</v>
          </cell>
        </row>
        <row r="128">
          <cell r="K128">
            <v>51172.033898305031</v>
          </cell>
          <cell r="O128">
            <v>9662.7118644067668</v>
          </cell>
        </row>
        <row r="129">
          <cell r="K129">
            <v>1228251.6949152546</v>
          </cell>
          <cell r="O129">
            <v>1196869.4915254242</v>
          </cell>
        </row>
        <row r="130">
          <cell r="K130">
            <v>61844.067796610179</v>
          </cell>
          <cell r="O130">
            <v>67420.338983050868</v>
          </cell>
        </row>
        <row r="131">
          <cell r="K131">
            <v>-327596.6101694915</v>
          </cell>
          <cell r="O131">
            <v>-591465.25423728814</v>
          </cell>
        </row>
        <row r="132">
          <cell r="K132">
            <v>190677.96610169494</v>
          </cell>
          <cell r="O132">
            <v>250000.00000000003</v>
          </cell>
        </row>
        <row r="133">
          <cell r="K133">
            <v>-109436.44067796611</v>
          </cell>
          <cell r="O133">
            <v>79076.271186440601</v>
          </cell>
        </row>
        <row r="134">
          <cell r="K134">
            <v>-266276.25423728814</v>
          </cell>
          <cell r="O134">
            <v>-1167058.8813559322</v>
          </cell>
        </row>
        <row r="135">
          <cell r="K135">
            <v>0</v>
          </cell>
          <cell r="O135">
            <v>0</v>
          </cell>
        </row>
        <row r="136">
          <cell r="K136">
            <v>0</v>
          </cell>
          <cell r="O136">
            <v>0</v>
          </cell>
        </row>
        <row r="137">
          <cell r="K137">
            <v>0</v>
          </cell>
          <cell r="O137">
            <v>0</v>
          </cell>
        </row>
        <row r="138">
          <cell r="K138">
            <v>0</v>
          </cell>
          <cell r="O138">
            <v>0</v>
          </cell>
        </row>
        <row r="139">
          <cell r="K139">
            <v>0</v>
          </cell>
          <cell r="O139">
            <v>0</v>
          </cell>
        </row>
        <row r="140">
          <cell r="K140">
            <v>0</v>
          </cell>
          <cell r="O140">
            <v>0</v>
          </cell>
        </row>
        <row r="141">
          <cell r="K141">
            <v>0</v>
          </cell>
          <cell r="O141">
            <v>0</v>
          </cell>
        </row>
        <row r="142">
          <cell r="K142">
            <v>0</v>
          </cell>
          <cell r="O142">
            <v>0</v>
          </cell>
        </row>
        <row r="143">
          <cell r="K143">
            <v>0</v>
          </cell>
          <cell r="O143">
            <v>0</v>
          </cell>
        </row>
        <row r="144">
          <cell r="K144">
            <v>0</v>
          </cell>
          <cell r="O144">
            <v>0</v>
          </cell>
        </row>
        <row r="145">
          <cell r="K145">
            <v>0</v>
          </cell>
          <cell r="O145">
            <v>0</v>
          </cell>
        </row>
        <row r="146">
          <cell r="K146">
            <v>0</v>
          </cell>
          <cell r="O146">
            <v>0</v>
          </cell>
        </row>
        <row r="147">
          <cell r="K147">
            <v>0</v>
          </cell>
          <cell r="O147">
            <v>0</v>
          </cell>
        </row>
        <row r="148">
          <cell r="K148">
            <v>0</v>
          </cell>
          <cell r="O148">
            <v>0</v>
          </cell>
        </row>
        <row r="149">
          <cell r="K149">
            <v>0</v>
          </cell>
          <cell r="O149">
            <v>0</v>
          </cell>
        </row>
        <row r="150">
          <cell r="K150">
            <v>31255.08474576287</v>
          </cell>
          <cell r="O150">
            <v>-1807915.4237288143</v>
          </cell>
        </row>
        <row r="151">
          <cell r="K151">
            <v>0</v>
          </cell>
          <cell r="O151">
            <v>-114000</v>
          </cell>
        </row>
        <row r="152">
          <cell r="K152">
            <v>0</v>
          </cell>
          <cell r="O152">
            <v>-2610000</v>
          </cell>
        </row>
        <row r="153">
          <cell r="K153">
            <v>0</v>
          </cell>
          <cell r="O153">
            <v>0</v>
          </cell>
        </row>
        <row r="154">
          <cell r="K154">
            <v>21186.440677966104</v>
          </cell>
          <cell r="O154">
            <v>33898.305084745763</v>
          </cell>
        </row>
        <row r="155">
          <cell r="K155">
            <v>-1000</v>
          </cell>
          <cell r="O155">
            <v>-14000</v>
          </cell>
        </row>
        <row r="156">
          <cell r="K156">
            <v>-191677.96610169491</v>
          </cell>
          <cell r="O156">
            <v>-99449.152542372904</v>
          </cell>
        </row>
        <row r="157">
          <cell r="K157">
            <v>-11016.949152542336</v>
          </cell>
          <cell r="O157">
            <v>847.45762711868156</v>
          </cell>
        </row>
        <row r="158">
          <cell r="K158">
            <v>0</v>
          </cell>
          <cell r="O158">
            <v>0</v>
          </cell>
        </row>
        <row r="159">
          <cell r="K159">
            <v>75999.152542372874</v>
          </cell>
          <cell r="O159">
            <v>49557.237288135599</v>
          </cell>
        </row>
        <row r="160">
          <cell r="K160">
            <v>25423.728813559312</v>
          </cell>
          <cell r="O160">
            <v>21186.440677966093</v>
          </cell>
        </row>
        <row r="161">
          <cell r="K161">
            <v>7627.1186440677993</v>
          </cell>
          <cell r="O161">
            <v>11440.677966101692</v>
          </cell>
        </row>
        <row r="162">
          <cell r="K162">
            <v>60400</v>
          </cell>
          <cell r="O162">
            <v>385400</v>
          </cell>
        </row>
        <row r="163">
          <cell r="K163">
            <v>-54152.542372881348</v>
          </cell>
          <cell r="O163">
            <v>7686.4406779661076</v>
          </cell>
        </row>
        <row r="164">
          <cell r="K164">
            <v>-18644.067796610172</v>
          </cell>
          <cell r="O164">
            <v>-33898.305084745763</v>
          </cell>
        </row>
        <row r="165">
          <cell r="K165">
            <v>117110.16949152551</v>
          </cell>
          <cell r="O165">
            <v>553415.47457627114</v>
          </cell>
        </row>
        <row r="166">
          <cell r="K166">
            <v>1113875</v>
          </cell>
          <cell r="O166">
            <v>-294025</v>
          </cell>
        </row>
        <row r="167">
          <cell r="K167">
            <v>-1789127.2633361183</v>
          </cell>
          <cell r="O167">
            <v>-1861372.7018676735</v>
          </cell>
        </row>
        <row r="168">
          <cell r="K168">
            <v>0</v>
          </cell>
          <cell r="O168">
            <v>12711.864406779661</v>
          </cell>
        </row>
        <row r="169">
          <cell r="K169">
            <v>-547365.99246484973</v>
          </cell>
          <cell r="O169">
            <v>17065.264060813002</v>
          </cell>
        </row>
        <row r="170">
          <cell r="K170">
            <v>0</v>
          </cell>
          <cell r="O170">
            <v>0</v>
          </cell>
        </row>
        <row r="171">
          <cell r="K171">
            <v>0</v>
          </cell>
          <cell r="O171">
            <v>0</v>
          </cell>
        </row>
        <row r="172">
          <cell r="K172">
            <v>-1345625.6776509341</v>
          </cell>
          <cell r="O172">
            <v>-1962895.5930471309</v>
          </cell>
        </row>
        <row r="173">
          <cell r="K173">
            <v>-1694.9152542372883</v>
          </cell>
          <cell r="O173">
            <v>-48305.084745762717</v>
          </cell>
        </row>
        <row r="174">
          <cell r="K174">
            <v>-207627.11864406781</v>
          </cell>
          <cell r="O174">
            <v>-152457.62711864407</v>
          </cell>
        </row>
        <row r="175">
          <cell r="K175">
            <v>-163559.32203389832</v>
          </cell>
          <cell r="O175">
            <v>-131355.93220338985</v>
          </cell>
        </row>
        <row r="176">
          <cell r="K176">
            <v>36440.677966101699</v>
          </cell>
          <cell r="O176">
            <v>-27966.101694915262</v>
          </cell>
        </row>
        <row r="177">
          <cell r="K177">
            <v>440305.08474576275</v>
          </cell>
          <cell r="O177">
            <v>431830.50847457629</v>
          </cell>
        </row>
        <row r="178">
          <cell r="K178">
            <v>0</v>
          </cell>
          <cell r="O178">
            <v>31736.629999998957</v>
          </cell>
        </row>
        <row r="179">
          <cell r="K179">
            <v>12459012.703436444</v>
          </cell>
          <cell r="O179">
            <v>-10274622.671547771</v>
          </cell>
        </row>
        <row r="180">
          <cell r="K180">
            <v>12459012.703436444</v>
          </cell>
          <cell r="O180">
            <v>-9718790.8715477698</v>
          </cell>
        </row>
        <row r="181">
          <cell r="K181">
            <v>0</v>
          </cell>
          <cell r="O181">
            <v>-555831.80000000005</v>
          </cell>
        </row>
        <row r="182">
          <cell r="K182">
            <v>0</v>
          </cell>
          <cell r="O182">
            <v>0</v>
          </cell>
        </row>
        <row r="183">
          <cell r="K183">
            <v>7255582.8183263987</v>
          </cell>
          <cell r="O183">
            <v>10507863.190330595</v>
          </cell>
        </row>
        <row r="184">
          <cell r="K184">
            <v>8.6967987287126305E-2</v>
          </cell>
          <cell r="O184">
            <v>8.3380653668142221E-2</v>
          </cell>
        </row>
        <row r="185">
          <cell r="K185">
            <v>0</v>
          </cell>
          <cell r="O185">
            <v>0</v>
          </cell>
        </row>
        <row r="186">
          <cell r="K186">
            <v>0</v>
          </cell>
          <cell r="O186">
            <v>0</v>
          </cell>
        </row>
        <row r="187">
          <cell r="K187">
            <v>0</v>
          </cell>
          <cell r="O187">
            <v>0</v>
          </cell>
        </row>
        <row r="188">
          <cell r="K188">
            <v>3520353.5171068478</v>
          </cell>
          <cell r="O188">
            <v>6268886.9453589041</v>
          </cell>
        </row>
        <row r="189">
          <cell r="K189">
            <v>3756471.2054794505</v>
          </cell>
          <cell r="O189">
            <v>6518111.8082191786</v>
          </cell>
        </row>
        <row r="190">
          <cell r="K190">
            <v>-236117.68837260269</v>
          </cell>
          <cell r="O190">
            <v>-249224.86286027404</v>
          </cell>
        </row>
        <row r="191">
          <cell r="K191">
            <v>0</v>
          </cell>
          <cell r="O191">
            <v>-2474266.79</v>
          </cell>
        </row>
        <row r="192">
          <cell r="K192">
            <v>-294030.13878874481</v>
          </cell>
          <cell r="O192">
            <v>580908.29329045862</v>
          </cell>
        </row>
        <row r="193">
          <cell r="K193">
            <v>-294030.13878874481</v>
          </cell>
          <cell r="O193">
            <v>580908.29329045862</v>
          </cell>
        </row>
        <row r="194">
          <cell r="K194">
            <v>0</v>
          </cell>
          <cell r="O194">
            <v>0</v>
          </cell>
        </row>
        <row r="195">
          <cell r="K195">
            <v>-314073.42869984452</v>
          </cell>
          <cell r="O195">
            <v>232938.05656356108</v>
          </cell>
        </row>
        <row r="196">
          <cell r="K196">
            <v>-314073.42869984452</v>
          </cell>
          <cell r="O196">
            <v>232938.05656356108</v>
          </cell>
        </row>
        <row r="197">
          <cell r="K197">
            <v>0</v>
          </cell>
          <cell r="O197">
            <v>0</v>
          </cell>
        </row>
        <row r="198">
          <cell r="K198">
            <v>0</v>
          </cell>
          <cell r="O198">
            <v>0</v>
          </cell>
        </row>
        <row r="199">
          <cell r="K199">
            <v>0</v>
          </cell>
          <cell r="O199">
            <v>0</v>
          </cell>
        </row>
        <row r="200">
          <cell r="K200">
            <v>0</v>
          </cell>
          <cell r="O200">
            <v>0</v>
          </cell>
        </row>
        <row r="201">
          <cell r="K201">
            <v>514322.02831050241</v>
          </cell>
          <cell r="O201">
            <v>-1284352.8547945204</v>
          </cell>
        </row>
        <row r="202">
          <cell r="K202">
            <v>3240950.5628201514</v>
          </cell>
          <cell r="O202">
            <v>8345566.1264931131</v>
          </cell>
        </row>
        <row r="203">
          <cell r="K203">
            <v>-982255.64293906558</v>
          </cell>
          <cell r="O203">
            <v>440391.29234244535</v>
          </cell>
        </row>
        <row r="204">
          <cell r="K204">
            <v>4223206.205759218</v>
          </cell>
          <cell r="O204">
            <v>7905174.8341506682</v>
          </cell>
        </row>
        <row r="205">
          <cell r="K205">
            <v>4.7680773992609726E-2</v>
          </cell>
          <cell r="O205">
            <v>5.0703705972728837E-2</v>
          </cell>
        </row>
        <row r="206">
          <cell r="K206">
            <v>0</v>
          </cell>
          <cell r="O206">
            <v>0</v>
          </cell>
        </row>
        <row r="207">
          <cell r="K207">
            <v>0</v>
          </cell>
          <cell r="O207">
            <v>0</v>
          </cell>
        </row>
        <row r="208">
          <cell r="K208">
            <v>0</v>
          </cell>
          <cell r="O208">
            <v>0</v>
          </cell>
        </row>
        <row r="209">
          <cell r="K209">
            <v>4223206.205759218</v>
          </cell>
          <cell r="O209">
            <v>7905174.8341506682</v>
          </cell>
        </row>
        <row r="210">
          <cell r="K210">
            <v>6761304.0799269974</v>
          </cell>
          <cell r="O210">
            <v>14646189.701852009</v>
          </cell>
        </row>
        <row r="211">
          <cell r="K211">
            <v>9.1737954556850992E-2</v>
          </cell>
          <cell r="O211">
            <v>9.8446706593249486E-2</v>
          </cell>
        </row>
        <row r="212">
          <cell r="K212">
            <v>6761304.0799269974</v>
          </cell>
          <cell r="O212">
            <v>14614453.071852013</v>
          </cell>
        </row>
        <row r="213">
          <cell r="K213">
            <v>8.5823806483395479E-2</v>
          </cell>
          <cell r="O213">
            <v>9.3661405211725002E-2</v>
          </cell>
        </row>
        <row r="214">
          <cell r="K214">
            <v>0</v>
          </cell>
          <cell r="O214">
            <v>0</v>
          </cell>
        </row>
        <row r="215">
          <cell r="K215">
            <v>-221931039.24596483</v>
          </cell>
          <cell r="O215">
            <v>-148479661.43850315</v>
          </cell>
        </row>
        <row r="216">
          <cell r="K216">
            <v>-226154245.45172402</v>
          </cell>
          <cell r="O216">
            <v>-156384836.27265385</v>
          </cell>
        </row>
      </sheetData>
      <sheetData sheetId="34"/>
      <sheetData sheetId="35"/>
      <sheetData sheetId="36"/>
      <sheetData sheetId="3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ВЕРКИ"/>
      <sheetName val="Критерии для аналогов"/>
      <sheetName val="ДЛЯ ПРЕЗЕНТАЦИИ"/>
      <sheetName val="m"/>
      <sheetName val="Исходные-Результаты"/>
      <sheetName val="БДДС"/>
      <sheetName val="БДДС (фин-ие)"/>
      <sheetName val="ГРП "/>
      <sheetName val="ГРП-2"/>
      <sheetName val="ТЭП_Концепция ДРП"/>
      <sheetName val="ТЭПы от арх."/>
      <sheetName val="ТЭП_Концепция ДРП_Вар.2"/>
      <sheetName val="ТЭПы от арх._Вар.2"/>
      <sheetName val="Согласования"/>
      <sheetName val="Расчет ВРИ"/>
      <sheetName val="Расчет ВРИ_новый"/>
      <sheetName val="Расчет стоимости"/>
      <sheetName val="Расчет стоимости_Вар.2"/>
      <sheetName val="Кор-ка на вид"/>
      <sheetName val="Квартиры"/>
      <sheetName val="ТНХ"/>
      <sheetName val="Паркинг"/>
      <sheetName val="Ритейл"/>
      <sheetName val="Ритейл аренда"/>
      <sheetName val="Офисы_C"/>
      <sheetName val="Офисы аренда_C"/>
      <sheetName val="Степень готовности, этажность"/>
      <sheetName val="Высота потолков (ТНХ)"/>
      <sheetName val="БДДС_комм_расходы"/>
      <sheetName val="Калькулятор АУР"/>
      <sheetName val="Калькулятор АУР - непроектные"/>
      <sheetName val="Калькулятор услуг Эксплуатации"/>
      <sheetName val="БДДС СМР кальк"/>
      <sheetName val="БДДС СМР, %"/>
      <sheetName val="Данные"/>
      <sheetName val="Расчет_комм_расходы"/>
      <sheetName val="Как применять АУР"/>
      <sheetName val="аур_норматив продажа КД"/>
      <sheetName val="аур_норматив строители"/>
      <sheetName val="аур_норматив без КД"/>
      <sheetName val="норматив_ЭКСПЛ"/>
      <sheetName val="Распр. Адм.проекта"/>
      <sheetName val="Распр. Дев об и пр.развития"/>
      <sheetName val="Свод по проекту"/>
      <sheetName val="Бюджет"/>
      <sheetName val="ИНФО"/>
      <sheetName val="USD"/>
    </sheetNames>
    <sheetDataSet>
      <sheetData sheetId="0"/>
      <sheetData sheetId="1"/>
      <sheetData sheetId="2"/>
      <sheetData sheetId="3"/>
      <sheetData sheetId="4">
        <row r="108">
          <cell r="C108">
            <v>89.988</v>
          </cell>
        </row>
      </sheetData>
      <sheetData sheetId="5">
        <row r="3">
          <cell r="H3">
            <v>44150</v>
          </cell>
        </row>
      </sheetData>
      <sheetData sheetId="6"/>
      <sheetData sheetId="7">
        <row r="16">
          <cell r="G16">
            <v>44150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35">
          <cell r="E135">
            <v>44150</v>
          </cell>
        </row>
      </sheetData>
      <sheetData sheetId="32"/>
      <sheetData sheetId="33"/>
      <sheetData sheetId="34"/>
      <sheetData sheetId="35"/>
      <sheetData sheetId="36"/>
      <sheetData sheetId="37"/>
      <sheetData sheetId="38">
        <row r="1">
          <cell r="AT1" t="str">
            <v>до 6 000 кв.м.</v>
          </cell>
        </row>
        <row r="2">
          <cell r="AT2" t="str">
            <v>от 6 000 до 12 000 кв.м.</v>
          </cell>
        </row>
        <row r="3">
          <cell r="AT3" t="str">
            <v>от 12 000 до 35 000 кв.м.</v>
          </cell>
        </row>
        <row r="4">
          <cell r="AT4" t="str">
            <v>от 35 000 до 60 000 кв.м.</v>
          </cell>
        </row>
        <row r="5">
          <cell r="AT5" t="str">
            <v>от 60 000 до 90 000 кв.м.</v>
          </cell>
        </row>
        <row r="6">
          <cell r="AT6" t="str">
            <v>от 90 000 до 120 000 кв.м.</v>
          </cell>
        </row>
        <row r="7">
          <cell r="AT7" t="str">
            <v>от 160 000 до 200 000 кв.м.</v>
          </cell>
        </row>
        <row r="8">
          <cell r="AT8" t="str">
            <v>свыше 200 000 кв.м.</v>
          </cell>
        </row>
      </sheetData>
      <sheetData sheetId="39"/>
      <sheetData sheetId="40">
        <row r="1">
          <cell r="L1" t="str">
            <v xml:space="preserve">до 
4 999 кв.м. </v>
          </cell>
        </row>
        <row r="2">
          <cell r="L2" t="str">
            <v xml:space="preserve">от 5 000 
до 9  999 кв.м. </v>
          </cell>
        </row>
        <row r="3">
          <cell r="L3" t="str">
            <v xml:space="preserve">от 10 000 
до 14  999 кв.м. </v>
          </cell>
        </row>
        <row r="4">
          <cell r="L4" t="str">
            <v xml:space="preserve">от 15 000 
до 19  999 кв.м. </v>
          </cell>
        </row>
        <row r="5">
          <cell r="L5" t="str">
            <v xml:space="preserve">от 20 000 
до 49 999 кв.м. </v>
          </cell>
        </row>
        <row r="6">
          <cell r="L6" t="str">
            <v xml:space="preserve">от 50 000 
до 89 999 кв.м. </v>
          </cell>
        </row>
        <row r="7">
          <cell r="L7" t="str">
            <v>свыше 
90 000 кв.м.</v>
          </cell>
        </row>
      </sheetData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X8"/>
  <sheetViews>
    <sheetView showGridLines="0" zoomScaleNormal="100" workbookViewId="0">
      <selection activeCell="G8" sqref="G8"/>
    </sheetView>
  </sheetViews>
  <sheetFormatPr defaultRowHeight="12.75" outlineLevelCol="1" x14ac:dyDescent="0.2"/>
  <cols>
    <col min="2" max="2" width="16.85546875" customWidth="1"/>
    <col min="3" max="3" width="0" hidden="1" customWidth="1" outlineLevel="1"/>
    <col min="4" max="4" width="9.140625" collapsed="1"/>
  </cols>
  <sheetData>
    <row r="6" spans="2:24" x14ac:dyDescent="0.2">
      <c r="B6" s="63" t="s">
        <v>110</v>
      </c>
      <c r="C6" s="226">
        <v>100000</v>
      </c>
      <c r="D6" s="226">
        <v>5000</v>
      </c>
      <c r="E6" s="226">
        <f>D6+5000</f>
        <v>10000</v>
      </c>
      <c r="F6" s="226">
        <f>E6+10000</f>
        <v>20000</v>
      </c>
      <c r="G6" s="226">
        <f t="shared" ref="G6:Q6" si="0">F6+10000</f>
        <v>30000</v>
      </c>
      <c r="H6" s="226">
        <f t="shared" si="0"/>
        <v>40000</v>
      </c>
      <c r="I6" s="226">
        <f t="shared" si="0"/>
        <v>50000</v>
      </c>
      <c r="J6" s="226">
        <f t="shared" si="0"/>
        <v>60000</v>
      </c>
      <c r="K6" s="226">
        <f t="shared" si="0"/>
        <v>70000</v>
      </c>
      <c r="L6" s="226">
        <f t="shared" si="0"/>
        <v>80000</v>
      </c>
      <c r="M6" s="226">
        <f t="shared" si="0"/>
        <v>90000</v>
      </c>
      <c r="N6" s="226">
        <f t="shared" si="0"/>
        <v>100000</v>
      </c>
      <c r="O6" s="226">
        <f t="shared" si="0"/>
        <v>110000</v>
      </c>
      <c r="P6" s="226">
        <f t="shared" si="0"/>
        <v>120000</v>
      </c>
      <c r="Q6" s="227">
        <f t="shared" si="0"/>
        <v>130000</v>
      </c>
      <c r="R6" s="225"/>
      <c r="S6" s="225"/>
      <c r="T6" s="225"/>
      <c r="U6" s="225"/>
      <c r="V6" s="225"/>
      <c r="W6" s="225"/>
      <c r="X6" s="225"/>
    </row>
    <row r="7" spans="2:24" x14ac:dyDescent="0.2">
      <c r="B7" s="65" t="s">
        <v>111</v>
      </c>
      <c r="C7" s="228">
        <f>сроки_калк!$B$7</f>
        <v>18.84810232826192</v>
      </c>
      <c r="D7" s="228">
        <f t="dataTable" ref="D7:Q7" dt2D="0" dtr="1" r1="C6"/>
        <v>13</v>
      </c>
      <c r="E7" s="228">
        <v>13.882629918447741</v>
      </c>
      <c r="F7" s="228">
        <v>15.164421659216456</v>
      </c>
      <c r="G7" s="228">
        <v>15.99276798008634</v>
      </c>
      <c r="H7" s="228">
        <v>16.618842741470406</v>
      </c>
      <c r="I7" s="228">
        <v>17.12769314489606</v>
      </c>
      <c r="J7" s="228">
        <v>17.55919474814246</v>
      </c>
      <c r="K7" s="228">
        <v>17.935467116938149</v>
      </c>
      <c r="L7" s="228">
        <v>18.270140939843916</v>
      </c>
      <c r="M7" s="228">
        <v>18.572248356238738</v>
      </c>
      <c r="N7" s="228">
        <v>18.84810232826192</v>
      </c>
      <c r="O7" s="228">
        <v>19.102299680580963</v>
      </c>
      <c r="P7" s="228">
        <v>19.338298040731473</v>
      </c>
      <c r="Q7" s="229">
        <v>19.558767677791359</v>
      </c>
    </row>
    <row r="8" spans="2:24" x14ac:dyDescent="0.2">
      <c r="B8" s="230" t="s">
        <v>112</v>
      </c>
      <c r="C8" s="231"/>
      <c r="D8" s="231"/>
      <c r="E8" s="232">
        <f>E7-D7</f>
        <v>0.88262991844774064</v>
      </c>
      <c r="F8" s="232">
        <f t="shared" ref="F8:Q8" si="1">F7-E7</f>
        <v>1.2817917407687158</v>
      </c>
      <c r="G8" s="232">
        <f t="shared" si="1"/>
        <v>0.82834632086988336</v>
      </c>
      <c r="H8" s="232">
        <f t="shared" si="1"/>
        <v>0.62607476138406604</v>
      </c>
      <c r="I8" s="232">
        <f t="shared" si="1"/>
        <v>0.50885040342565446</v>
      </c>
      <c r="J8" s="232">
        <f t="shared" si="1"/>
        <v>0.43150160324639941</v>
      </c>
      <c r="K8" s="232">
        <f t="shared" si="1"/>
        <v>0.37627236879568926</v>
      </c>
      <c r="L8" s="232">
        <f t="shared" si="1"/>
        <v>0.33467382290576708</v>
      </c>
      <c r="M8" s="232">
        <f t="shared" si="1"/>
        <v>0.30210741639482208</v>
      </c>
      <c r="N8" s="232">
        <f t="shared" si="1"/>
        <v>0.27585397202318163</v>
      </c>
      <c r="O8" s="232">
        <f t="shared" si="1"/>
        <v>0.25419735231904284</v>
      </c>
      <c r="P8" s="232">
        <f t="shared" si="1"/>
        <v>0.23599836015051068</v>
      </c>
      <c r="Q8" s="233">
        <f t="shared" si="1"/>
        <v>0.22046963705988532</v>
      </c>
      <c r="R8" s="2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2"/>
  <sheetViews>
    <sheetView showGridLines="0" tabSelected="1" zoomScale="85" zoomScaleNormal="85" workbookViewId="0">
      <selection activeCell="D26" sqref="D26"/>
    </sheetView>
  </sheetViews>
  <sheetFormatPr defaultRowHeight="12.75" outlineLevelRow="1" x14ac:dyDescent="0.2"/>
  <cols>
    <col min="1" max="1" width="31.140625" style="41" customWidth="1"/>
    <col min="2" max="2" width="11.42578125" style="43" customWidth="1"/>
    <col min="3" max="3" width="48.28515625" style="43" customWidth="1"/>
    <col min="4" max="4" width="12.42578125" style="43" customWidth="1"/>
    <col min="5" max="7" width="12.42578125" style="40" customWidth="1"/>
    <col min="8" max="19" width="9.140625" style="40" customWidth="1"/>
    <col min="20" max="16384" width="9.140625" style="40"/>
  </cols>
  <sheetData>
    <row r="1" spans="1:6" ht="15" x14ac:dyDescent="0.2">
      <c r="A1" s="55" t="s">
        <v>65</v>
      </c>
    </row>
    <row r="2" spans="1:6" x14ac:dyDescent="0.2">
      <c r="A2" s="44" t="s">
        <v>74</v>
      </c>
      <c r="B2" s="52">
        <f>Чувствительность!C6</f>
        <v>100000</v>
      </c>
      <c r="C2" s="54" t="s">
        <v>113</v>
      </c>
    </row>
    <row r="3" spans="1:6" x14ac:dyDescent="0.2">
      <c r="A3" s="45" t="s">
        <v>64</v>
      </c>
      <c r="B3" s="53">
        <v>0</v>
      </c>
      <c r="C3" s="54" t="s">
        <v>73</v>
      </c>
    </row>
    <row r="4" spans="1:6" ht="24" x14ac:dyDescent="0.2">
      <c r="A4" s="73" t="s">
        <v>82</v>
      </c>
      <c r="B4" s="74" t="s">
        <v>89</v>
      </c>
      <c r="C4" s="66">
        <v>2</v>
      </c>
    </row>
    <row r="5" spans="1:6" x14ac:dyDescent="0.2">
      <c r="A5" s="45" t="s">
        <v>90</v>
      </c>
      <c r="B5" s="53">
        <v>1</v>
      </c>
    </row>
    <row r="6" spans="1:6" customFormat="1" x14ac:dyDescent="0.2"/>
    <row r="7" spans="1:6" ht="15" x14ac:dyDescent="0.2">
      <c r="A7" s="71" t="s">
        <v>103</v>
      </c>
      <c r="B7" s="72">
        <f>B23+(B25-B27)+B26+2</f>
        <v>18.84810232826192</v>
      </c>
    </row>
    <row r="9" spans="1:6" s="42" customFormat="1" ht="15" x14ac:dyDescent="0.2">
      <c r="A9" s="55" t="s">
        <v>84</v>
      </c>
    </row>
    <row r="10" spans="1:6" ht="25.5" x14ac:dyDescent="0.2">
      <c r="A10" s="56" t="s">
        <v>61</v>
      </c>
      <c r="B10" s="57" t="s">
        <v>66</v>
      </c>
      <c r="C10" s="58" t="s">
        <v>72</v>
      </c>
      <c r="D10" s="40"/>
    </row>
    <row r="11" spans="1:6" x14ac:dyDescent="0.2">
      <c r="A11" s="239" t="s">
        <v>68</v>
      </c>
      <c r="B11" s="240"/>
      <c r="C11" s="241"/>
      <c r="D11" s="62" t="s">
        <v>91</v>
      </c>
      <c r="E11" s="61" t="s">
        <v>92</v>
      </c>
      <c r="F11" s="60" t="s">
        <v>83</v>
      </c>
    </row>
    <row r="12" spans="1:6" x14ac:dyDescent="0.2">
      <c r="A12" s="46" t="s">
        <v>75</v>
      </c>
      <c r="B12" s="102">
        <f>IF($B$5=1,E12*F12,D12)</f>
        <v>4</v>
      </c>
      <c r="C12" s="242" t="s">
        <v>70</v>
      </c>
      <c r="D12" s="105">
        <v>4</v>
      </c>
      <c r="E12" s="106">
        <v>4</v>
      </c>
      <c r="F12" s="67">
        <f>CHOOSE($C$4,1,1,0,0,0)</f>
        <v>1</v>
      </c>
    </row>
    <row r="13" spans="1:6" x14ac:dyDescent="0.2">
      <c r="A13" s="48" t="s">
        <v>76</v>
      </c>
      <c r="B13" s="103">
        <f t="shared" ref="B13:B20" si="0">IF($B$5=1,E13*F13,D13)</f>
        <v>4</v>
      </c>
      <c r="C13" s="243"/>
      <c r="D13" s="105">
        <v>4</v>
      </c>
      <c r="E13" s="106">
        <v>4</v>
      </c>
      <c r="F13" s="67">
        <f>CHOOSE($C$4,1,1,0,0,0)</f>
        <v>1</v>
      </c>
    </row>
    <row r="14" spans="1:6" x14ac:dyDescent="0.2">
      <c r="A14" s="48" t="s">
        <v>77</v>
      </c>
      <c r="B14" s="103">
        <f t="shared" si="0"/>
        <v>0</v>
      </c>
      <c r="C14" s="243"/>
      <c r="D14" s="105">
        <v>10</v>
      </c>
      <c r="E14" s="106">
        <v>10</v>
      </c>
      <c r="F14" s="67">
        <f>CHOOSE($C$4,1,0,0,0,0)</f>
        <v>0</v>
      </c>
    </row>
    <row r="15" spans="1:6" ht="25.5" x14ac:dyDescent="0.2">
      <c r="A15" s="59" t="s">
        <v>78</v>
      </c>
      <c r="B15" s="103">
        <f t="shared" si="0"/>
        <v>5</v>
      </c>
      <c r="C15" s="243"/>
      <c r="D15" s="105">
        <v>5</v>
      </c>
      <c r="E15" s="106">
        <v>5</v>
      </c>
      <c r="F15" s="67">
        <f>CHOOSE($C$4,1,1,1,0,0)</f>
        <v>1</v>
      </c>
    </row>
    <row r="16" spans="1:6" x14ac:dyDescent="0.2">
      <c r="A16" s="48" t="s">
        <v>15</v>
      </c>
      <c r="B16" s="103">
        <f t="shared" si="0"/>
        <v>2</v>
      </c>
      <c r="C16" s="243"/>
      <c r="D16" s="105">
        <v>2</v>
      </c>
      <c r="E16" s="106">
        <v>2</v>
      </c>
      <c r="F16" s="67">
        <f>CHOOSE($C$4,1,1,1,0,0)</f>
        <v>1</v>
      </c>
    </row>
    <row r="17" spans="1:19" x14ac:dyDescent="0.2">
      <c r="A17" s="48" t="s">
        <v>79</v>
      </c>
      <c r="B17" s="103">
        <f t="shared" si="0"/>
        <v>3</v>
      </c>
      <c r="C17" s="243"/>
      <c r="D17" s="105">
        <v>3</v>
      </c>
      <c r="E17" s="106">
        <v>3</v>
      </c>
      <c r="F17" s="67">
        <f>CHOOSE($C$4,1,1,1,0,0)</f>
        <v>1</v>
      </c>
    </row>
    <row r="18" spans="1:19" x14ac:dyDescent="0.2">
      <c r="A18" s="48" t="s">
        <v>80</v>
      </c>
      <c r="B18" s="103">
        <f t="shared" si="0"/>
        <v>0</v>
      </c>
      <c r="C18" s="243"/>
      <c r="D18" s="105">
        <v>2</v>
      </c>
      <c r="E18" s="106">
        <v>2</v>
      </c>
      <c r="F18" s="67">
        <f>CHOOSE($C$4,1,0,0,0,0)</f>
        <v>0</v>
      </c>
    </row>
    <row r="19" spans="1:19" x14ac:dyDescent="0.2">
      <c r="A19" s="48" t="s">
        <v>81</v>
      </c>
      <c r="B19" s="103">
        <f t="shared" si="0"/>
        <v>3</v>
      </c>
      <c r="C19" s="243"/>
      <c r="D19" s="105">
        <v>3</v>
      </c>
      <c r="E19" s="106">
        <v>3</v>
      </c>
      <c r="F19" s="67">
        <f>CHOOSE($C$4,1,1,1,1,1)</f>
        <v>1</v>
      </c>
    </row>
    <row r="20" spans="1:19" ht="12.75" customHeight="1" x14ac:dyDescent="0.2">
      <c r="A20" s="50" t="s">
        <v>9</v>
      </c>
      <c r="B20" s="104">
        <f t="shared" si="0"/>
        <v>2</v>
      </c>
      <c r="C20" s="244"/>
      <c r="D20" s="107">
        <v>2</v>
      </c>
      <c r="E20" s="108">
        <v>2</v>
      </c>
      <c r="F20" s="68">
        <f>CHOOSE($C$4,1,1,1,1,0)</f>
        <v>1</v>
      </c>
    </row>
    <row r="21" spans="1:19" ht="12.75" customHeight="1" x14ac:dyDescent="0.2">
      <c r="A21"/>
      <c r="B21"/>
      <c r="C21"/>
      <c r="D21"/>
      <c r="E21"/>
      <c r="F21"/>
      <c r="H21" s="87" t="s">
        <v>98</v>
      </c>
      <c r="I21" s="88" t="s">
        <v>97</v>
      </c>
      <c r="J21" s="237" t="s">
        <v>99</v>
      </c>
      <c r="K21" s="88" t="s">
        <v>98</v>
      </c>
      <c r="L21" s="88" t="s">
        <v>97</v>
      </c>
      <c r="M21" s="237" t="s">
        <v>99</v>
      </c>
      <c r="N21" s="88" t="s">
        <v>98</v>
      </c>
      <c r="O21" s="88" t="s">
        <v>97</v>
      </c>
      <c r="P21" s="237" t="s">
        <v>99</v>
      </c>
      <c r="Q21" s="88" t="s">
        <v>98</v>
      </c>
      <c r="R21" s="88" t="s">
        <v>97</v>
      </c>
      <c r="S21" s="237" t="s">
        <v>99</v>
      </c>
    </row>
    <row r="22" spans="1:19" ht="12.75" customHeight="1" x14ac:dyDescent="0.2">
      <c r="A22" s="239" t="s">
        <v>67</v>
      </c>
      <c r="B22" s="240"/>
      <c r="C22" s="241"/>
      <c r="D22" s="69"/>
      <c r="E22" s="69"/>
      <c r="H22" s="75">
        <v>3000</v>
      </c>
      <c r="I22" s="76">
        <v>3000</v>
      </c>
      <c r="J22" s="238"/>
      <c r="K22" s="76">
        <v>15000</v>
      </c>
      <c r="L22" s="76">
        <v>15000</v>
      </c>
      <c r="M22" s="238"/>
      <c r="N22" s="76">
        <v>50000</v>
      </c>
      <c r="O22" s="76">
        <v>50000</v>
      </c>
      <c r="P22" s="238"/>
      <c r="Q22" s="76">
        <v>100000</v>
      </c>
      <c r="R22" s="76">
        <v>100000</v>
      </c>
      <c r="S22" s="238"/>
    </row>
    <row r="23" spans="1:19" ht="20.25" customHeight="1" x14ac:dyDescent="0.2">
      <c r="A23" s="46" t="s">
        <v>60</v>
      </c>
      <c r="B23" s="109">
        <f>MIN(MAX(EXP(D23)*$B$2^E23,7),12)</f>
        <v>11.170557874304029</v>
      </c>
      <c r="C23" s="89" t="str">
        <f>CONCATENATE(A23," = (",ROUND(F23,2)," * S жк (бти)) ^ ",ROUND(E23,2))</f>
        <v>АФК + ТЗ на АФК = (1,8 * S жк (бти)) ^ 0,16</v>
      </c>
      <c r="D23" s="70">
        <v>0.5892294321784366</v>
      </c>
      <c r="E23" s="70">
        <v>0.15843515440013112</v>
      </c>
      <c r="F23" s="70">
        <f>EXP(D23)</f>
        <v>1.8025988554183385</v>
      </c>
      <c r="H23" s="94">
        <v>7</v>
      </c>
      <c r="I23" s="95">
        <f>MIN(MAX(EXP($D$23)*I22^$E$23,7),12)</f>
        <v>7</v>
      </c>
      <c r="J23" s="77">
        <f>I23-H23</f>
        <v>0</v>
      </c>
      <c r="K23" s="94">
        <v>8.5</v>
      </c>
      <c r="L23" s="95">
        <f>MIN(MAX(EXP($D$23)*L22^$E$23,7),12)</f>
        <v>8.2706330849703775</v>
      </c>
      <c r="M23" s="77">
        <f>L23-K23</f>
        <v>-0.22936691502962248</v>
      </c>
      <c r="N23" s="94">
        <v>9</v>
      </c>
      <c r="O23" s="95">
        <f>MIN(MAX(EXP($D$23)*O22^$E$23,7),12)</f>
        <v>10.008779674380927</v>
      </c>
      <c r="P23" s="77">
        <f>O23-N23</f>
        <v>1.0087796743809267</v>
      </c>
      <c r="Q23" s="94">
        <v>12</v>
      </c>
      <c r="R23" s="95">
        <f>MIN(MAX(EXP($D$23)*R22^$E$23,7),12)</f>
        <v>11.170557874304029</v>
      </c>
      <c r="S23" s="82">
        <f>R23-Q23</f>
        <v>-0.8294421256959712</v>
      </c>
    </row>
    <row r="24" spans="1:19" ht="20.25" customHeight="1" x14ac:dyDescent="0.2">
      <c r="A24" s="48" t="s">
        <v>62</v>
      </c>
      <c r="B24" s="110">
        <f>MIN(MAX(EXP(D24)*$B$2^E24,6),10)</f>
        <v>9.5147625652331502</v>
      </c>
      <c r="C24" s="90" t="str">
        <f t="shared" ref="C24:C25" si="1">CONCATENATE(A24," = (",ROUND(F24,2)," * S жк (бти)) ^ ",ROUND(E24,2))</f>
        <v>Получение ИРД = (1,51 * S жк (бти)) ^ 0,16</v>
      </c>
      <c r="D24" s="70">
        <v>0.41505924882074696</v>
      </c>
      <c r="E24" s="70">
        <v>0.15962800275872771</v>
      </c>
      <c r="F24" s="70">
        <f t="shared" ref="F24:F28" si="2">EXP(D24)</f>
        <v>1.5144604680307012</v>
      </c>
      <c r="H24" s="96">
        <v>6</v>
      </c>
      <c r="I24" s="97">
        <f>MIN(MAX(EXP($D$24)*I22^$E$24,6),10)</f>
        <v>6</v>
      </c>
      <c r="J24" s="78">
        <f t="shared" ref="J24:J28" si="3">I24-H24</f>
        <v>0</v>
      </c>
      <c r="K24" s="96">
        <v>7</v>
      </c>
      <c r="L24" s="97">
        <f>MIN(MAX(EXP($D$24)*L22^$E$24,6),10)</f>
        <v>7.0287654063253351</v>
      </c>
      <c r="M24" s="78">
        <f t="shared" ref="M24:M25" si="4">L24-K24</f>
        <v>2.8765406325335086E-2</v>
      </c>
      <c r="N24" s="96">
        <v>8</v>
      </c>
      <c r="O24" s="97">
        <f>MIN(MAX(EXP($D$24)*O22^$E$24,6),10)</f>
        <v>8.5181471510191002</v>
      </c>
      <c r="P24" s="78">
        <f t="shared" ref="P24:P25" si="5">O24-N24</f>
        <v>0.51814715101910025</v>
      </c>
      <c r="Q24" s="96">
        <v>10</v>
      </c>
      <c r="R24" s="97">
        <f>MIN(MAX(EXP($D$24)*R22^$E$24,6),10)</f>
        <v>9.5147625652331502</v>
      </c>
      <c r="S24" s="81">
        <f t="shared" ref="S24:S25" si="6">R24-Q24</f>
        <v>-0.48523743476684977</v>
      </c>
    </row>
    <row r="25" spans="1:19" ht="20.25" customHeight="1" x14ac:dyDescent="0.2">
      <c r="A25" s="48" t="s">
        <v>93</v>
      </c>
      <c r="B25" s="110">
        <f>MIN(MAX(EXP(D25)*$B$2^E25,4),8)</f>
        <v>7.447393484451025</v>
      </c>
      <c r="C25" s="90" t="str">
        <f t="shared" si="1"/>
        <v>Стадия П = (0,54 * S жк (бти)) ^ 0,23</v>
      </c>
      <c r="D25" s="70">
        <v>-0.60940714911531524</v>
      </c>
      <c r="E25" s="70">
        <v>0.22733329251485693</v>
      </c>
      <c r="F25" s="70">
        <f t="shared" si="2"/>
        <v>0.54367309062315228</v>
      </c>
      <c r="H25" s="96">
        <v>4</v>
      </c>
      <c r="I25" s="97">
        <f>MIN(MAX(EXP($D$25)*I22^$E$25,4),8)</f>
        <v>4</v>
      </c>
      <c r="J25" s="78">
        <f t="shared" si="3"/>
        <v>0</v>
      </c>
      <c r="K25" s="96">
        <v>4.5</v>
      </c>
      <c r="L25" s="97">
        <f>MIN(MAX(EXP($D$25)*L22^$E$25,4),8)</f>
        <v>4.838407176763603</v>
      </c>
      <c r="M25" s="78">
        <f t="shared" si="4"/>
        <v>0.33840717676360299</v>
      </c>
      <c r="N25" s="96">
        <v>6</v>
      </c>
      <c r="O25" s="97">
        <f>MIN(MAX(EXP($D$25)*O22^$E$25,4),8)</f>
        <v>6.3616556930005137</v>
      </c>
      <c r="P25" s="78">
        <f t="shared" si="5"/>
        <v>0.3616556930005137</v>
      </c>
      <c r="Q25" s="96">
        <v>8</v>
      </c>
      <c r="R25" s="97">
        <f>MIN(MAX(EXP($D$25)*R22^$E$25,4),8)</f>
        <v>7.447393484451025</v>
      </c>
      <c r="S25" s="81">
        <f t="shared" si="6"/>
        <v>-0.552606515548975</v>
      </c>
    </row>
    <row r="26" spans="1:19" ht="20.25" customHeight="1" x14ac:dyDescent="0.2">
      <c r="A26" s="48" t="s">
        <v>94</v>
      </c>
      <c r="B26" s="111">
        <v>2</v>
      </c>
      <c r="C26" s="91" t="s">
        <v>101</v>
      </c>
      <c r="D26" s="70"/>
      <c r="E26" s="70"/>
      <c r="F26" s="70">
        <f t="shared" si="2"/>
        <v>1</v>
      </c>
      <c r="H26" s="234"/>
      <c r="I26" s="235"/>
      <c r="J26" s="235"/>
      <c r="K26" s="235"/>
      <c r="L26" s="235"/>
      <c r="M26" s="235"/>
      <c r="N26" s="235"/>
      <c r="O26" s="235"/>
      <c r="P26" s="235"/>
      <c r="Q26" s="235"/>
      <c r="R26" s="235"/>
      <c r="S26" s="236"/>
    </row>
    <row r="27" spans="1:19" ht="20.25" customHeight="1" x14ac:dyDescent="0.2">
      <c r="A27" s="48" t="s">
        <v>102</v>
      </c>
      <c r="B27" s="111">
        <f>MIN(MAX(EXP(D27)*$B$2^E27,2),4)</f>
        <v>3.7698490304931349</v>
      </c>
      <c r="C27" s="91" t="str">
        <f t="shared" ref="C27:C28" si="7">CONCATENATE(A27," = (",ROUND(F27,2)," * S жк (бти)) ^ ",ROUND(E27,2))</f>
        <v>Перес.АФК и П = (0,31 * S жк (бти)) ^ 0,22</v>
      </c>
      <c r="D27" s="70">
        <v>-1.174636323935927</v>
      </c>
      <c r="E27" s="70">
        <v>0.2172924064560042</v>
      </c>
      <c r="F27" s="70">
        <f t="shared" si="2"/>
        <v>0.30893131018378206</v>
      </c>
      <c r="H27" s="98">
        <v>2</v>
      </c>
      <c r="I27" s="99">
        <f>MIN(MAX(EXP($D$27)*I22^$E$27,2),4)</f>
        <v>2</v>
      </c>
      <c r="J27" s="79">
        <f t="shared" si="3"/>
        <v>0</v>
      </c>
      <c r="K27" s="98">
        <v>2.5</v>
      </c>
      <c r="L27" s="99">
        <f>MIN(MAX(EXP($D$27)*L22^$E$27,2),4)</f>
        <v>2.4962888996078401</v>
      </c>
      <c r="M27" s="79">
        <f t="shared" ref="M27:M28" si="8">L27-K27</f>
        <v>-3.7111003921599384E-3</v>
      </c>
      <c r="N27" s="98">
        <v>3</v>
      </c>
      <c r="O27" s="99">
        <f>MIN(MAX(EXP($D$27)*O22^$E$27,2),4)</f>
        <v>3.2427422224853801</v>
      </c>
      <c r="P27" s="79">
        <f t="shared" ref="P27:P28" si="9">O27-N27</f>
        <v>0.24274222248538013</v>
      </c>
      <c r="Q27" s="98">
        <v>4</v>
      </c>
      <c r="R27" s="99">
        <f>MIN(MAX(EXP($D$27)*R22^$E$27,2),4)</f>
        <v>3.7698490304931349</v>
      </c>
      <c r="S27" s="83">
        <f t="shared" ref="S27:S28" si="10">R27-Q27</f>
        <v>-0.23015096950686509</v>
      </c>
    </row>
    <row r="28" spans="1:19" ht="20.25" customHeight="1" x14ac:dyDescent="0.2">
      <c r="A28" s="50" t="s">
        <v>63</v>
      </c>
      <c r="B28" s="112">
        <f>MIN(MAX(EXP(D28)*$B$2^E28,12),24)</f>
        <v>22.619094182958797</v>
      </c>
      <c r="C28" s="92" t="str">
        <f t="shared" si="7"/>
        <v>Стадия РД = (1,85 * S жк (бти)) ^ 0,22</v>
      </c>
      <c r="D28" s="70">
        <v>0.61712314529212708</v>
      </c>
      <c r="E28" s="70">
        <v>0.21729240645600426</v>
      </c>
      <c r="F28" s="70">
        <f t="shared" si="2"/>
        <v>1.8535878611026906</v>
      </c>
      <c r="H28" s="100">
        <v>12</v>
      </c>
      <c r="I28" s="101">
        <f>MIN(MAX(EXP($D$28)*I22^$E$28,12),24)</f>
        <v>12</v>
      </c>
      <c r="J28" s="80">
        <f t="shared" si="3"/>
        <v>0</v>
      </c>
      <c r="K28" s="100">
        <v>15</v>
      </c>
      <c r="L28" s="101">
        <f>MIN(MAX(EXP($D$28)*L22^$E$28,12),24)</f>
        <v>14.977733397647032</v>
      </c>
      <c r="M28" s="80">
        <f t="shared" si="8"/>
        <v>-2.2266602352967624E-2</v>
      </c>
      <c r="N28" s="100">
        <v>18</v>
      </c>
      <c r="O28" s="101">
        <f>MIN(MAX(EXP($D$28)*O22^$E$28,12),24)</f>
        <v>19.456453334912283</v>
      </c>
      <c r="P28" s="80">
        <f t="shared" si="9"/>
        <v>1.4564533349122826</v>
      </c>
      <c r="Q28" s="100">
        <v>24</v>
      </c>
      <c r="R28" s="101">
        <f>MIN(MAX(EXP($D$28)*R22^$E$28,12),24)</f>
        <v>22.619094182958797</v>
      </c>
      <c r="S28" s="84">
        <f t="shared" si="10"/>
        <v>-1.380905817041203</v>
      </c>
    </row>
    <row r="29" spans="1:19" ht="20.25" customHeight="1" x14ac:dyDescent="0.2">
      <c r="A29"/>
      <c r="B29"/>
      <c r="C29"/>
      <c r="D29"/>
      <c r="E29"/>
      <c r="F29"/>
      <c r="I29" s="86" t="s">
        <v>100</v>
      </c>
      <c r="J29" s="85">
        <f>SUM(J23,J25)-J27</f>
        <v>0</v>
      </c>
      <c r="M29" s="93">
        <f>SUM(M23,M25)-M27</f>
        <v>0.11275136212614045</v>
      </c>
      <c r="P29" s="93">
        <f>SUM(P23,P25)-P27</f>
        <v>1.1276931448960603</v>
      </c>
      <c r="S29" s="93">
        <f>SUM(S23,S25)-S27</f>
        <v>-1.1518976717380811</v>
      </c>
    </row>
    <row r="30" spans="1:19" x14ac:dyDescent="0.2">
      <c r="A30" s="239" t="s">
        <v>69</v>
      </c>
      <c r="B30" s="240"/>
      <c r="C30" s="241"/>
      <c r="D30" s="40"/>
    </row>
    <row r="31" spans="1:19" x14ac:dyDescent="0.2">
      <c r="A31" s="46" t="s">
        <v>127</v>
      </c>
      <c r="B31" s="113">
        <f>D31</f>
        <v>8</v>
      </c>
      <c r="C31" s="242" t="s">
        <v>71</v>
      </c>
      <c r="D31" s="40">
        <f>VLOOKUP(A31,$A$45:$H$182,8,0)</f>
        <v>8</v>
      </c>
    </row>
    <row r="32" spans="1:19" x14ac:dyDescent="0.2">
      <c r="A32" s="48" t="s">
        <v>134</v>
      </c>
      <c r="B32" s="114">
        <f t="shared" ref="B32:B35" si="11">D32</f>
        <v>2</v>
      </c>
      <c r="C32" s="243"/>
      <c r="D32" s="40">
        <f t="shared" ref="D32:D35" si="12">VLOOKUP(A32,$A$45:$H$182,8,0)</f>
        <v>2</v>
      </c>
    </row>
    <row r="33" spans="1:8" x14ac:dyDescent="0.2">
      <c r="A33" s="48" t="s">
        <v>150</v>
      </c>
      <c r="B33" s="115">
        <f t="shared" si="11"/>
        <v>17</v>
      </c>
      <c r="C33" s="243"/>
      <c r="D33" s="40">
        <f t="shared" si="12"/>
        <v>17</v>
      </c>
    </row>
    <row r="34" spans="1:8" ht="25.5" x14ac:dyDescent="0.2">
      <c r="A34" s="59" t="s">
        <v>114</v>
      </c>
      <c r="B34" s="115">
        <f t="shared" si="11"/>
        <v>8</v>
      </c>
      <c r="C34" s="243"/>
      <c r="D34" s="40">
        <f>L75</f>
        <v>8</v>
      </c>
    </row>
    <row r="35" spans="1:8" x14ac:dyDescent="0.2">
      <c r="A35" s="50" t="s">
        <v>96</v>
      </c>
      <c r="B35" s="116">
        <f t="shared" si="11"/>
        <v>24</v>
      </c>
      <c r="C35" s="244"/>
      <c r="D35" s="40">
        <f>K75</f>
        <v>24</v>
      </c>
    </row>
    <row r="38" spans="1:8" x14ac:dyDescent="0.2">
      <c r="A38" s="63" t="s">
        <v>85</v>
      </c>
      <c r="B38" s="47">
        <v>1</v>
      </c>
    </row>
    <row r="39" spans="1:8" x14ac:dyDescent="0.2">
      <c r="A39" s="64" t="s">
        <v>89</v>
      </c>
      <c r="B39" s="49">
        <v>2</v>
      </c>
    </row>
    <row r="40" spans="1:8" x14ac:dyDescent="0.2">
      <c r="A40" s="64" t="s">
        <v>86</v>
      </c>
      <c r="B40" s="49">
        <v>3</v>
      </c>
    </row>
    <row r="41" spans="1:8" x14ac:dyDescent="0.2">
      <c r="A41" s="64" t="s">
        <v>87</v>
      </c>
      <c r="B41" s="49">
        <v>4</v>
      </c>
    </row>
    <row r="42" spans="1:8" x14ac:dyDescent="0.2">
      <c r="A42" s="65" t="s">
        <v>88</v>
      </c>
      <c r="B42" s="51">
        <v>5</v>
      </c>
    </row>
    <row r="44" spans="1:8" x14ac:dyDescent="0.2">
      <c r="C44" s="43">
        <f>1236/365</f>
        <v>3.3863013698630136</v>
      </c>
    </row>
    <row r="45" spans="1:8" x14ac:dyDescent="0.2">
      <c r="A45" s="248" t="s">
        <v>115</v>
      </c>
      <c r="B45" s="248" t="s">
        <v>3</v>
      </c>
      <c r="C45" s="248" t="s">
        <v>116</v>
      </c>
      <c r="D45" s="248" t="s">
        <v>117</v>
      </c>
      <c r="E45" s="248" t="s">
        <v>118</v>
      </c>
      <c r="F45" s="248" t="s">
        <v>119</v>
      </c>
      <c r="G45" s="248" t="s">
        <v>120</v>
      </c>
      <c r="H45" s="248" t="s">
        <v>3</v>
      </c>
    </row>
    <row r="46" spans="1:8" ht="15" x14ac:dyDescent="0.2">
      <c r="A46" s="249" t="s">
        <v>121</v>
      </c>
      <c r="B46" s="249" t="s">
        <v>122</v>
      </c>
      <c r="C46" s="250">
        <v>44409</v>
      </c>
      <c r="D46" s="250">
        <v>45718</v>
      </c>
      <c r="E46" s="251"/>
      <c r="F46" s="251"/>
      <c r="G46" s="252" t="s">
        <v>123</v>
      </c>
      <c r="H46" s="253">
        <f>ROUND(YEARFRAC(C46,D46,1)*12,0)</f>
        <v>43</v>
      </c>
    </row>
    <row r="47" spans="1:8" ht="15" x14ac:dyDescent="0.2">
      <c r="A47" s="249" t="s">
        <v>124</v>
      </c>
      <c r="B47" s="249" t="s">
        <v>125</v>
      </c>
      <c r="C47" s="250">
        <v>44409</v>
      </c>
      <c r="D47" s="250">
        <v>44699</v>
      </c>
      <c r="E47" s="251"/>
      <c r="F47" s="251"/>
      <c r="G47" s="252" t="s">
        <v>123</v>
      </c>
      <c r="H47" s="253">
        <f t="shared" ref="H47:H110" si="13">ROUND(YEARFRAC(C47,D47,1)*12,0)</f>
        <v>10</v>
      </c>
    </row>
    <row r="48" spans="1:8" ht="15" x14ac:dyDescent="0.2">
      <c r="A48" s="249" t="s">
        <v>126</v>
      </c>
      <c r="B48" s="249" t="s">
        <v>125</v>
      </c>
      <c r="C48" s="250">
        <v>44409</v>
      </c>
      <c r="D48" s="250">
        <v>44699</v>
      </c>
      <c r="E48" s="251"/>
      <c r="F48" s="251"/>
      <c r="G48" s="252" t="s">
        <v>123</v>
      </c>
      <c r="H48" s="253">
        <f t="shared" si="13"/>
        <v>10</v>
      </c>
    </row>
    <row r="49" spans="1:8" ht="15" x14ac:dyDescent="0.2">
      <c r="A49" s="257" t="s">
        <v>127</v>
      </c>
      <c r="B49" s="257" t="s">
        <v>128</v>
      </c>
      <c r="C49" s="259">
        <v>44409</v>
      </c>
      <c r="D49" s="259">
        <v>44659</v>
      </c>
      <c r="E49" s="260"/>
      <c r="F49" s="257" t="s">
        <v>129</v>
      </c>
      <c r="G49" s="261" t="s">
        <v>123</v>
      </c>
      <c r="H49" s="262">
        <f t="shared" si="13"/>
        <v>8</v>
      </c>
    </row>
    <row r="50" spans="1:8" ht="15" x14ac:dyDescent="0.2">
      <c r="A50" s="254" t="s">
        <v>130</v>
      </c>
      <c r="B50" s="254" t="s">
        <v>131</v>
      </c>
      <c r="C50" s="255">
        <v>44559</v>
      </c>
      <c r="D50" s="255">
        <v>44630</v>
      </c>
      <c r="E50" s="254" t="s">
        <v>132</v>
      </c>
      <c r="F50" s="251"/>
      <c r="G50" s="256" t="s">
        <v>133</v>
      </c>
      <c r="H50" s="253">
        <f t="shared" si="13"/>
        <v>2</v>
      </c>
    </row>
    <row r="51" spans="1:8" ht="15" x14ac:dyDescent="0.2">
      <c r="A51" s="257" t="s">
        <v>134</v>
      </c>
      <c r="B51" s="257" t="s">
        <v>131</v>
      </c>
      <c r="C51" s="259">
        <v>44630</v>
      </c>
      <c r="D51" s="259">
        <v>44699</v>
      </c>
      <c r="E51" s="257" t="s">
        <v>135</v>
      </c>
      <c r="F51" s="257" t="s">
        <v>136</v>
      </c>
      <c r="G51" s="261" t="s">
        <v>123</v>
      </c>
      <c r="H51" s="262">
        <f t="shared" si="13"/>
        <v>2</v>
      </c>
    </row>
    <row r="52" spans="1:8" ht="15" x14ac:dyDescent="0.2">
      <c r="A52" s="254" t="s">
        <v>137</v>
      </c>
      <c r="B52" s="254" t="s">
        <v>131</v>
      </c>
      <c r="C52" s="255">
        <v>44559</v>
      </c>
      <c r="D52" s="255">
        <v>44630</v>
      </c>
      <c r="E52" s="254" t="s">
        <v>132</v>
      </c>
      <c r="F52" s="251"/>
      <c r="G52" s="256" t="s">
        <v>133</v>
      </c>
      <c r="H52" s="253">
        <f t="shared" si="13"/>
        <v>2</v>
      </c>
    </row>
    <row r="53" spans="1:8" ht="15" x14ac:dyDescent="0.2">
      <c r="A53" s="249" t="s">
        <v>138</v>
      </c>
      <c r="B53" s="249" t="s">
        <v>139</v>
      </c>
      <c r="C53" s="250">
        <v>44700</v>
      </c>
      <c r="D53" s="250">
        <v>45718</v>
      </c>
      <c r="E53" s="251"/>
      <c r="F53" s="251"/>
      <c r="G53" s="252" t="s">
        <v>123</v>
      </c>
      <c r="H53" s="253">
        <f t="shared" si="13"/>
        <v>33</v>
      </c>
    </row>
    <row r="54" spans="1:8" ht="15" outlineLevel="1" x14ac:dyDescent="0.2">
      <c r="A54" s="249" t="s">
        <v>140</v>
      </c>
      <c r="B54" s="249" t="s">
        <v>141</v>
      </c>
      <c r="C54" s="250">
        <v>44700</v>
      </c>
      <c r="D54" s="250">
        <v>45717</v>
      </c>
      <c r="E54" s="251"/>
      <c r="F54" s="251"/>
      <c r="G54" s="252" t="s">
        <v>123</v>
      </c>
      <c r="H54" s="253">
        <f t="shared" si="13"/>
        <v>33</v>
      </c>
    </row>
    <row r="55" spans="1:8" ht="15" outlineLevel="1" x14ac:dyDescent="0.2">
      <c r="A55" s="249" t="s">
        <v>142</v>
      </c>
      <c r="B55" s="249" t="s">
        <v>143</v>
      </c>
      <c r="C55" s="250">
        <v>44700</v>
      </c>
      <c r="D55" s="250">
        <v>44946</v>
      </c>
      <c r="E55" s="251"/>
      <c r="F55" s="251"/>
      <c r="G55" s="252" t="s">
        <v>133</v>
      </c>
      <c r="H55" s="253">
        <f t="shared" si="13"/>
        <v>8</v>
      </c>
    </row>
    <row r="56" spans="1:8" ht="15" outlineLevel="1" x14ac:dyDescent="0.2">
      <c r="A56" s="254" t="s">
        <v>144</v>
      </c>
      <c r="B56" s="254" t="s">
        <v>145</v>
      </c>
      <c r="C56" s="255">
        <v>44790</v>
      </c>
      <c r="D56" s="255">
        <v>44946</v>
      </c>
      <c r="E56" s="254">
        <v>13</v>
      </c>
      <c r="F56" s="254" t="s">
        <v>146</v>
      </c>
      <c r="G56" s="256" t="s">
        <v>123</v>
      </c>
      <c r="H56" s="253">
        <f t="shared" si="13"/>
        <v>5</v>
      </c>
    </row>
    <row r="57" spans="1:8" ht="15" outlineLevel="1" x14ac:dyDescent="0.2">
      <c r="A57" s="254" t="s">
        <v>147</v>
      </c>
      <c r="B57" s="254" t="s">
        <v>148</v>
      </c>
      <c r="C57" s="255">
        <v>44700</v>
      </c>
      <c r="D57" s="255">
        <v>44779</v>
      </c>
      <c r="E57" s="254" t="s">
        <v>149</v>
      </c>
      <c r="F57" s="251"/>
      <c r="G57" s="256" t="s">
        <v>133</v>
      </c>
      <c r="H57" s="253">
        <f t="shared" si="13"/>
        <v>3</v>
      </c>
    </row>
    <row r="58" spans="1:8" ht="15" outlineLevel="1" x14ac:dyDescent="0.2">
      <c r="A58" s="258" t="s">
        <v>150</v>
      </c>
      <c r="B58" s="258" t="s">
        <v>151</v>
      </c>
      <c r="C58" s="263">
        <v>44700</v>
      </c>
      <c r="D58" s="263">
        <v>45225</v>
      </c>
      <c r="E58" s="260"/>
      <c r="F58" s="260"/>
      <c r="G58" s="264" t="s">
        <v>123</v>
      </c>
      <c r="H58" s="262">
        <f t="shared" si="13"/>
        <v>17</v>
      </c>
    </row>
    <row r="59" spans="1:8" ht="15" outlineLevel="1" x14ac:dyDescent="0.2">
      <c r="A59" s="254" t="s">
        <v>152</v>
      </c>
      <c r="B59" s="254" t="s">
        <v>153</v>
      </c>
      <c r="C59" s="255">
        <v>44700</v>
      </c>
      <c r="D59" s="255">
        <v>44789</v>
      </c>
      <c r="E59" s="254">
        <v>5</v>
      </c>
      <c r="F59" s="254" t="s">
        <v>154</v>
      </c>
      <c r="G59" s="256" t="s">
        <v>123</v>
      </c>
      <c r="H59" s="253">
        <f t="shared" si="13"/>
        <v>3</v>
      </c>
    </row>
    <row r="60" spans="1:8" ht="15" outlineLevel="1" x14ac:dyDescent="0.2">
      <c r="A60" s="254" t="s">
        <v>155</v>
      </c>
      <c r="B60" s="254" t="s">
        <v>125</v>
      </c>
      <c r="C60" s="255">
        <v>44865</v>
      </c>
      <c r="D60" s="255">
        <v>45155</v>
      </c>
      <c r="E60" s="254" t="s">
        <v>156</v>
      </c>
      <c r="F60" s="254" t="s">
        <v>157</v>
      </c>
      <c r="G60" s="256" t="s">
        <v>123</v>
      </c>
      <c r="H60" s="253">
        <f t="shared" si="13"/>
        <v>10</v>
      </c>
    </row>
    <row r="61" spans="1:8" ht="15" outlineLevel="1" x14ac:dyDescent="0.2">
      <c r="A61" s="254" t="s">
        <v>158</v>
      </c>
      <c r="B61" s="254" t="s">
        <v>159</v>
      </c>
      <c r="C61" s="255">
        <v>44895</v>
      </c>
      <c r="D61" s="255">
        <v>45215</v>
      </c>
      <c r="E61" s="254" t="s">
        <v>160</v>
      </c>
      <c r="F61" s="254" t="s">
        <v>161</v>
      </c>
      <c r="G61" s="256" t="s">
        <v>123</v>
      </c>
      <c r="H61" s="253">
        <f t="shared" si="13"/>
        <v>11</v>
      </c>
    </row>
    <row r="62" spans="1:8" ht="15" outlineLevel="1" x14ac:dyDescent="0.2">
      <c r="A62" s="254" t="s">
        <v>162</v>
      </c>
      <c r="B62" s="254" t="s">
        <v>159</v>
      </c>
      <c r="C62" s="255">
        <v>44905</v>
      </c>
      <c r="D62" s="255">
        <v>45225</v>
      </c>
      <c r="E62" s="254" t="s">
        <v>163</v>
      </c>
      <c r="F62" s="254" t="s">
        <v>164</v>
      </c>
      <c r="G62" s="256" t="s">
        <v>123</v>
      </c>
      <c r="H62" s="253">
        <f t="shared" si="13"/>
        <v>11</v>
      </c>
    </row>
    <row r="63" spans="1:8" ht="15" outlineLevel="1" x14ac:dyDescent="0.2">
      <c r="A63" s="249" t="s">
        <v>165</v>
      </c>
      <c r="B63" s="249" t="s">
        <v>166</v>
      </c>
      <c r="C63" s="250">
        <v>45226</v>
      </c>
      <c r="D63" s="250">
        <v>45386</v>
      </c>
      <c r="E63" s="251"/>
      <c r="F63" s="251"/>
      <c r="G63" s="252" t="s">
        <v>133</v>
      </c>
      <c r="H63" s="253">
        <f t="shared" si="13"/>
        <v>5</v>
      </c>
    </row>
    <row r="64" spans="1:8" ht="15" outlineLevel="1" x14ac:dyDescent="0.2">
      <c r="A64" s="254" t="s">
        <v>167</v>
      </c>
      <c r="B64" s="254" t="s">
        <v>166</v>
      </c>
      <c r="C64" s="255">
        <v>45226</v>
      </c>
      <c r="D64" s="255">
        <v>45386</v>
      </c>
      <c r="E64" s="254">
        <v>16</v>
      </c>
      <c r="F64" s="254" t="s">
        <v>168</v>
      </c>
      <c r="G64" s="256" t="s">
        <v>133</v>
      </c>
      <c r="H64" s="253">
        <f t="shared" si="13"/>
        <v>5</v>
      </c>
    </row>
    <row r="65" spans="1:12" ht="15" outlineLevel="1" x14ac:dyDescent="0.2">
      <c r="A65" s="249" t="s">
        <v>169</v>
      </c>
      <c r="B65" s="249" t="s">
        <v>128</v>
      </c>
      <c r="C65" s="250">
        <v>45106</v>
      </c>
      <c r="D65" s="250">
        <v>45356</v>
      </c>
      <c r="E65" s="251"/>
      <c r="F65" s="251"/>
      <c r="G65" s="252" t="s">
        <v>133</v>
      </c>
      <c r="H65" s="253">
        <f t="shared" si="13"/>
        <v>8</v>
      </c>
    </row>
    <row r="66" spans="1:12" ht="15" outlineLevel="1" x14ac:dyDescent="0.2">
      <c r="A66" s="254" t="s">
        <v>170</v>
      </c>
      <c r="B66" s="254" t="s">
        <v>128</v>
      </c>
      <c r="C66" s="255">
        <v>45106</v>
      </c>
      <c r="D66" s="255">
        <v>45356</v>
      </c>
      <c r="E66" s="254" t="s">
        <v>171</v>
      </c>
      <c r="F66" s="254" t="s">
        <v>172</v>
      </c>
      <c r="G66" s="256" t="s">
        <v>133</v>
      </c>
      <c r="H66" s="253">
        <f t="shared" si="13"/>
        <v>8</v>
      </c>
    </row>
    <row r="67" spans="1:12" ht="15" outlineLevel="1" x14ac:dyDescent="0.2">
      <c r="A67" s="249" t="s">
        <v>173</v>
      </c>
      <c r="B67" s="249" t="s">
        <v>174</v>
      </c>
      <c r="C67" s="250">
        <v>45226</v>
      </c>
      <c r="D67" s="250">
        <v>45717</v>
      </c>
      <c r="E67" s="251"/>
      <c r="F67" s="251"/>
      <c r="G67" s="252" t="s">
        <v>123</v>
      </c>
      <c r="H67" s="253">
        <f t="shared" si="13"/>
        <v>16</v>
      </c>
    </row>
    <row r="68" spans="1:12" ht="15" outlineLevel="1" x14ac:dyDescent="0.2">
      <c r="A68" s="254" t="s">
        <v>175</v>
      </c>
      <c r="B68" s="254" t="s">
        <v>176</v>
      </c>
      <c r="C68" s="255">
        <v>45226</v>
      </c>
      <c r="D68" s="255">
        <v>45697</v>
      </c>
      <c r="E68" s="254">
        <v>16</v>
      </c>
      <c r="F68" s="254">
        <v>24</v>
      </c>
      <c r="G68" s="256" t="s">
        <v>123</v>
      </c>
      <c r="H68" s="253">
        <f t="shared" si="13"/>
        <v>15</v>
      </c>
    </row>
    <row r="69" spans="1:12" ht="15" outlineLevel="1" x14ac:dyDescent="0.2">
      <c r="A69" s="254" t="s">
        <v>177</v>
      </c>
      <c r="B69" s="254" t="s">
        <v>178</v>
      </c>
      <c r="C69" s="255">
        <v>45286</v>
      </c>
      <c r="D69" s="255">
        <v>45486</v>
      </c>
      <c r="E69" s="254" t="s">
        <v>168</v>
      </c>
      <c r="F69" s="254" t="s">
        <v>179</v>
      </c>
      <c r="G69" s="256" t="s">
        <v>133</v>
      </c>
      <c r="H69" s="253">
        <f t="shared" si="13"/>
        <v>7</v>
      </c>
    </row>
    <row r="70" spans="1:12" ht="15" outlineLevel="1" x14ac:dyDescent="0.2">
      <c r="A70" s="254" t="s">
        <v>180</v>
      </c>
      <c r="B70" s="254" t="s">
        <v>181</v>
      </c>
      <c r="C70" s="255">
        <v>45698</v>
      </c>
      <c r="D70" s="255">
        <v>45717</v>
      </c>
      <c r="E70" s="254">
        <v>22</v>
      </c>
      <c r="F70" s="254">
        <v>136</v>
      </c>
      <c r="G70" s="256" t="s">
        <v>123</v>
      </c>
      <c r="H70" s="253">
        <f t="shared" si="13"/>
        <v>1</v>
      </c>
    </row>
    <row r="71" spans="1:12" ht="15" outlineLevel="1" x14ac:dyDescent="0.2">
      <c r="A71" s="254" t="s">
        <v>182</v>
      </c>
      <c r="B71" s="254" t="s">
        <v>159</v>
      </c>
      <c r="C71" s="255">
        <v>45276</v>
      </c>
      <c r="D71" s="255">
        <v>45596</v>
      </c>
      <c r="E71" s="254" t="s">
        <v>183</v>
      </c>
      <c r="F71" s="251"/>
      <c r="G71" s="256" t="s">
        <v>133</v>
      </c>
      <c r="H71" s="253">
        <f t="shared" si="13"/>
        <v>10</v>
      </c>
    </row>
    <row r="72" spans="1:12" ht="15" outlineLevel="1" x14ac:dyDescent="0.2">
      <c r="A72" s="249" t="s">
        <v>184</v>
      </c>
      <c r="B72" s="249" t="s">
        <v>185</v>
      </c>
      <c r="C72" s="250">
        <v>45256</v>
      </c>
      <c r="D72" s="250">
        <v>45687</v>
      </c>
      <c r="E72" s="251"/>
      <c r="F72" s="251"/>
      <c r="G72" s="252" t="s">
        <v>133</v>
      </c>
      <c r="H72" s="253">
        <f t="shared" si="13"/>
        <v>14</v>
      </c>
    </row>
    <row r="73" spans="1:12" ht="15" outlineLevel="1" x14ac:dyDescent="0.2">
      <c r="A73" s="254" t="s">
        <v>186</v>
      </c>
      <c r="B73" s="254" t="s">
        <v>131</v>
      </c>
      <c r="C73" s="255">
        <v>45256</v>
      </c>
      <c r="D73" s="255">
        <v>45326</v>
      </c>
      <c r="E73" s="254" t="s">
        <v>187</v>
      </c>
      <c r="F73" s="254" t="s">
        <v>188</v>
      </c>
      <c r="G73" s="256" t="s">
        <v>133</v>
      </c>
      <c r="H73" s="253">
        <f t="shared" si="13"/>
        <v>2</v>
      </c>
    </row>
    <row r="74" spans="1:12" ht="15" outlineLevel="1" x14ac:dyDescent="0.2">
      <c r="A74" s="254" t="s">
        <v>189</v>
      </c>
      <c r="B74" s="254" t="s">
        <v>190</v>
      </c>
      <c r="C74" s="255">
        <v>45487</v>
      </c>
      <c r="D74" s="255">
        <v>45687</v>
      </c>
      <c r="E74" s="254">
        <v>23</v>
      </c>
      <c r="F74" s="251"/>
      <c r="G74" s="256" t="s">
        <v>133</v>
      </c>
      <c r="H74" s="253">
        <f t="shared" si="13"/>
        <v>7</v>
      </c>
    </row>
    <row r="75" spans="1:12" ht="15" x14ac:dyDescent="0.2">
      <c r="A75" s="258" t="s">
        <v>191</v>
      </c>
      <c r="B75" s="258" t="s">
        <v>192</v>
      </c>
      <c r="C75" s="263">
        <v>44996</v>
      </c>
      <c r="D75" s="263">
        <v>45717</v>
      </c>
      <c r="E75" s="260"/>
      <c r="F75" s="260"/>
      <c r="G75" s="264" t="s">
        <v>123</v>
      </c>
      <c r="H75" s="262">
        <f t="shared" si="13"/>
        <v>24</v>
      </c>
      <c r="I75" s="265">
        <f>MIN(C75,C96,C117,C139,C156)</f>
        <v>44996</v>
      </c>
      <c r="J75" s="265">
        <f>MAX(D75,D96,D117,D139,D156)</f>
        <v>45717</v>
      </c>
      <c r="K75" s="266">
        <f>ROUND(YEARFRAC(I75,J75,1)*12,0)</f>
        <v>24</v>
      </c>
      <c r="L75" s="266">
        <f>ROUND(YEARFRAC(I75,D58,1)*12,0)</f>
        <v>8</v>
      </c>
    </row>
    <row r="76" spans="1:12" ht="15" x14ac:dyDescent="0.2">
      <c r="A76" s="249" t="s">
        <v>193</v>
      </c>
      <c r="B76" s="249" t="s">
        <v>194</v>
      </c>
      <c r="C76" s="250">
        <v>44996</v>
      </c>
      <c r="D76" s="250">
        <v>45230</v>
      </c>
      <c r="E76" s="251"/>
      <c r="F76" s="251"/>
      <c r="G76" s="252" t="s">
        <v>123</v>
      </c>
      <c r="H76" s="253">
        <f t="shared" si="13"/>
        <v>8</v>
      </c>
    </row>
    <row r="77" spans="1:12" ht="15" x14ac:dyDescent="0.2">
      <c r="A77" s="254" t="s">
        <v>158</v>
      </c>
      <c r="B77" s="254" t="s">
        <v>195</v>
      </c>
      <c r="C77" s="255">
        <v>44996</v>
      </c>
      <c r="D77" s="255">
        <v>45225</v>
      </c>
      <c r="E77" s="254" t="s">
        <v>196</v>
      </c>
      <c r="F77" s="254" t="s">
        <v>197</v>
      </c>
      <c r="G77" s="256" t="s">
        <v>123</v>
      </c>
      <c r="H77" s="253">
        <f t="shared" si="13"/>
        <v>8</v>
      </c>
    </row>
    <row r="78" spans="1:12" ht="15" x14ac:dyDescent="0.2">
      <c r="A78" s="254" t="s">
        <v>162</v>
      </c>
      <c r="B78" s="254" t="s">
        <v>195</v>
      </c>
      <c r="C78" s="255">
        <v>45001</v>
      </c>
      <c r="D78" s="255">
        <v>45230</v>
      </c>
      <c r="E78" s="254" t="s">
        <v>198</v>
      </c>
      <c r="F78" s="254" t="s">
        <v>199</v>
      </c>
      <c r="G78" s="256" t="s">
        <v>123</v>
      </c>
      <c r="H78" s="253">
        <f t="shared" si="13"/>
        <v>8</v>
      </c>
    </row>
    <row r="79" spans="1:12" ht="15" x14ac:dyDescent="0.2">
      <c r="A79" s="254" t="s">
        <v>200</v>
      </c>
      <c r="B79" s="254" t="s">
        <v>201</v>
      </c>
      <c r="C79" s="255">
        <v>45071</v>
      </c>
      <c r="D79" s="255">
        <v>45230</v>
      </c>
      <c r="E79" s="254" t="s">
        <v>202</v>
      </c>
      <c r="F79" s="251"/>
      <c r="G79" s="256" t="s">
        <v>133</v>
      </c>
      <c r="H79" s="253">
        <f t="shared" si="13"/>
        <v>5</v>
      </c>
    </row>
    <row r="80" spans="1:12" ht="15" x14ac:dyDescent="0.2">
      <c r="A80" s="254" t="s">
        <v>203</v>
      </c>
      <c r="B80" s="254" t="s">
        <v>195</v>
      </c>
      <c r="C80" s="255">
        <v>45001</v>
      </c>
      <c r="D80" s="255">
        <v>45230</v>
      </c>
      <c r="E80" s="254" t="s">
        <v>204</v>
      </c>
      <c r="F80" s="251"/>
      <c r="G80" s="256" t="s">
        <v>133</v>
      </c>
      <c r="H80" s="253">
        <f t="shared" si="13"/>
        <v>8</v>
      </c>
    </row>
    <row r="81" spans="1:12" ht="15" x14ac:dyDescent="0.2">
      <c r="A81" s="249" t="s">
        <v>165</v>
      </c>
      <c r="B81" s="249" t="s">
        <v>205</v>
      </c>
      <c r="C81" s="250">
        <v>45071</v>
      </c>
      <c r="D81" s="250">
        <v>45331</v>
      </c>
      <c r="E81" s="251"/>
      <c r="F81" s="251"/>
      <c r="G81" s="252" t="s">
        <v>123</v>
      </c>
      <c r="H81" s="253">
        <f t="shared" si="13"/>
        <v>9</v>
      </c>
    </row>
    <row r="82" spans="1:12" ht="15" x14ac:dyDescent="0.2">
      <c r="A82" s="254" t="s">
        <v>167</v>
      </c>
      <c r="B82" s="254" t="s">
        <v>205</v>
      </c>
      <c r="C82" s="255">
        <v>45071</v>
      </c>
      <c r="D82" s="255">
        <v>45331</v>
      </c>
      <c r="E82" s="254" t="s">
        <v>206</v>
      </c>
      <c r="F82" s="254" t="s">
        <v>207</v>
      </c>
      <c r="G82" s="256" t="s">
        <v>123</v>
      </c>
      <c r="H82" s="253">
        <f t="shared" si="13"/>
        <v>9</v>
      </c>
    </row>
    <row r="83" spans="1:12" ht="15" x14ac:dyDescent="0.2">
      <c r="A83" s="249" t="s">
        <v>169</v>
      </c>
      <c r="B83" s="249" t="s">
        <v>131</v>
      </c>
      <c r="C83" s="250">
        <v>45231</v>
      </c>
      <c r="D83" s="250">
        <v>45290</v>
      </c>
      <c r="E83" s="251"/>
      <c r="F83" s="251"/>
      <c r="G83" s="252" t="s">
        <v>133</v>
      </c>
      <c r="H83" s="253">
        <f t="shared" si="13"/>
        <v>2</v>
      </c>
    </row>
    <row r="84" spans="1:12" ht="15" x14ac:dyDescent="0.2">
      <c r="A84" s="254" t="s">
        <v>208</v>
      </c>
      <c r="B84" s="254" t="s">
        <v>131</v>
      </c>
      <c r="C84" s="255">
        <v>45231</v>
      </c>
      <c r="D84" s="255">
        <v>45290</v>
      </c>
      <c r="E84" s="254">
        <v>32</v>
      </c>
      <c r="F84" s="251"/>
      <c r="G84" s="256" t="s">
        <v>133</v>
      </c>
      <c r="H84" s="253">
        <f t="shared" si="13"/>
        <v>2</v>
      </c>
    </row>
    <row r="85" spans="1:12" ht="15" x14ac:dyDescent="0.2">
      <c r="A85" s="249" t="s">
        <v>209</v>
      </c>
      <c r="B85" s="249" t="s">
        <v>159</v>
      </c>
      <c r="C85" s="250">
        <v>45131</v>
      </c>
      <c r="D85" s="250">
        <v>45451</v>
      </c>
      <c r="E85" s="251"/>
      <c r="F85" s="251"/>
      <c r="G85" s="252" t="s">
        <v>133</v>
      </c>
      <c r="H85" s="253">
        <f t="shared" si="13"/>
        <v>10</v>
      </c>
    </row>
    <row r="86" spans="1:12" ht="15" x14ac:dyDescent="0.2">
      <c r="A86" s="254" t="s">
        <v>210</v>
      </c>
      <c r="B86" s="254" t="s">
        <v>211</v>
      </c>
      <c r="C86" s="255">
        <v>45332</v>
      </c>
      <c r="D86" s="255">
        <v>45451</v>
      </c>
      <c r="E86" s="254" t="s">
        <v>212</v>
      </c>
      <c r="F86" s="251"/>
      <c r="G86" s="256" t="s">
        <v>133</v>
      </c>
      <c r="H86" s="253">
        <f t="shared" si="13"/>
        <v>4</v>
      </c>
    </row>
    <row r="87" spans="1:12" ht="15" x14ac:dyDescent="0.2">
      <c r="A87" s="254" t="s">
        <v>213</v>
      </c>
      <c r="B87" s="254" t="s">
        <v>201</v>
      </c>
      <c r="C87" s="255">
        <v>45131</v>
      </c>
      <c r="D87" s="255">
        <v>45290</v>
      </c>
      <c r="E87" s="254" t="s">
        <v>214</v>
      </c>
      <c r="F87" s="254" t="s">
        <v>215</v>
      </c>
      <c r="G87" s="256" t="s">
        <v>133</v>
      </c>
      <c r="H87" s="253">
        <f t="shared" si="13"/>
        <v>5</v>
      </c>
    </row>
    <row r="88" spans="1:12" ht="15" x14ac:dyDescent="0.2">
      <c r="A88" s="254" t="s">
        <v>216</v>
      </c>
      <c r="B88" s="254" t="s">
        <v>128</v>
      </c>
      <c r="C88" s="255">
        <v>45191</v>
      </c>
      <c r="D88" s="255">
        <v>45451</v>
      </c>
      <c r="E88" s="254" t="s">
        <v>217</v>
      </c>
      <c r="F88" s="254" t="s">
        <v>218</v>
      </c>
      <c r="G88" s="256" t="s">
        <v>133</v>
      </c>
      <c r="H88" s="253">
        <f t="shared" si="13"/>
        <v>9</v>
      </c>
      <c r="L88" s="40" t="s">
        <v>311</v>
      </c>
    </row>
    <row r="89" spans="1:12" ht="15" x14ac:dyDescent="0.2">
      <c r="A89" s="258" t="s">
        <v>173</v>
      </c>
      <c r="B89" s="258" t="s">
        <v>219</v>
      </c>
      <c r="C89" s="263">
        <v>45131</v>
      </c>
      <c r="D89" s="263">
        <v>45717</v>
      </c>
      <c r="E89" s="260"/>
      <c r="F89" s="260"/>
      <c r="G89" s="264" t="s">
        <v>123</v>
      </c>
      <c r="H89" s="262">
        <f t="shared" si="13"/>
        <v>19</v>
      </c>
      <c r="I89" s="265">
        <f>MIN(C89,C110,C131,C152,C169)</f>
        <v>45131</v>
      </c>
      <c r="J89" s="265">
        <f>MAX(D89,D110,D131,D152,D169)</f>
        <v>45717</v>
      </c>
      <c r="K89" s="266">
        <f>ROUND(YEARFRAC(I89,J89,1)*12,0)</f>
        <v>19</v>
      </c>
      <c r="L89" s="266">
        <f>ROUND(YEARFRAC(C53,I89,1)*12,0)</f>
        <v>14</v>
      </c>
    </row>
    <row r="90" spans="1:12" ht="15" x14ac:dyDescent="0.2">
      <c r="A90" s="254" t="s">
        <v>220</v>
      </c>
      <c r="B90" s="254" t="s">
        <v>166</v>
      </c>
      <c r="C90" s="255">
        <v>45231</v>
      </c>
      <c r="D90" s="255">
        <v>45391</v>
      </c>
      <c r="E90" s="254">
        <v>32</v>
      </c>
      <c r="F90" s="251"/>
      <c r="G90" s="256" t="s">
        <v>133</v>
      </c>
      <c r="H90" s="253">
        <f t="shared" si="13"/>
        <v>5</v>
      </c>
    </row>
    <row r="91" spans="1:12" ht="15" x14ac:dyDescent="0.2">
      <c r="A91" s="254" t="s">
        <v>175</v>
      </c>
      <c r="B91" s="254" t="s">
        <v>221</v>
      </c>
      <c r="C91" s="255">
        <v>45131</v>
      </c>
      <c r="D91" s="255">
        <v>45697</v>
      </c>
      <c r="E91" s="254" t="s">
        <v>214</v>
      </c>
      <c r="F91" s="254">
        <v>46</v>
      </c>
      <c r="G91" s="256" t="s">
        <v>123</v>
      </c>
      <c r="H91" s="253">
        <f t="shared" si="13"/>
        <v>19</v>
      </c>
    </row>
    <row r="92" spans="1:12" ht="15" x14ac:dyDescent="0.2">
      <c r="A92" s="254" t="s">
        <v>180</v>
      </c>
      <c r="B92" s="254" t="s">
        <v>181</v>
      </c>
      <c r="C92" s="255">
        <v>45698</v>
      </c>
      <c r="D92" s="255">
        <v>45717</v>
      </c>
      <c r="E92" s="254">
        <v>45</v>
      </c>
      <c r="F92" s="254">
        <v>136</v>
      </c>
      <c r="G92" s="256" t="s">
        <v>123</v>
      </c>
      <c r="H92" s="253">
        <f t="shared" si="13"/>
        <v>1</v>
      </c>
    </row>
    <row r="93" spans="1:12" ht="15" x14ac:dyDescent="0.2">
      <c r="A93" s="254" t="s">
        <v>182</v>
      </c>
      <c r="B93" s="254" t="s">
        <v>195</v>
      </c>
      <c r="C93" s="255">
        <v>45427</v>
      </c>
      <c r="D93" s="255">
        <v>45646</v>
      </c>
      <c r="E93" s="254" t="s">
        <v>222</v>
      </c>
      <c r="F93" s="251"/>
      <c r="G93" s="256" t="s">
        <v>133</v>
      </c>
      <c r="H93" s="253">
        <f t="shared" si="13"/>
        <v>7</v>
      </c>
    </row>
    <row r="94" spans="1:12" ht="15" x14ac:dyDescent="0.2">
      <c r="A94" s="249" t="s">
        <v>184</v>
      </c>
      <c r="B94" s="249" t="s">
        <v>223</v>
      </c>
      <c r="C94" s="250">
        <v>45487</v>
      </c>
      <c r="D94" s="250">
        <v>45697</v>
      </c>
      <c r="E94" s="251"/>
      <c r="F94" s="251"/>
      <c r="G94" s="252" t="s">
        <v>133</v>
      </c>
      <c r="H94" s="253">
        <f t="shared" si="13"/>
        <v>7</v>
      </c>
    </row>
    <row r="95" spans="1:12" ht="15" x14ac:dyDescent="0.2">
      <c r="A95" s="254" t="s">
        <v>224</v>
      </c>
      <c r="B95" s="254" t="s">
        <v>223</v>
      </c>
      <c r="C95" s="255">
        <v>45487</v>
      </c>
      <c r="D95" s="255">
        <v>45697</v>
      </c>
      <c r="E95" s="254">
        <v>23</v>
      </c>
      <c r="F95" s="254" t="s">
        <v>225</v>
      </c>
      <c r="G95" s="256" t="s">
        <v>133</v>
      </c>
      <c r="H95" s="253">
        <f t="shared" si="13"/>
        <v>7</v>
      </c>
    </row>
    <row r="96" spans="1:12" ht="15" x14ac:dyDescent="0.2">
      <c r="A96" s="249" t="s">
        <v>226</v>
      </c>
      <c r="B96" s="249" t="s">
        <v>192</v>
      </c>
      <c r="C96" s="250">
        <v>44996</v>
      </c>
      <c r="D96" s="250">
        <v>45717</v>
      </c>
      <c r="E96" s="251"/>
      <c r="F96" s="251"/>
      <c r="G96" s="252" t="s">
        <v>123</v>
      </c>
      <c r="H96" s="253">
        <f t="shared" si="13"/>
        <v>24</v>
      </c>
    </row>
    <row r="97" spans="1:8" ht="15" x14ac:dyDescent="0.2">
      <c r="A97" s="249" t="s">
        <v>193</v>
      </c>
      <c r="B97" s="249" t="s">
        <v>194</v>
      </c>
      <c r="C97" s="250">
        <v>44996</v>
      </c>
      <c r="D97" s="250">
        <v>45230</v>
      </c>
      <c r="E97" s="251"/>
      <c r="F97" s="251"/>
      <c r="G97" s="252" t="s">
        <v>123</v>
      </c>
      <c r="H97" s="253">
        <f t="shared" si="13"/>
        <v>8</v>
      </c>
    </row>
    <row r="98" spans="1:8" ht="15" x14ac:dyDescent="0.2">
      <c r="A98" s="254" t="s">
        <v>158</v>
      </c>
      <c r="B98" s="254" t="s">
        <v>195</v>
      </c>
      <c r="C98" s="255">
        <v>44996</v>
      </c>
      <c r="D98" s="255">
        <v>45225</v>
      </c>
      <c r="E98" s="254" t="s">
        <v>196</v>
      </c>
      <c r="F98" s="254" t="s">
        <v>227</v>
      </c>
      <c r="G98" s="256" t="s">
        <v>123</v>
      </c>
      <c r="H98" s="253">
        <f t="shared" si="13"/>
        <v>8</v>
      </c>
    </row>
    <row r="99" spans="1:8" ht="15" x14ac:dyDescent="0.2">
      <c r="A99" s="254" t="s">
        <v>162</v>
      </c>
      <c r="B99" s="254" t="s">
        <v>195</v>
      </c>
      <c r="C99" s="255">
        <v>45001</v>
      </c>
      <c r="D99" s="255">
        <v>45230</v>
      </c>
      <c r="E99" s="254" t="s">
        <v>228</v>
      </c>
      <c r="F99" s="254" t="s">
        <v>229</v>
      </c>
      <c r="G99" s="256" t="s">
        <v>123</v>
      </c>
      <c r="H99" s="253">
        <f t="shared" si="13"/>
        <v>8</v>
      </c>
    </row>
    <row r="100" spans="1:8" ht="15" x14ac:dyDescent="0.2">
      <c r="A100" s="254" t="s">
        <v>200</v>
      </c>
      <c r="B100" s="254" t="s">
        <v>201</v>
      </c>
      <c r="C100" s="255">
        <v>45071</v>
      </c>
      <c r="D100" s="255">
        <v>45230</v>
      </c>
      <c r="E100" s="254" t="s">
        <v>230</v>
      </c>
      <c r="F100" s="251"/>
      <c r="G100" s="256" t="s">
        <v>133</v>
      </c>
      <c r="H100" s="253">
        <f t="shared" si="13"/>
        <v>5</v>
      </c>
    </row>
    <row r="101" spans="1:8" ht="15" x14ac:dyDescent="0.2">
      <c r="A101" s="254" t="s">
        <v>203</v>
      </c>
      <c r="B101" s="254" t="s">
        <v>195</v>
      </c>
      <c r="C101" s="255">
        <v>45001</v>
      </c>
      <c r="D101" s="255">
        <v>45230</v>
      </c>
      <c r="E101" s="254" t="s">
        <v>231</v>
      </c>
      <c r="F101" s="251"/>
      <c r="G101" s="256" t="s">
        <v>133</v>
      </c>
      <c r="H101" s="253">
        <f t="shared" si="13"/>
        <v>8</v>
      </c>
    </row>
    <row r="102" spans="1:8" ht="15" x14ac:dyDescent="0.2">
      <c r="A102" s="249" t="s">
        <v>165</v>
      </c>
      <c r="B102" s="249" t="s">
        <v>205</v>
      </c>
      <c r="C102" s="250">
        <v>45071</v>
      </c>
      <c r="D102" s="250">
        <v>45331</v>
      </c>
      <c r="E102" s="251"/>
      <c r="F102" s="251"/>
      <c r="G102" s="252" t="s">
        <v>123</v>
      </c>
      <c r="H102" s="253">
        <f t="shared" si="13"/>
        <v>9</v>
      </c>
    </row>
    <row r="103" spans="1:8" ht="15" x14ac:dyDescent="0.2">
      <c r="A103" s="254" t="s">
        <v>167</v>
      </c>
      <c r="B103" s="254" t="s">
        <v>205</v>
      </c>
      <c r="C103" s="255">
        <v>45071</v>
      </c>
      <c r="D103" s="255">
        <v>45331</v>
      </c>
      <c r="E103" s="254" t="s">
        <v>232</v>
      </c>
      <c r="F103" s="254" t="s">
        <v>233</v>
      </c>
      <c r="G103" s="256" t="s">
        <v>123</v>
      </c>
      <c r="H103" s="253">
        <f t="shared" si="13"/>
        <v>9</v>
      </c>
    </row>
    <row r="104" spans="1:8" ht="15" x14ac:dyDescent="0.2">
      <c r="A104" s="249" t="s">
        <v>169</v>
      </c>
      <c r="B104" s="249" t="s">
        <v>131</v>
      </c>
      <c r="C104" s="250">
        <v>45231</v>
      </c>
      <c r="D104" s="250">
        <v>45290</v>
      </c>
      <c r="E104" s="251"/>
      <c r="F104" s="251"/>
      <c r="G104" s="252" t="s">
        <v>133</v>
      </c>
      <c r="H104" s="253">
        <f t="shared" si="13"/>
        <v>2</v>
      </c>
    </row>
    <row r="105" spans="1:8" ht="15" x14ac:dyDescent="0.2">
      <c r="A105" s="254" t="s">
        <v>208</v>
      </c>
      <c r="B105" s="254" t="s">
        <v>131</v>
      </c>
      <c r="C105" s="255">
        <v>45231</v>
      </c>
      <c r="D105" s="255">
        <v>45290</v>
      </c>
      <c r="E105" s="254">
        <v>53</v>
      </c>
      <c r="F105" s="251"/>
      <c r="G105" s="256" t="s">
        <v>133</v>
      </c>
      <c r="H105" s="253">
        <f t="shared" si="13"/>
        <v>2</v>
      </c>
    </row>
    <row r="106" spans="1:8" ht="15" x14ac:dyDescent="0.2">
      <c r="A106" s="249" t="s">
        <v>209</v>
      </c>
      <c r="B106" s="249" t="s">
        <v>159</v>
      </c>
      <c r="C106" s="250">
        <v>45131</v>
      </c>
      <c r="D106" s="250">
        <v>45451</v>
      </c>
      <c r="E106" s="251"/>
      <c r="F106" s="251"/>
      <c r="G106" s="252" t="s">
        <v>133</v>
      </c>
      <c r="H106" s="253">
        <f t="shared" si="13"/>
        <v>10</v>
      </c>
    </row>
    <row r="107" spans="1:8" ht="15" x14ac:dyDescent="0.2">
      <c r="A107" s="254" t="s">
        <v>210</v>
      </c>
      <c r="B107" s="254" t="s">
        <v>211</v>
      </c>
      <c r="C107" s="255">
        <v>45332</v>
      </c>
      <c r="D107" s="255">
        <v>45451</v>
      </c>
      <c r="E107" s="254" t="s">
        <v>234</v>
      </c>
      <c r="F107" s="251"/>
      <c r="G107" s="256" t="s">
        <v>133</v>
      </c>
      <c r="H107" s="253">
        <f t="shared" si="13"/>
        <v>4</v>
      </c>
    </row>
    <row r="108" spans="1:8" ht="15" x14ac:dyDescent="0.2">
      <c r="A108" s="254" t="s">
        <v>213</v>
      </c>
      <c r="B108" s="254" t="s">
        <v>201</v>
      </c>
      <c r="C108" s="255">
        <v>45131</v>
      </c>
      <c r="D108" s="255">
        <v>45290</v>
      </c>
      <c r="E108" s="254" t="s">
        <v>235</v>
      </c>
      <c r="F108" s="254" t="s">
        <v>236</v>
      </c>
      <c r="G108" s="256" t="s">
        <v>133</v>
      </c>
      <c r="H108" s="253">
        <f t="shared" si="13"/>
        <v>5</v>
      </c>
    </row>
    <row r="109" spans="1:8" ht="15" x14ac:dyDescent="0.2">
      <c r="A109" s="254" t="s">
        <v>216</v>
      </c>
      <c r="B109" s="254" t="s">
        <v>128</v>
      </c>
      <c r="C109" s="255">
        <v>45191</v>
      </c>
      <c r="D109" s="255">
        <v>45451</v>
      </c>
      <c r="E109" s="254" t="s">
        <v>237</v>
      </c>
      <c r="F109" s="254" t="s">
        <v>238</v>
      </c>
      <c r="G109" s="256" t="s">
        <v>133</v>
      </c>
      <c r="H109" s="253">
        <f t="shared" si="13"/>
        <v>9</v>
      </c>
    </row>
    <row r="110" spans="1:8" ht="15" x14ac:dyDescent="0.2">
      <c r="A110" s="249" t="s">
        <v>173</v>
      </c>
      <c r="B110" s="249" t="s">
        <v>219</v>
      </c>
      <c r="C110" s="250">
        <v>45131</v>
      </c>
      <c r="D110" s="250">
        <v>45717</v>
      </c>
      <c r="E110" s="251"/>
      <c r="F110" s="251"/>
      <c r="G110" s="252" t="s">
        <v>123</v>
      </c>
      <c r="H110" s="253">
        <f t="shared" si="13"/>
        <v>19</v>
      </c>
    </row>
    <row r="111" spans="1:8" ht="15" x14ac:dyDescent="0.2">
      <c r="A111" s="254" t="s">
        <v>220</v>
      </c>
      <c r="B111" s="254" t="s">
        <v>166</v>
      </c>
      <c r="C111" s="255">
        <v>45231</v>
      </c>
      <c r="D111" s="255">
        <v>45391</v>
      </c>
      <c r="E111" s="254">
        <v>53</v>
      </c>
      <c r="F111" s="251"/>
      <c r="G111" s="256" t="s">
        <v>133</v>
      </c>
      <c r="H111" s="253">
        <f t="shared" ref="H111:H174" si="14">ROUND(YEARFRAC(C111,D111,1)*12,0)</f>
        <v>5</v>
      </c>
    </row>
    <row r="112" spans="1:8" ht="15" x14ac:dyDescent="0.2">
      <c r="A112" s="254" t="s">
        <v>175</v>
      </c>
      <c r="B112" s="254" t="s">
        <v>221</v>
      </c>
      <c r="C112" s="255">
        <v>45131</v>
      </c>
      <c r="D112" s="255">
        <v>45697</v>
      </c>
      <c r="E112" s="254" t="s">
        <v>235</v>
      </c>
      <c r="F112" s="254">
        <v>67</v>
      </c>
      <c r="G112" s="256" t="s">
        <v>123</v>
      </c>
      <c r="H112" s="253">
        <f t="shared" si="14"/>
        <v>19</v>
      </c>
    </row>
    <row r="113" spans="1:8" ht="15" x14ac:dyDescent="0.2">
      <c r="A113" s="254" t="s">
        <v>180</v>
      </c>
      <c r="B113" s="254" t="s">
        <v>181</v>
      </c>
      <c r="C113" s="255">
        <v>45698</v>
      </c>
      <c r="D113" s="255">
        <v>45717</v>
      </c>
      <c r="E113" s="254">
        <v>66</v>
      </c>
      <c r="F113" s="254">
        <v>136</v>
      </c>
      <c r="G113" s="256" t="s">
        <v>123</v>
      </c>
      <c r="H113" s="253">
        <f t="shared" si="14"/>
        <v>1</v>
      </c>
    </row>
    <row r="114" spans="1:8" ht="15" x14ac:dyDescent="0.2">
      <c r="A114" s="254" t="s">
        <v>182</v>
      </c>
      <c r="B114" s="254" t="s">
        <v>195</v>
      </c>
      <c r="C114" s="255">
        <v>45427</v>
      </c>
      <c r="D114" s="255">
        <v>45646</v>
      </c>
      <c r="E114" s="254" t="s">
        <v>239</v>
      </c>
      <c r="F114" s="251"/>
      <c r="G114" s="256" t="s">
        <v>133</v>
      </c>
      <c r="H114" s="253">
        <f t="shared" si="14"/>
        <v>7</v>
      </c>
    </row>
    <row r="115" spans="1:8" ht="15" x14ac:dyDescent="0.2">
      <c r="A115" s="249" t="s">
        <v>184</v>
      </c>
      <c r="B115" s="249" t="s">
        <v>223</v>
      </c>
      <c r="C115" s="250">
        <v>45487</v>
      </c>
      <c r="D115" s="250">
        <v>45697</v>
      </c>
      <c r="E115" s="251"/>
      <c r="F115" s="251"/>
      <c r="G115" s="252" t="s">
        <v>133</v>
      </c>
      <c r="H115" s="253">
        <f t="shared" si="14"/>
        <v>7</v>
      </c>
    </row>
    <row r="116" spans="1:8" ht="15" x14ac:dyDescent="0.2">
      <c r="A116" s="254" t="s">
        <v>224</v>
      </c>
      <c r="B116" s="254" t="s">
        <v>223</v>
      </c>
      <c r="C116" s="255">
        <v>45487</v>
      </c>
      <c r="D116" s="255">
        <v>45697</v>
      </c>
      <c r="E116" s="254">
        <v>23</v>
      </c>
      <c r="F116" s="254" t="s">
        <v>240</v>
      </c>
      <c r="G116" s="256" t="s">
        <v>133</v>
      </c>
      <c r="H116" s="253">
        <f t="shared" si="14"/>
        <v>7</v>
      </c>
    </row>
    <row r="117" spans="1:8" ht="15" x14ac:dyDescent="0.2">
      <c r="A117" s="249" t="s">
        <v>241</v>
      </c>
      <c r="B117" s="249" t="s">
        <v>192</v>
      </c>
      <c r="C117" s="250">
        <v>44996</v>
      </c>
      <c r="D117" s="250">
        <v>45717</v>
      </c>
      <c r="E117" s="251"/>
      <c r="F117" s="251"/>
      <c r="G117" s="252" t="s">
        <v>123</v>
      </c>
      <c r="H117" s="253">
        <f t="shared" si="14"/>
        <v>24</v>
      </c>
    </row>
    <row r="118" spans="1:8" ht="15" x14ac:dyDescent="0.2">
      <c r="A118" s="249" t="s">
        <v>193</v>
      </c>
      <c r="B118" s="249" t="s">
        <v>194</v>
      </c>
      <c r="C118" s="250">
        <v>44996</v>
      </c>
      <c r="D118" s="250">
        <v>45230</v>
      </c>
      <c r="E118" s="251"/>
      <c r="F118" s="251"/>
      <c r="G118" s="252" t="s">
        <v>123</v>
      </c>
      <c r="H118" s="253">
        <f t="shared" si="14"/>
        <v>8</v>
      </c>
    </row>
    <row r="119" spans="1:8" ht="15" x14ac:dyDescent="0.2">
      <c r="A119" s="254" t="s">
        <v>158</v>
      </c>
      <c r="B119" s="254" t="s">
        <v>195</v>
      </c>
      <c r="C119" s="255">
        <v>44996</v>
      </c>
      <c r="D119" s="255">
        <v>45225</v>
      </c>
      <c r="E119" s="254" t="s">
        <v>196</v>
      </c>
      <c r="F119" s="254" t="s">
        <v>242</v>
      </c>
      <c r="G119" s="256" t="s">
        <v>123</v>
      </c>
      <c r="H119" s="253">
        <f t="shared" si="14"/>
        <v>8</v>
      </c>
    </row>
    <row r="120" spans="1:8" ht="15" x14ac:dyDescent="0.2">
      <c r="A120" s="254" t="s">
        <v>162</v>
      </c>
      <c r="B120" s="254" t="s">
        <v>195</v>
      </c>
      <c r="C120" s="255">
        <v>45001</v>
      </c>
      <c r="D120" s="255">
        <v>45230</v>
      </c>
      <c r="E120" s="254" t="s">
        <v>243</v>
      </c>
      <c r="F120" s="254" t="s">
        <v>244</v>
      </c>
      <c r="G120" s="256" t="s">
        <v>123</v>
      </c>
      <c r="H120" s="253">
        <f t="shared" si="14"/>
        <v>8</v>
      </c>
    </row>
    <row r="121" spans="1:8" ht="15" x14ac:dyDescent="0.2">
      <c r="A121" s="254" t="s">
        <v>200</v>
      </c>
      <c r="B121" s="254" t="s">
        <v>201</v>
      </c>
      <c r="C121" s="255">
        <v>45071</v>
      </c>
      <c r="D121" s="255">
        <v>45230</v>
      </c>
      <c r="E121" s="254" t="s">
        <v>245</v>
      </c>
      <c r="F121" s="251"/>
      <c r="G121" s="256" t="s">
        <v>133</v>
      </c>
      <c r="H121" s="253">
        <f t="shared" si="14"/>
        <v>5</v>
      </c>
    </row>
    <row r="122" spans="1:8" ht="15" x14ac:dyDescent="0.2">
      <c r="A122" s="254" t="s">
        <v>203</v>
      </c>
      <c r="B122" s="254" t="s">
        <v>195</v>
      </c>
      <c r="C122" s="255">
        <v>45001</v>
      </c>
      <c r="D122" s="255">
        <v>45230</v>
      </c>
      <c r="E122" s="254" t="s">
        <v>246</v>
      </c>
      <c r="F122" s="251"/>
      <c r="G122" s="256" t="s">
        <v>133</v>
      </c>
      <c r="H122" s="253">
        <f t="shared" si="14"/>
        <v>8</v>
      </c>
    </row>
    <row r="123" spans="1:8" ht="15" x14ac:dyDescent="0.2">
      <c r="A123" s="249" t="s">
        <v>165</v>
      </c>
      <c r="B123" s="249" t="s">
        <v>205</v>
      </c>
      <c r="C123" s="250">
        <v>45071</v>
      </c>
      <c r="D123" s="250">
        <v>45331</v>
      </c>
      <c r="E123" s="251"/>
      <c r="F123" s="251"/>
      <c r="G123" s="252" t="s">
        <v>123</v>
      </c>
      <c r="H123" s="253">
        <f t="shared" si="14"/>
        <v>9</v>
      </c>
    </row>
    <row r="124" spans="1:8" ht="15" x14ac:dyDescent="0.2">
      <c r="A124" s="254" t="s">
        <v>167</v>
      </c>
      <c r="B124" s="254" t="s">
        <v>205</v>
      </c>
      <c r="C124" s="255">
        <v>45071</v>
      </c>
      <c r="D124" s="255">
        <v>45331</v>
      </c>
      <c r="E124" s="254" t="s">
        <v>247</v>
      </c>
      <c r="F124" s="254" t="s">
        <v>248</v>
      </c>
      <c r="G124" s="256" t="s">
        <v>123</v>
      </c>
      <c r="H124" s="253">
        <f t="shared" si="14"/>
        <v>9</v>
      </c>
    </row>
    <row r="125" spans="1:8" ht="15" x14ac:dyDescent="0.2">
      <c r="A125" s="249" t="s">
        <v>169</v>
      </c>
      <c r="B125" s="249" t="s">
        <v>131</v>
      </c>
      <c r="C125" s="250">
        <v>45231</v>
      </c>
      <c r="D125" s="250">
        <v>45290</v>
      </c>
      <c r="E125" s="251"/>
      <c r="F125" s="251"/>
      <c r="G125" s="252" t="s">
        <v>133</v>
      </c>
      <c r="H125" s="253">
        <f t="shared" si="14"/>
        <v>2</v>
      </c>
    </row>
    <row r="126" spans="1:8" ht="15" x14ac:dyDescent="0.2">
      <c r="A126" s="254" t="s">
        <v>208</v>
      </c>
      <c r="B126" s="254" t="s">
        <v>131</v>
      </c>
      <c r="C126" s="255">
        <v>45231</v>
      </c>
      <c r="D126" s="255">
        <v>45290</v>
      </c>
      <c r="E126" s="254">
        <v>74</v>
      </c>
      <c r="F126" s="251"/>
      <c r="G126" s="256" t="s">
        <v>133</v>
      </c>
      <c r="H126" s="253">
        <f t="shared" si="14"/>
        <v>2</v>
      </c>
    </row>
    <row r="127" spans="1:8" ht="15" x14ac:dyDescent="0.2">
      <c r="A127" s="249" t="s">
        <v>209</v>
      </c>
      <c r="B127" s="249" t="s">
        <v>159</v>
      </c>
      <c r="C127" s="250">
        <v>45131</v>
      </c>
      <c r="D127" s="250">
        <v>45451</v>
      </c>
      <c r="E127" s="251"/>
      <c r="F127" s="251"/>
      <c r="G127" s="252" t="s">
        <v>133</v>
      </c>
      <c r="H127" s="253">
        <f t="shared" si="14"/>
        <v>10</v>
      </c>
    </row>
    <row r="128" spans="1:8" ht="15" x14ac:dyDescent="0.2">
      <c r="A128" s="254" t="s">
        <v>210</v>
      </c>
      <c r="B128" s="254" t="s">
        <v>211</v>
      </c>
      <c r="C128" s="255">
        <v>45332</v>
      </c>
      <c r="D128" s="255">
        <v>45451</v>
      </c>
      <c r="E128" s="254" t="s">
        <v>249</v>
      </c>
      <c r="F128" s="251"/>
      <c r="G128" s="256" t="s">
        <v>133</v>
      </c>
      <c r="H128" s="253">
        <f t="shared" si="14"/>
        <v>4</v>
      </c>
    </row>
    <row r="129" spans="1:8" ht="15" x14ac:dyDescent="0.2">
      <c r="A129" s="254" t="s">
        <v>213</v>
      </c>
      <c r="B129" s="254" t="s">
        <v>201</v>
      </c>
      <c r="C129" s="255">
        <v>45131</v>
      </c>
      <c r="D129" s="255">
        <v>45290</v>
      </c>
      <c r="E129" s="254" t="s">
        <v>250</v>
      </c>
      <c r="F129" s="254" t="s">
        <v>251</v>
      </c>
      <c r="G129" s="256" t="s">
        <v>133</v>
      </c>
      <c r="H129" s="253">
        <f t="shared" si="14"/>
        <v>5</v>
      </c>
    </row>
    <row r="130" spans="1:8" ht="15" x14ac:dyDescent="0.2">
      <c r="A130" s="254" t="s">
        <v>216</v>
      </c>
      <c r="B130" s="254" t="s">
        <v>128</v>
      </c>
      <c r="C130" s="255">
        <v>45191</v>
      </c>
      <c r="D130" s="255">
        <v>45451</v>
      </c>
      <c r="E130" s="254" t="s">
        <v>252</v>
      </c>
      <c r="F130" s="254" t="s">
        <v>253</v>
      </c>
      <c r="G130" s="256" t="s">
        <v>133</v>
      </c>
      <c r="H130" s="253">
        <f t="shared" si="14"/>
        <v>9</v>
      </c>
    </row>
    <row r="131" spans="1:8" ht="15" x14ac:dyDescent="0.2">
      <c r="A131" s="249" t="s">
        <v>173</v>
      </c>
      <c r="B131" s="249" t="s">
        <v>219</v>
      </c>
      <c r="C131" s="250">
        <v>45131</v>
      </c>
      <c r="D131" s="250">
        <v>45717</v>
      </c>
      <c r="E131" s="251"/>
      <c r="F131" s="251"/>
      <c r="G131" s="252" t="s">
        <v>123</v>
      </c>
      <c r="H131" s="253">
        <f t="shared" si="14"/>
        <v>19</v>
      </c>
    </row>
    <row r="132" spans="1:8" ht="15" x14ac:dyDescent="0.2">
      <c r="A132" s="254" t="s">
        <v>220</v>
      </c>
      <c r="B132" s="254" t="s">
        <v>166</v>
      </c>
      <c r="C132" s="255">
        <v>45231</v>
      </c>
      <c r="D132" s="255">
        <v>45391</v>
      </c>
      <c r="E132" s="254">
        <v>74</v>
      </c>
      <c r="F132" s="251"/>
      <c r="G132" s="256" t="s">
        <v>133</v>
      </c>
      <c r="H132" s="253">
        <f t="shared" si="14"/>
        <v>5</v>
      </c>
    </row>
    <row r="133" spans="1:8" ht="15" x14ac:dyDescent="0.2">
      <c r="A133" s="254" t="s">
        <v>175</v>
      </c>
      <c r="B133" s="254" t="s">
        <v>221</v>
      </c>
      <c r="C133" s="255">
        <v>45131</v>
      </c>
      <c r="D133" s="255">
        <v>45697</v>
      </c>
      <c r="E133" s="254" t="s">
        <v>250</v>
      </c>
      <c r="F133" s="254">
        <v>88</v>
      </c>
      <c r="G133" s="256" t="s">
        <v>123</v>
      </c>
      <c r="H133" s="253">
        <f t="shared" si="14"/>
        <v>19</v>
      </c>
    </row>
    <row r="134" spans="1:8" ht="15" x14ac:dyDescent="0.2">
      <c r="A134" s="254" t="s">
        <v>180</v>
      </c>
      <c r="B134" s="254" t="s">
        <v>181</v>
      </c>
      <c r="C134" s="255">
        <v>45698</v>
      </c>
      <c r="D134" s="255">
        <v>45717</v>
      </c>
      <c r="E134" s="254">
        <v>87</v>
      </c>
      <c r="F134" s="254">
        <v>136</v>
      </c>
      <c r="G134" s="256" t="s">
        <v>123</v>
      </c>
      <c r="H134" s="253">
        <f t="shared" si="14"/>
        <v>1</v>
      </c>
    </row>
    <row r="135" spans="1:8" ht="15" x14ac:dyDescent="0.2">
      <c r="A135" s="254" t="s">
        <v>182</v>
      </c>
      <c r="B135" s="254" t="s">
        <v>195</v>
      </c>
      <c r="C135" s="255">
        <v>45427</v>
      </c>
      <c r="D135" s="255">
        <v>45646</v>
      </c>
      <c r="E135" s="254" t="s">
        <v>254</v>
      </c>
      <c r="F135" s="251"/>
      <c r="G135" s="256" t="s">
        <v>133</v>
      </c>
      <c r="H135" s="253">
        <f t="shared" si="14"/>
        <v>7</v>
      </c>
    </row>
    <row r="136" spans="1:8" ht="15" x14ac:dyDescent="0.2">
      <c r="A136" s="249" t="s">
        <v>184</v>
      </c>
      <c r="B136" s="249" t="s">
        <v>195</v>
      </c>
      <c r="C136" s="250">
        <v>45487</v>
      </c>
      <c r="D136" s="250">
        <v>45717</v>
      </c>
      <c r="E136" s="251"/>
      <c r="F136" s="251"/>
      <c r="G136" s="252" t="s">
        <v>133</v>
      </c>
      <c r="H136" s="253">
        <f t="shared" si="14"/>
        <v>8</v>
      </c>
    </row>
    <row r="137" spans="1:8" ht="15" x14ac:dyDescent="0.2">
      <c r="A137" s="254" t="s">
        <v>224</v>
      </c>
      <c r="B137" s="254" t="s">
        <v>223</v>
      </c>
      <c r="C137" s="255">
        <v>45487</v>
      </c>
      <c r="D137" s="255">
        <v>45697</v>
      </c>
      <c r="E137" s="254">
        <v>23</v>
      </c>
      <c r="F137" s="254" t="s">
        <v>255</v>
      </c>
      <c r="G137" s="256" t="s">
        <v>133</v>
      </c>
      <c r="H137" s="253">
        <f t="shared" si="14"/>
        <v>7</v>
      </c>
    </row>
    <row r="138" spans="1:8" ht="15" x14ac:dyDescent="0.2">
      <c r="A138" s="254" t="s">
        <v>256</v>
      </c>
      <c r="B138" s="254" t="s">
        <v>195</v>
      </c>
      <c r="C138" s="255">
        <v>45487</v>
      </c>
      <c r="D138" s="255">
        <v>45717</v>
      </c>
      <c r="E138" s="254" t="s">
        <v>257</v>
      </c>
      <c r="F138" s="251"/>
      <c r="G138" s="256" t="s">
        <v>133</v>
      </c>
      <c r="H138" s="253">
        <f t="shared" si="14"/>
        <v>8</v>
      </c>
    </row>
    <row r="139" spans="1:8" ht="15" x14ac:dyDescent="0.2">
      <c r="A139" s="249" t="s">
        <v>258</v>
      </c>
      <c r="B139" s="249" t="s">
        <v>259</v>
      </c>
      <c r="C139" s="250">
        <v>45367</v>
      </c>
      <c r="D139" s="250">
        <v>45692</v>
      </c>
      <c r="E139" s="251"/>
      <c r="F139" s="251"/>
      <c r="G139" s="252" t="s">
        <v>133</v>
      </c>
      <c r="H139" s="253">
        <f t="shared" si="14"/>
        <v>11</v>
      </c>
    </row>
    <row r="140" spans="1:8" ht="15" x14ac:dyDescent="0.2">
      <c r="A140" s="249" t="s">
        <v>193</v>
      </c>
      <c r="B140" s="249" t="s">
        <v>260</v>
      </c>
      <c r="C140" s="250">
        <v>45367</v>
      </c>
      <c r="D140" s="250">
        <v>45441</v>
      </c>
      <c r="E140" s="251"/>
      <c r="F140" s="251"/>
      <c r="G140" s="252" t="s">
        <v>133</v>
      </c>
      <c r="H140" s="253">
        <f t="shared" si="14"/>
        <v>2</v>
      </c>
    </row>
    <row r="141" spans="1:8" ht="15" x14ac:dyDescent="0.2">
      <c r="A141" s="254" t="s">
        <v>158</v>
      </c>
      <c r="B141" s="254" t="s">
        <v>131</v>
      </c>
      <c r="C141" s="255">
        <v>45367</v>
      </c>
      <c r="D141" s="255">
        <v>45436</v>
      </c>
      <c r="E141" s="254" t="s">
        <v>261</v>
      </c>
      <c r="F141" s="254" t="s">
        <v>262</v>
      </c>
      <c r="G141" s="256" t="s">
        <v>133</v>
      </c>
      <c r="H141" s="253">
        <f t="shared" si="14"/>
        <v>2</v>
      </c>
    </row>
    <row r="142" spans="1:8" ht="15" x14ac:dyDescent="0.2">
      <c r="A142" s="254" t="s">
        <v>162</v>
      </c>
      <c r="B142" s="254" t="s">
        <v>131</v>
      </c>
      <c r="C142" s="255">
        <v>45372</v>
      </c>
      <c r="D142" s="255">
        <v>45441</v>
      </c>
      <c r="E142" s="254" t="s">
        <v>263</v>
      </c>
      <c r="F142" s="254" t="s">
        <v>264</v>
      </c>
      <c r="G142" s="256" t="s">
        <v>133</v>
      </c>
      <c r="H142" s="253">
        <f t="shared" si="14"/>
        <v>2</v>
      </c>
    </row>
    <row r="143" spans="1:8" ht="15" x14ac:dyDescent="0.2">
      <c r="A143" s="254" t="s">
        <v>200</v>
      </c>
      <c r="B143" s="254" t="s">
        <v>265</v>
      </c>
      <c r="C143" s="255">
        <v>45402</v>
      </c>
      <c r="D143" s="255">
        <v>45441</v>
      </c>
      <c r="E143" s="254" t="s">
        <v>266</v>
      </c>
      <c r="F143" s="251"/>
      <c r="G143" s="256" t="s">
        <v>133</v>
      </c>
      <c r="H143" s="253">
        <f t="shared" si="14"/>
        <v>1</v>
      </c>
    </row>
    <row r="144" spans="1:8" ht="15" x14ac:dyDescent="0.2">
      <c r="A144" s="249" t="s">
        <v>165</v>
      </c>
      <c r="B144" s="249" t="s">
        <v>153</v>
      </c>
      <c r="C144" s="250">
        <v>45442</v>
      </c>
      <c r="D144" s="250">
        <v>45531</v>
      </c>
      <c r="E144" s="251"/>
      <c r="F144" s="251"/>
      <c r="G144" s="252" t="s">
        <v>133</v>
      </c>
      <c r="H144" s="253">
        <f t="shared" si="14"/>
        <v>3</v>
      </c>
    </row>
    <row r="145" spans="1:8" ht="15" x14ac:dyDescent="0.2">
      <c r="A145" s="254" t="s">
        <v>167</v>
      </c>
      <c r="B145" s="254" t="s">
        <v>153</v>
      </c>
      <c r="C145" s="255">
        <v>45442</v>
      </c>
      <c r="D145" s="255">
        <v>45531</v>
      </c>
      <c r="E145" s="254">
        <v>96</v>
      </c>
      <c r="F145" s="254" t="s">
        <v>267</v>
      </c>
      <c r="G145" s="256" t="s">
        <v>133</v>
      </c>
      <c r="H145" s="253">
        <f t="shared" si="14"/>
        <v>3</v>
      </c>
    </row>
    <row r="146" spans="1:8" ht="15" x14ac:dyDescent="0.2">
      <c r="A146" s="249" t="s">
        <v>169</v>
      </c>
      <c r="B146" s="249" t="s">
        <v>131</v>
      </c>
      <c r="C146" s="250">
        <v>45442</v>
      </c>
      <c r="D146" s="250">
        <v>45501</v>
      </c>
      <c r="E146" s="251"/>
      <c r="F146" s="251"/>
      <c r="G146" s="252" t="s">
        <v>133</v>
      </c>
      <c r="H146" s="253">
        <f t="shared" si="14"/>
        <v>2</v>
      </c>
    </row>
    <row r="147" spans="1:8" ht="15" x14ac:dyDescent="0.2">
      <c r="A147" s="254" t="s">
        <v>208</v>
      </c>
      <c r="B147" s="254" t="s">
        <v>131</v>
      </c>
      <c r="C147" s="255">
        <v>45442</v>
      </c>
      <c r="D147" s="255">
        <v>45501</v>
      </c>
      <c r="E147" s="254">
        <v>96</v>
      </c>
      <c r="F147" s="251"/>
      <c r="G147" s="256" t="s">
        <v>133</v>
      </c>
      <c r="H147" s="253">
        <f t="shared" si="14"/>
        <v>2</v>
      </c>
    </row>
    <row r="148" spans="1:8" ht="15" x14ac:dyDescent="0.2">
      <c r="A148" s="249" t="s">
        <v>209</v>
      </c>
      <c r="B148" s="249" t="s">
        <v>166</v>
      </c>
      <c r="C148" s="250">
        <v>45532</v>
      </c>
      <c r="D148" s="250">
        <v>45692</v>
      </c>
      <c r="E148" s="251"/>
      <c r="F148" s="251"/>
      <c r="G148" s="252" t="s">
        <v>133</v>
      </c>
      <c r="H148" s="253">
        <f t="shared" si="14"/>
        <v>5</v>
      </c>
    </row>
    <row r="149" spans="1:8" ht="15" x14ac:dyDescent="0.2">
      <c r="A149" s="254" t="s">
        <v>210</v>
      </c>
      <c r="B149" s="254" t="s">
        <v>153</v>
      </c>
      <c r="C149" s="255">
        <v>45532</v>
      </c>
      <c r="D149" s="255">
        <v>45621</v>
      </c>
      <c r="E149" s="254">
        <v>99</v>
      </c>
      <c r="F149" s="254" t="s">
        <v>268</v>
      </c>
      <c r="G149" s="256" t="s">
        <v>133</v>
      </c>
      <c r="H149" s="253">
        <f t="shared" si="14"/>
        <v>3</v>
      </c>
    </row>
    <row r="150" spans="1:8" ht="15" x14ac:dyDescent="0.2">
      <c r="A150" s="254" t="s">
        <v>213</v>
      </c>
      <c r="B150" s="254" t="s">
        <v>153</v>
      </c>
      <c r="C150" s="255">
        <v>45532</v>
      </c>
      <c r="D150" s="255">
        <v>45621</v>
      </c>
      <c r="E150" s="254">
        <v>99</v>
      </c>
      <c r="F150" s="254" t="s">
        <v>269</v>
      </c>
      <c r="G150" s="256" t="s">
        <v>133</v>
      </c>
      <c r="H150" s="253">
        <f t="shared" si="14"/>
        <v>3</v>
      </c>
    </row>
    <row r="151" spans="1:8" ht="15" x14ac:dyDescent="0.2">
      <c r="A151" s="254" t="s">
        <v>216</v>
      </c>
      <c r="B151" s="254" t="s">
        <v>153</v>
      </c>
      <c r="C151" s="255">
        <v>45592</v>
      </c>
      <c r="D151" s="255">
        <v>45692</v>
      </c>
      <c r="E151" s="254" t="s">
        <v>270</v>
      </c>
      <c r="F151" s="251"/>
      <c r="G151" s="256" t="s">
        <v>133</v>
      </c>
      <c r="H151" s="253">
        <f t="shared" si="14"/>
        <v>3</v>
      </c>
    </row>
    <row r="152" spans="1:8" ht="15" x14ac:dyDescent="0.2">
      <c r="A152" s="249" t="s">
        <v>173</v>
      </c>
      <c r="B152" s="249" t="s">
        <v>271</v>
      </c>
      <c r="C152" s="250">
        <v>45502</v>
      </c>
      <c r="D152" s="250">
        <v>45682</v>
      </c>
      <c r="E152" s="251"/>
      <c r="F152" s="251"/>
      <c r="G152" s="252" t="s">
        <v>133</v>
      </c>
      <c r="H152" s="253">
        <f t="shared" si="14"/>
        <v>6</v>
      </c>
    </row>
    <row r="153" spans="1:8" ht="15" x14ac:dyDescent="0.2">
      <c r="A153" s="254" t="s">
        <v>175</v>
      </c>
      <c r="B153" s="254" t="s">
        <v>166</v>
      </c>
      <c r="C153" s="255">
        <v>45502</v>
      </c>
      <c r="D153" s="255">
        <v>45651</v>
      </c>
      <c r="E153" s="254" t="s">
        <v>272</v>
      </c>
      <c r="F153" s="254">
        <v>108</v>
      </c>
      <c r="G153" s="256" t="s">
        <v>133</v>
      </c>
      <c r="H153" s="253">
        <f t="shared" si="14"/>
        <v>5</v>
      </c>
    </row>
    <row r="154" spans="1:8" ht="15" x14ac:dyDescent="0.2">
      <c r="A154" s="254" t="s">
        <v>180</v>
      </c>
      <c r="B154" s="254" t="s">
        <v>181</v>
      </c>
      <c r="C154" s="255">
        <v>45652</v>
      </c>
      <c r="D154" s="255">
        <v>45682</v>
      </c>
      <c r="E154" s="254">
        <v>107</v>
      </c>
      <c r="F154" s="254">
        <v>136</v>
      </c>
      <c r="G154" s="256" t="s">
        <v>133</v>
      </c>
      <c r="H154" s="253">
        <f t="shared" si="14"/>
        <v>1</v>
      </c>
    </row>
    <row r="155" spans="1:8" ht="15" x14ac:dyDescent="0.2">
      <c r="A155" s="254" t="s">
        <v>182</v>
      </c>
      <c r="B155" s="254" t="s">
        <v>153</v>
      </c>
      <c r="C155" s="255">
        <v>45532</v>
      </c>
      <c r="D155" s="255">
        <v>45621</v>
      </c>
      <c r="E155" s="254" t="s">
        <v>273</v>
      </c>
      <c r="F155" s="251"/>
      <c r="G155" s="256" t="s">
        <v>133</v>
      </c>
      <c r="H155" s="253">
        <f t="shared" si="14"/>
        <v>3</v>
      </c>
    </row>
    <row r="156" spans="1:8" ht="15" x14ac:dyDescent="0.2">
      <c r="A156" s="249" t="s">
        <v>274</v>
      </c>
      <c r="B156" s="249" t="s">
        <v>174</v>
      </c>
      <c r="C156" s="250">
        <v>45226</v>
      </c>
      <c r="D156" s="250">
        <v>45717</v>
      </c>
      <c r="E156" s="251"/>
      <c r="F156" s="251"/>
      <c r="G156" s="252" t="s">
        <v>123</v>
      </c>
      <c r="H156" s="253">
        <f t="shared" si="14"/>
        <v>16</v>
      </c>
    </row>
    <row r="157" spans="1:8" ht="15" x14ac:dyDescent="0.2">
      <c r="A157" s="249" t="s">
        <v>193</v>
      </c>
      <c r="B157" s="249" t="s">
        <v>275</v>
      </c>
      <c r="C157" s="250">
        <v>45226</v>
      </c>
      <c r="D157" s="250">
        <v>45361</v>
      </c>
      <c r="E157" s="251"/>
      <c r="F157" s="251"/>
      <c r="G157" s="252" t="s">
        <v>123</v>
      </c>
      <c r="H157" s="253">
        <f t="shared" si="14"/>
        <v>4</v>
      </c>
    </row>
    <row r="158" spans="1:8" ht="15" x14ac:dyDescent="0.2">
      <c r="A158" s="254" t="s">
        <v>158</v>
      </c>
      <c r="B158" s="254" t="s">
        <v>276</v>
      </c>
      <c r="C158" s="255">
        <v>45226</v>
      </c>
      <c r="D158" s="255">
        <v>45356</v>
      </c>
      <c r="E158" s="254">
        <v>16</v>
      </c>
      <c r="F158" s="254" t="s">
        <v>277</v>
      </c>
      <c r="G158" s="256" t="s">
        <v>123</v>
      </c>
      <c r="H158" s="253">
        <f t="shared" si="14"/>
        <v>4</v>
      </c>
    </row>
    <row r="159" spans="1:8" ht="15" x14ac:dyDescent="0.2">
      <c r="A159" s="254" t="s">
        <v>162</v>
      </c>
      <c r="B159" s="254" t="s">
        <v>276</v>
      </c>
      <c r="C159" s="255">
        <v>45231</v>
      </c>
      <c r="D159" s="255">
        <v>45361</v>
      </c>
      <c r="E159" s="254" t="s">
        <v>278</v>
      </c>
      <c r="F159" s="254" t="s">
        <v>279</v>
      </c>
      <c r="G159" s="256" t="s">
        <v>123</v>
      </c>
      <c r="H159" s="253">
        <f t="shared" si="14"/>
        <v>4</v>
      </c>
    </row>
    <row r="160" spans="1:8" ht="15" x14ac:dyDescent="0.2">
      <c r="A160" s="254" t="s">
        <v>200</v>
      </c>
      <c r="B160" s="254" t="s">
        <v>153</v>
      </c>
      <c r="C160" s="255">
        <v>45261</v>
      </c>
      <c r="D160" s="255">
        <v>45361</v>
      </c>
      <c r="E160" s="254" t="s">
        <v>280</v>
      </c>
      <c r="F160" s="251"/>
      <c r="G160" s="256" t="s">
        <v>133</v>
      </c>
      <c r="H160" s="253">
        <f t="shared" si="14"/>
        <v>3</v>
      </c>
    </row>
    <row r="161" spans="1:8" ht="15" x14ac:dyDescent="0.2">
      <c r="A161" s="249" t="s">
        <v>165</v>
      </c>
      <c r="B161" s="249" t="s">
        <v>276</v>
      </c>
      <c r="C161" s="250">
        <v>45302</v>
      </c>
      <c r="D161" s="250">
        <v>45431</v>
      </c>
      <c r="E161" s="251"/>
      <c r="F161" s="251"/>
      <c r="G161" s="252" t="s">
        <v>123</v>
      </c>
      <c r="H161" s="253">
        <f t="shared" si="14"/>
        <v>4</v>
      </c>
    </row>
    <row r="162" spans="1:8" ht="15" x14ac:dyDescent="0.2">
      <c r="A162" s="254" t="s">
        <v>167</v>
      </c>
      <c r="B162" s="254" t="s">
        <v>276</v>
      </c>
      <c r="C162" s="255">
        <v>45302</v>
      </c>
      <c r="D162" s="255">
        <v>45431</v>
      </c>
      <c r="E162" s="254" t="s">
        <v>281</v>
      </c>
      <c r="F162" s="254" t="s">
        <v>282</v>
      </c>
      <c r="G162" s="256" t="s">
        <v>123</v>
      </c>
      <c r="H162" s="253">
        <f t="shared" si="14"/>
        <v>4</v>
      </c>
    </row>
    <row r="163" spans="1:8" ht="15" x14ac:dyDescent="0.2">
      <c r="A163" s="249" t="s">
        <v>169</v>
      </c>
      <c r="B163" s="249" t="s">
        <v>131</v>
      </c>
      <c r="C163" s="250">
        <v>45362</v>
      </c>
      <c r="D163" s="250">
        <v>45431</v>
      </c>
      <c r="E163" s="251"/>
      <c r="F163" s="251"/>
      <c r="G163" s="252" t="s">
        <v>133</v>
      </c>
      <c r="H163" s="253">
        <f t="shared" si="14"/>
        <v>2</v>
      </c>
    </row>
    <row r="164" spans="1:8" ht="15" x14ac:dyDescent="0.2">
      <c r="A164" s="254" t="s">
        <v>208</v>
      </c>
      <c r="B164" s="254" t="s">
        <v>131</v>
      </c>
      <c r="C164" s="255">
        <v>45362</v>
      </c>
      <c r="D164" s="255">
        <v>45431</v>
      </c>
      <c r="E164" s="254">
        <v>113</v>
      </c>
      <c r="F164" s="254">
        <v>128</v>
      </c>
      <c r="G164" s="256" t="s">
        <v>133</v>
      </c>
      <c r="H164" s="253">
        <f t="shared" si="14"/>
        <v>2</v>
      </c>
    </row>
    <row r="165" spans="1:8" ht="15" x14ac:dyDescent="0.2">
      <c r="A165" s="249" t="s">
        <v>209</v>
      </c>
      <c r="B165" s="249" t="s">
        <v>275</v>
      </c>
      <c r="C165" s="250">
        <v>45387</v>
      </c>
      <c r="D165" s="250">
        <v>45521</v>
      </c>
      <c r="E165" s="251"/>
      <c r="F165" s="251"/>
      <c r="G165" s="252" t="s">
        <v>133</v>
      </c>
      <c r="H165" s="253">
        <f t="shared" si="14"/>
        <v>4</v>
      </c>
    </row>
    <row r="166" spans="1:8" ht="15" x14ac:dyDescent="0.2">
      <c r="A166" s="254" t="s">
        <v>210</v>
      </c>
      <c r="B166" s="254" t="s">
        <v>153</v>
      </c>
      <c r="C166" s="255">
        <v>45432</v>
      </c>
      <c r="D166" s="255">
        <v>45521</v>
      </c>
      <c r="E166" s="254" t="s">
        <v>283</v>
      </c>
      <c r="F166" s="251"/>
      <c r="G166" s="256" t="s">
        <v>133</v>
      </c>
      <c r="H166" s="253">
        <f t="shared" si="14"/>
        <v>3</v>
      </c>
    </row>
    <row r="167" spans="1:8" ht="15" x14ac:dyDescent="0.2">
      <c r="A167" s="254" t="s">
        <v>213</v>
      </c>
      <c r="B167" s="254" t="s">
        <v>153</v>
      </c>
      <c r="C167" s="255">
        <v>45387</v>
      </c>
      <c r="D167" s="255">
        <v>45486</v>
      </c>
      <c r="E167" s="254" t="s">
        <v>284</v>
      </c>
      <c r="F167" s="254">
        <v>128</v>
      </c>
      <c r="G167" s="256" t="s">
        <v>133</v>
      </c>
      <c r="H167" s="253">
        <f t="shared" si="14"/>
        <v>3</v>
      </c>
    </row>
    <row r="168" spans="1:8" ht="15" x14ac:dyDescent="0.2">
      <c r="A168" s="254" t="s">
        <v>216</v>
      </c>
      <c r="B168" s="254" t="s">
        <v>276</v>
      </c>
      <c r="C168" s="255">
        <v>45392</v>
      </c>
      <c r="D168" s="255">
        <v>45521</v>
      </c>
      <c r="E168" s="254" t="s">
        <v>285</v>
      </c>
      <c r="F168" s="254" t="s">
        <v>286</v>
      </c>
      <c r="G168" s="256" t="s">
        <v>133</v>
      </c>
      <c r="H168" s="253">
        <f t="shared" si="14"/>
        <v>4</v>
      </c>
    </row>
    <row r="169" spans="1:8" ht="15" x14ac:dyDescent="0.2">
      <c r="A169" s="249" t="s">
        <v>173</v>
      </c>
      <c r="B169" s="249" t="s">
        <v>287</v>
      </c>
      <c r="C169" s="250">
        <v>45362</v>
      </c>
      <c r="D169" s="250">
        <v>45717</v>
      </c>
      <c r="E169" s="251"/>
      <c r="F169" s="251"/>
      <c r="G169" s="252" t="s">
        <v>123</v>
      </c>
      <c r="H169" s="253">
        <f t="shared" si="14"/>
        <v>12</v>
      </c>
    </row>
    <row r="170" spans="1:8" ht="15" x14ac:dyDescent="0.2">
      <c r="A170" s="254" t="s">
        <v>175</v>
      </c>
      <c r="B170" s="254" t="s">
        <v>288</v>
      </c>
      <c r="C170" s="255">
        <v>45362</v>
      </c>
      <c r="D170" s="255">
        <v>45697</v>
      </c>
      <c r="E170" s="254" t="s">
        <v>289</v>
      </c>
      <c r="F170" s="254">
        <v>125</v>
      </c>
      <c r="G170" s="256" t="s">
        <v>123</v>
      </c>
      <c r="H170" s="253">
        <f t="shared" si="14"/>
        <v>11</v>
      </c>
    </row>
    <row r="171" spans="1:8" ht="15" x14ac:dyDescent="0.2">
      <c r="A171" s="254" t="s">
        <v>180</v>
      </c>
      <c r="B171" s="254" t="s">
        <v>181</v>
      </c>
      <c r="C171" s="255">
        <v>45698</v>
      </c>
      <c r="D171" s="255">
        <v>45717</v>
      </c>
      <c r="E171" s="254">
        <v>124</v>
      </c>
      <c r="F171" s="254">
        <v>136</v>
      </c>
      <c r="G171" s="256" t="s">
        <v>123</v>
      </c>
      <c r="H171" s="253">
        <f t="shared" si="14"/>
        <v>1</v>
      </c>
    </row>
    <row r="172" spans="1:8" ht="15" x14ac:dyDescent="0.2">
      <c r="A172" s="254" t="s">
        <v>182</v>
      </c>
      <c r="B172" s="254" t="s">
        <v>195</v>
      </c>
      <c r="C172" s="255">
        <v>45427</v>
      </c>
      <c r="D172" s="255">
        <v>45646</v>
      </c>
      <c r="E172" s="254" t="s">
        <v>290</v>
      </c>
      <c r="F172" s="251"/>
      <c r="G172" s="256" t="s">
        <v>133</v>
      </c>
      <c r="H172" s="253">
        <f t="shared" si="14"/>
        <v>7</v>
      </c>
    </row>
    <row r="173" spans="1:8" ht="15" x14ac:dyDescent="0.2">
      <c r="A173" s="249" t="s">
        <v>184</v>
      </c>
      <c r="B173" s="249" t="s">
        <v>195</v>
      </c>
      <c r="C173" s="250">
        <v>45487</v>
      </c>
      <c r="D173" s="250">
        <v>45717</v>
      </c>
      <c r="E173" s="251"/>
      <c r="F173" s="251"/>
      <c r="G173" s="252" t="s">
        <v>133</v>
      </c>
      <c r="H173" s="253">
        <f t="shared" si="14"/>
        <v>8</v>
      </c>
    </row>
    <row r="174" spans="1:8" ht="15" x14ac:dyDescent="0.2">
      <c r="A174" s="254" t="s">
        <v>291</v>
      </c>
      <c r="B174" s="254" t="s">
        <v>195</v>
      </c>
      <c r="C174" s="255">
        <v>45487</v>
      </c>
      <c r="D174" s="255">
        <v>45717</v>
      </c>
      <c r="E174" s="254" t="s">
        <v>292</v>
      </c>
      <c r="F174" s="254" t="s">
        <v>293</v>
      </c>
      <c r="G174" s="256" t="s">
        <v>133</v>
      </c>
      <c r="H174" s="253">
        <f t="shared" si="14"/>
        <v>8</v>
      </c>
    </row>
    <row r="175" spans="1:8" ht="15" x14ac:dyDescent="0.2">
      <c r="A175" s="254" t="s">
        <v>294</v>
      </c>
      <c r="B175" s="254" t="s">
        <v>295</v>
      </c>
      <c r="C175" s="255">
        <v>45226</v>
      </c>
      <c r="D175" s="255">
        <v>45456</v>
      </c>
      <c r="E175" s="254">
        <v>16</v>
      </c>
      <c r="F175" s="254" t="s">
        <v>296</v>
      </c>
      <c r="G175" s="256" t="s">
        <v>133</v>
      </c>
      <c r="H175" s="253">
        <f t="shared" ref="H175:H182" si="15">ROUND(YEARFRAC(C175,D175,1)*12,0)</f>
        <v>8</v>
      </c>
    </row>
    <row r="176" spans="1:8" ht="15" x14ac:dyDescent="0.2">
      <c r="A176" s="249" t="s">
        <v>297</v>
      </c>
      <c r="B176" s="249" t="s">
        <v>205</v>
      </c>
      <c r="C176" s="250">
        <v>45427</v>
      </c>
      <c r="D176" s="250">
        <v>45687</v>
      </c>
      <c r="E176" s="251"/>
      <c r="F176" s="251"/>
      <c r="G176" s="252" t="s">
        <v>133</v>
      </c>
      <c r="H176" s="253">
        <f t="shared" si="15"/>
        <v>9</v>
      </c>
    </row>
    <row r="177" spans="1:8" ht="15" x14ac:dyDescent="0.2">
      <c r="A177" s="254" t="s">
        <v>298</v>
      </c>
      <c r="B177" s="254" t="s">
        <v>131</v>
      </c>
      <c r="C177" s="255">
        <v>45617</v>
      </c>
      <c r="D177" s="255">
        <v>45687</v>
      </c>
      <c r="E177" s="254" t="s">
        <v>299</v>
      </c>
      <c r="F177" s="251"/>
      <c r="G177" s="256" t="s">
        <v>133</v>
      </c>
      <c r="H177" s="253">
        <f t="shared" si="15"/>
        <v>2</v>
      </c>
    </row>
    <row r="178" spans="1:8" ht="15" x14ac:dyDescent="0.2">
      <c r="A178" s="254" t="s">
        <v>300</v>
      </c>
      <c r="B178" s="254" t="s">
        <v>195</v>
      </c>
      <c r="C178" s="255">
        <v>45427</v>
      </c>
      <c r="D178" s="255">
        <v>45646</v>
      </c>
      <c r="E178" s="254" t="s">
        <v>301</v>
      </c>
      <c r="F178" s="254" t="s">
        <v>302</v>
      </c>
      <c r="G178" s="256" t="s">
        <v>133</v>
      </c>
      <c r="H178" s="253">
        <f t="shared" si="15"/>
        <v>7</v>
      </c>
    </row>
    <row r="179" spans="1:8" ht="15" x14ac:dyDescent="0.2">
      <c r="A179" s="254" t="s">
        <v>303</v>
      </c>
      <c r="B179" s="254" t="s">
        <v>265</v>
      </c>
      <c r="C179" s="255">
        <v>45647</v>
      </c>
      <c r="D179" s="255">
        <v>45687</v>
      </c>
      <c r="E179" s="254" t="s">
        <v>304</v>
      </c>
      <c r="F179" s="251"/>
      <c r="G179" s="256" t="s">
        <v>133</v>
      </c>
      <c r="H179" s="253">
        <f t="shared" si="15"/>
        <v>1</v>
      </c>
    </row>
    <row r="180" spans="1:8" ht="15" x14ac:dyDescent="0.2">
      <c r="A180" s="254" t="s">
        <v>305</v>
      </c>
      <c r="B180" s="254" t="s">
        <v>131</v>
      </c>
      <c r="C180" s="255">
        <v>45587</v>
      </c>
      <c r="D180" s="255">
        <v>45646</v>
      </c>
      <c r="E180" s="254" t="s">
        <v>306</v>
      </c>
      <c r="F180" s="251"/>
      <c r="G180" s="256" t="s">
        <v>133</v>
      </c>
      <c r="H180" s="253">
        <f t="shared" si="15"/>
        <v>2</v>
      </c>
    </row>
    <row r="181" spans="1:8" ht="15" x14ac:dyDescent="0.2">
      <c r="A181" s="254" t="s">
        <v>307</v>
      </c>
      <c r="B181" s="254" t="s">
        <v>131</v>
      </c>
      <c r="C181" s="255">
        <v>45617</v>
      </c>
      <c r="D181" s="255">
        <v>45687</v>
      </c>
      <c r="E181" s="254" t="s">
        <v>299</v>
      </c>
      <c r="F181" s="251"/>
      <c r="G181" s="256" t="s">
        <v>133</v>
      </c>
      <c r="H181" s="253">
        <f t="shared" si="15"/>
        <v>2</v>
      </c>
    </row>
    <row r="182" spans="1:8" ht="15" x14ac:dyDescent="0.2">
      <c r="A182" s="254" t="s">
        <v>308</v>
      </c>
      <c r="B182" s="254" t="s">
        <v>309</v>
      </c>
      <c r="C182" s="255">
        <v>45718</v>
      </c>
      <c r="D182" s="255">
        <v>45718</v>
      </c>
      <c r="E182" s="254" t="s">
        <v>310</v>
      </c>
      <c r="F182" s="251"/>
      <c r="G182" s="256" t="s">
        <v>123</v>
      </c>
      <c r="H182" s="253">
        <f t="shared" si="15"/>
        <v>0</v>
      </c>
    </row>
  </sheetData>
  <autoFilter ref="A44:H182"/>
  <mergeCells count="10">
    <mergeCell ref="A22:C22"/>
    <mergeCell ref="A30:C30"/>
    <mergeCell ref="A11:C11"/>
    <mergeCell ref="C12:C20"/>
    <mergeCell ref="C31:C35"/>
    <mergeCell ref="H26:S26"/>
    <mergeCell ref="J21:J22"/>
    <mergeCell ref="M21:M22"/>
    <mergeCell ref="P21:P22"/>
    <mergeCell ref="S21:S22"/>
  </mergeCells>
  <dataValidations disablePrompts="1" count="2">
    <dataValidation type="list" allowBlank="1" showInputMessage="1" showErrorMessage="1" sqref="B3 B5">
      <formula1>"0,1"</formula1>
    </dataValidation>
    <dataValidation type="list" allowBlank="1" showInputMessage="1" showErrorMessage="1" sqref="B4">
      <formula1>"Нужен ППТ,Нужен ГЗК без ППТ,Пройден ГЗК,Изменен ПЗЗ,Получен ГПЗУ"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theme="6" tint="0.39997558519241921"/>
  </sheetPr>
  <dimension ref="A1:FB48"/>
  <sheetViews>
    <sheetView showGridLines="0" tabSelected="1" zoomScale="70" zoomScaleNormal="70" workbookViewId="0">
      <pane xSplit="2" ySplit="4" topLeftCell="C5" activePane="bottomRight" state="frozen"/>
      <selection activeCell="D26" sqref="D26"/>
      <selection pane="topRight" activeCell="D26" sqref="D26"/>
      <selection pane="bottomLeft" activeCell="D26" sqref="D26"/>
      <selection pane="bottomRight" activeCell="D26" sqref="D26"/>
    </sheetView>
  </sheetViews>
  <sheetFormatPr defaultColWidth="9.140625" defaultRowHeight="12.75" outlineLevelRow="1" outlineLevelCol="1" x14ac:dyDescent="0.2"/>
  <cols>
    <col min="1" max="1" width="1.85546875" style="1" customWidth="1"/>
    <col min="2" max="2" width="71.140625" style="1" customWidth="1"/>
    <col min="3" max="3" width="22.5703125" style="1" customWidth="1" outlineLevel="1"/>
    <col min="4" max="4" width="17.5703125" style="1" customWidth="1" outlineLevel="1"/>
    <col min="5" max="5" width="10.85546875" style="1" customWidth="1" outlineLevel="1"/>
    <col min="6" max="6" width="17.140625" style="1" customWidth="1" outlineLevel="1"/>
    <col min="7" max="8" width="14.85546875" style="1" customWidth="1" outlineLevel="1"/>
    <col min="9" max="9" width="8.42578125" style="1" customWidth="1"/>
    <col min="10" max="10" width="6" style="1" customWidth="1"/>
    <col min="11" max="11" width="10.5703125" style="1" customWidth="1"/>
    <col min="12" max="12" width="4.5703125" style="1" customWidth="1"/>
    <col min="13" max="62" width="2.7109375" style="1" customWidth="1"/>
    <col min="63" max="73" width="2.85546875" style="1" customWidth="1"/>
    <col min="74" max="92" width="3" style="1" customWidth="1"/>
    <col min="93" max="152" width="3" style="1" hidden="1" customWidth="1" outlineLevel="1"/>
    <col min="153" max="155" width="3" style="39" hidden="1" customWidth="1" outlineLevel="1"/>
    <col min="156" max="156" width="3" style="39" hidden="1" customWidth="1" outlineLevel="1" collapsed="1"/>
    <col min="157" max="157" width="1.5703125" style="39" customWidth="1" collapsed="1"/>
    <col min="158" max="158" width="0.7109375" style="1" customWidth="1"/>
    <col min="159" max="16384" width="9.140625" style="1"/>
  </cols>
  <sheetData>
    <row r="1" spans="1:158" s="2" customFormat="1" ht="14.25" x14ac:dyDescent="0.2">
      <c r="A1" s="1"/>
      <c r="B1"/>
      <c r="I1" s="245" t="s">
        <v>107</v>
      </c>
      <c r="J1" s="246"/>
      <c r="K1" s="247"/>
      <c r="L1" s="132"/>
      <c r="M1" s="133">
        <f t="shared" ref="M1:BS1" si="0">M4</f>
        <v>1</v>
      </c>
      <c r="N1" s="133">
        <f t="shared" si="0"/>
        <v>2</v>
      </c>
      <c r="O1" s="133">
        <f t="shared" si="0"/>
        <v>3</v>
      </c>
      <c r="P1" s="133">
        <f t="shared" si="0"/>
        <v>4</v>
      </c>
      <c r="Q1" s="133">
        <f t="shared" si="0"/>
        <v>5</v>
      </c>
      <c r="R1" s="133">
        <f t="shared" si="0"/>
        <v>6</v>
      </c>
      <c r="S1" s="133">
        <f t="shared" si="0"/>
        <v>7</v>
      </c>
      <c r="T1" s="133">
        <f t="shared" si="0"/>
        <v>8</v>
      </c>
      <c r="U1" s="133">
        <f t="shared" si="0"/>
        <v>9</v>
      </c>
      <c r="V1" s="133">
        <f t="shared" si="0"/>
        <v>10</v>
      </c>
      <c r="W1" s="133">
        <f t="shared" si="0"/>
        <v>11</v>
      </c>
      <c r="X1" s="133">
        <f t="shared" si="0"/>
        <v>12</v>
      </c>
      <c r="Y1" s="133">
        <f t="shared" si="0"/>
        <v>13</v>
      </c>
      <c r="Z1" s="133">
        <f t="shared" si="0"/>
        <v>14</v>
      </c>
      <c r="AA1" s="133">
        <f t="shared" si="0"/>
        <v>15</v>
      </c>
      <c r="AB1" s="133">
        <f t="shared" si="0"/>
        <v>16</v>
      </c>
      <c r="AC1" s="133">
        <f t="shared" si="0"/>
        <v>17</v>
      </c>
      <c r="AD1" s="133">
        <f t="shared" si="0"/>
        <v>18</v>
      </c>
      <c r="AE1" s="133">
        <f t="shared" si="0"/>
        <v>19</v>
      </c>
      <c r="AF1" s="133">
        <f t="shared" si="0"/>
        <v>20</v>
      </c>
      <c r="AG1" s="133">
        <f t="shared" si="0"/>
        <v>21</v>
      </c>
      <c r="AH1" s="133">
        <f t="shared" si="0"/>
        <v>22</v>
      </c>
      <c r="AI1" s="133">
        <f t="shared" si="0"/>
        <v>23</v>
      </c>
      <c r="AJ1" s="133">
        <f t="shared" si="0"/>
        <v>24</v>
      </c>
      <c r="AK1" s="133">
        <f t="shared" si="0"/>
        <v>25</v>
      </c>
      <c r="AL1" s="133">
        <f t="shared" si="0"/>
        <v>26</v>
      </c>
      <c r="AM1" s="133">
        <f t="shared" si="0"/>
        <v>27</v>
      </c>
      <c r="AN1" s="133">
        <f t="shared" si="0"/>
        <v>28</v>
      </c>
      <c r="AO1" s="133">
        <f t="shared" si="0"/>
        <v>29</v>
      </c>
      <c r="AP1" s="133">
        <f t="shared" si="0"/>
        <v>30</v>
      </c>
      <c r="AQ1" s="133">
        <f t="shared" si="0"/>
        <v>31</v>
      </c>
      <c r="AR1" s="133">
        <f t="shared" si="0"/>
        <v>32</v>
      </c>
      <c r="AS1" s="133">
        <f t="shared" si="0"/>
        <v>33</v>
      </c>
      <c r="AT1" s="133">
        <f t="shared" si="0"/>
        <v>34</v>
      </c>
      <c r="AU1" s="133">
        <f t="shared" si="0"/>
        <v>35</v>
      </c>
      <c r="AV1" s="133">
        <f t="shared" si="0"/>
        <v>36</v>
      </c>
      <c r="AW1" s="133">
        <f t="shared" si="0"/>
        <v>37</v>
      </c>
      <c r="AX1" s="133">
        <f t="shared" si="0"/>
        <v>38</v>
      </c>
      <c r="AY1" s="133">
        <f t="shared" si="0"/>
        <v>39</v>
      </c>
      <c r="AZ1" s="133">
        <f t="shared" si="0"/>
        <v>40</v>
      </c>
      <c r="BA1" s="133">
        <f t="shared" si="0"/>
        <v>41</v>
      </c>
      <c r="BB1" s="133">
        <f t="shared" si="0"/>
        <v>42</v>
      </c>
      <c r="BC1" s="133">
        <f t="shared" si="0"/>
        <v>43</v>
      </c>
      <c r="BD1" s="133">
        <f t="shared" si="0"/>
        <v>44</v>
      </c>
      <c r="BE1" s="133">
        <f t="shared" si="0"/>
        <v>45</v>
      </c>
      <c r="BF1" s="133">
        <f t="shared" si="0"/>
        <v>46</v>
      </c>
      <c r="BG1" s="133">
        <f t="shared" si="0"/>
        <v>47</v>
      </c>
      <c r="BH1" s="133">
        <f t="shared" si="0"/>
        <v>48</v>
      </c>
      <c r="BI1" s="133">
        <f t="shared" si="0"/>
        <v>49</v>
      </c>
      <c r="BJ1" s="133">
        <f t="shared" si="0"/>
        <v>50</v>
      </c>
      <c r="BK1" s="133">
        <f t="shared" si="0"/>
        <v>51</v>
      </c>
      <c r="BL1" s="133">
        <f t="shared" si="0"/>
        <v>52</v>
      </c>
      <c r="BM1" s="133">
        <f t="shared" si="0"/>
        <v>53</v>
      </c>
      <c r="BN1" s="133">
        <f t="shared" si="0"/>
        <v>54</v>
      </c>
      <c r="BO1" s="133">
        <f t="shared" si="0"/>
        <v>55</v>
      </c>
      <c r="BP1" s="133">
        <f t="shared" si="0"/>
        <v>56</v>
      </c>
      <c r="BQ1" s="133">
        <f t="shared" si="0"/>
        <v>57</v>
      </c>
      <c r="BR1" s="133">
        <f t="shared" si="0"/>
        <v>58</v>
      </c>
      <c r="BS1" s="133">
        <f t="shared" si="0"/>
        <v>59</v>
      </c>
      <c r="BT1" s="133">
        <f t="shared" ref="BT1:EE1" si="1">BT4</f>
        <v>60</v>
      </c>
      <c r="BU1" s="133">
        <f t="shared" si="1"/>
        <v>61</v>
      </c>
      <c r="BV1" s="133">
        <f t="shared" si="1"/>
        <v>62</v>
      </c>
      <c r="BW1" s="133">
        <f t="shared" si="1"/>
        <v>63</v>
      </c>
      <c r="BX1" s="133">
        <f t="shared" si="1"/>
        <v>64</v>
      </c>
      <c r="BY1" s="133">
        <f t="shared" si="1"/>
        <v>65</v>
      </c>
      <c r="BZ1" s="133">
        <f t="shared" si="1"/>
        <v>66</v>
      </c>
      <c r="CA1" s="133">
        <f t="shared" si="1"/>
        <v>67</v>
      </c>
      <c r="CB1" s="133">
        <f t="shared" si="1"/>
        <v>68</v>
      </c>
      <c r="CC1" s="133">
        <f t="shared" si="1"/>
        <v>69</v>
      </c>
      <c r="CD1" s="133">
        <f t="shared" si="1"/>
        <v>70</v>
      </c>
      <c r="CE1" s="133">
        <f t="shared" si="1"/>
        <v>71</v>
      </c>
      <c r="CF1" s="133">
        <f t="shared" si="1"/>
        <v>72</v>
      </c>
      <c r="CG1" s="133">
        <f t="shared" si="1"/>
        <v>73</v>
      </c>
      <c r="CH1" s="133">
        <f t="shared" si="1"/>
        <v>74</v>
      </c>
      <c r="CI1" s="133">
        <f t="shared" si="1"/>
        <v>75</v>
      </c>
      <c r="CJ1" s="133">
        <f t="shared" si="1"/>
        <v>76</v>
      </c>
      <c r="CK1" s="133">
        <f t="shared" si="1"/>
        <v>77</v>
      </c>
      <c r="CL1" s="133">
        <f t="shared" si="1"/>
        <v>78</v>
      </c>
      <c r="CM1" s="133">
        <f t="shared" si="1"/>
        <v>79</v>
      </c>
      <c r="CN1" s="133">
        <f t="shared" si="1"/>
        <v>80</v>
      </c>
      <c r="CO1" s="133">
        <f t="shared" si="1"/>
        <v>81</v>
      </c>
      <c r="CP1" s="133">
        <f t="shared" si="1"/>
        <v>82</v>
      </c>
      <c r="CQ1" s="133">
        <f t="shared" si="1"/>
        <v>83</v>
      </c>
      <c r="CR1" s="133">
        <f t="shared" si="1"/>
        <v>84</v>
      </c>
      <c r="CS1" s="133">
        <f t="shared" si="1"/>
        <v>85</v>
      </c>
      <c r="CT1" s="133">
        <f t="shared" si="1"/>
        <v>86</v>
      </c>
      <c r="CU1" s="133">
        <f t="shared" si="1"/>
        <v>87</v>
      </c>
      <c r="CV1" s="133">
        <f t="shared" si="1"/>
        <v>88</v>
      </c>
      <c r="CW1" s="133">
        <f t="shared" si="1"/>
        <v>89</v>
      </c>
      <c r="CX1" s="133">
        <f t="shared" si="1"/>
        <v>90</v>
      </c>
      <c r="CY1" s="133">
        <f t="shared" si="1"/>
        <v>91</v>
      </c>
      <c r="CZ1" s="133">
        <f t="shared" si="1"/>
        <v>92</v>
      </c>
      <c r="DA1" s="133">
        <f t="shared" si="1"/>
        <v>93</v>
      </c>
      <c r="DB1" s="133">
        <f t="shared" si="1"/>
        <v>94</v>
      </c>
      <c r="DC1" s="133">
        <f t="shared" si="1"/>
        <v>95</v>
      </c>
      <c r="DD1" s="133">
        <f t="shared" si="1"/>
        <v>96</v>
      </c>
      <c r="DE1" s="133">
        <f t="shared" si="1"/>
        <v>97</v>
      </c>
      <c r="DF1" s="133">
        <f t="shared" si="1"/>
        <v>98</v>
      </c>
      <c r="DG1" s="133">
        <f t="shared" si="1"/>
        <v>99</v>
      </c>
      <c r="DH1" s="133">
        <f t="shared" si="1"/>
        <v>100</v>
      </c>
      <c r="DI1" s="133">
        <f t="shared" si="1"/>
        <v>101</v>
      </c>
      <c r="DJ1" s="133">
        <f t="shared" si="1"/>
        <v>102</v>
      </c>
      <c r="DK1" s="133">
        <f t="shared" si="1"/>
        <v>103</v>
      </c>
      <c r="DL1" s="133">
        <f t="shared" si="1"/>
        <v>104</v>
      </c>
      <c r="DM1" s="133">
        <f t="shared" si="1"/>
        <v>105</v>
      </c>
      <c r="DN1" s="133">
        <f t="shared" si="1"/>
        <v>106</v>
      </c>
      <c r="DO1" s="133">
        <f t="shared" si="1"/>
        <v>107</v>
      </c>
      <c r="DP1" s="133">
        <f t="shared" si="1"/>
        <v>108</v>
      </c>
      <c r="DQ1" s="133">
        <f t="shared" si="1"/>
        <v>109</v>
      </c>
      <c r="DR1" s="133">
        <f t="shared" si="1"/>
        <v>110</v>
      </c>
      <c r="DS1" s="133">
        <f t="shared" si="1"/>
        <v>111</v>
      </c>
      <c r="DT1" s="133">
        <f t="shared" si="1"/>
        <v>112</v>
      </c>
      <c r="DU1" s="133">
        <f t="shared" si="1"/>
        <v>113</v>
      </c>
      <c r="DV1" s="133">
        <f t="shared" si="1"/>
        <v>114</v>
      </c>
      <c r="DW1" s="133">
        <f t="shared" si="1"/>
        <v>115</v>
      </c>
      <c r="DX1" s="133">
        <f t="shared" si="1"/>
        <v>116</v>
      </c>
      <c r="DY1" s="133">
        <f t="shared" si="1"/>
        <v>117</v>
      </c>
      <c r="DZ1" s="133">
        <f t="shared" si="1"/>
        <v>118</v>
      </c>
      <c r="EA1" s="133">
        <f t="shared" si="1"/>
        <v>119</v>
      </c>
      <c r="EB1" s="133">
        <f t="shared" si="1"/>
        <v>120</v>
      </c>
      <c r="EC1" s="133">
        <f t="shared" si="1"/>
        <v>121</v>
      </c>
      <c r="ED1" s="133">
        <f t="shared" si="1"/>
        <v>122</v>
      </c>
      <c r="EE1" s="133">
        <f t="shared" si="1"/>
        <v>123</v>
      </c>
      <c r="EF1" s="133">
        <f t="shared" ref="EF1:EZ1" si="2">EF4</f>
        <v>124</v>
      </c>
      <c r="EG1" s="133">
        <f t="shared" si="2"/>
        <v>125</v>
      </c>
      <c r="EH1" s="133">
        <f t="shared" si="2"/>
        <v>126</v>
      </c>
      <c r="EI1" s="133">
        <f t="shared" si="2"/>
        <v>127</v>
      </c>
      <c r="EJ1" s="133">
        <f t="shared" si="2"/>
        <v>128</v>
      </c>
      <c r="EK1" s="133">
        <f t="shared" si="2"/>
        <v>129</v>
      </c>
      <c r="EL1" s="133">
        <f t="shared" si="2"/>
        <v>130</v>
      </c>
      <c r="EM1" s="133">
        <f t="shared" si="2"/>
        <v>131</v>
      </c>
      <c r="EN1" s="133">
        <f t="shared" si="2"/>
        <v>132</v>
      </c>
      <c r="EO1" s="133">
        <f t="shared" si="2"/>
        <v>133</v>
      </c>
      <c r="EP1" s="133">
        <f t="shared" si="2"/>
        <v>134</v>
      </c>
      <c r="EQ1" s="133">
        <f t="shared" si="2"/>
        <v>135</v>
      </c>
      <c r="ER1" s="133">
        <f t="shared" si="2"/>
        <v>136</v>
      </c>
      <c r="ES1" s="133">
        <f t="shared" si="2"/>
        <v>137</v>
      </c>
      <c r="ET1" s="133">
        <f t="shared" si="2"/>
        <v>138</v>
      </c>
      <c r="EU1" s="133">
        <f t="shared" si="2"/>
        <v>139</v>
      </c>
      <c r="EV1" s="133">
        <f t="shared" si="2"/>
        <v>140</v>
      </c>
      <c r="EW1" s="133">
        <f t="shared" si="2"/>
        <v>141</v>
      </c>
      <c r="EX1" s="133">
        <f t="shared" si="2"/>
        <v>142</v>
      </c>
      <c r="EY1" s="133">
        <f t="shared" si="2"/>
        <v>143</v>
      </c>
      <c r="EZ1" s="133">
        <f t="shared" si="2"/>
        <v>144</v>
      </c>
    </row>
    <row r="2" spans="1:158" s="3" customFormat="1" ht="72" x14ac:dyDescent="0.2">
      <c r="A2" s="1"/>
      <c r="B2"/>
      <c r="M2" s="4">
        <v>44331</v>
      </c>
      <c r="N2" s="4">
        <v>44362</v>
      </c>
      <c r="O2" s="4">
        <v>44392</v>
      </c>
      <c r="P2" s="4">
        <v>44423</v>
      </c>
      <c r="Q2" s="4">
        <v>44454</v>
      </c>
      <c r="R2" s="4">
        <v>44484</v>
      </c>
      <c r="S2" s="4">
        <v>44515</v>
      </c>
      <c r="T2" s="4">
        <v>44545</v>
      </c>
      <c r="U2" s="4">
        <v>44576</v>
      </c>
      <c r="V2" s="4">
        <v>44607</v>
      </c>
      <c r="W2" s="4">
        <v>44635</v>
      </c>
      <c r="X2" s="4">
        <v>44666</v>
      </c>
      <c r="Y2" s="4">
        <v>44696</v>
      </c>
      <c r="Z2" s="4">
        <v>44727</v>
      </c>
      <c r="AA2" s="4">
        <v>44757</v>
      </c>
      <c r="AB2" s="4">
        <v>44788</v>
      </c>
      <c r="AC2" s="4">
        <v>44819</v>
      </c>
      <c r="AD2" s="4">
        <v>44849</v>
      </c>
      <c r="AE2" s="4">
        <v>44880</v>
      </c>
      <c r="AF2" s="4">
        <v>44910</v>
      </c>
      <c r="AG2" s="4">
        <v>44941</v>
      </c>
      <c r="AH2" s="4">
        <v>44972</v>
      </c>
      <c r="AI2" s="4">
        <v>45000</v>
      </c>
      <c r="AJ2" s="4">
        <v>45031</v>
      </c>
      <c r="AK2" s="4">
        <v>45061</v>
      </c>
      <c r="AL2" s="4">
        <v>45092</v>
      </c>
      <c r="AM2" s="4">
        <v>45122</v>
      </c>
      <c r="AN2" s="4">
        <v>45153</v>
      </c>
      <c r="AO2" s="4">
        <v>45184</v>
      </c>
      <c r="AP2" s="4">
        <v>45214</v>
      </c>
      <c r="AQ2" s="4">
        <v>45245</v>
      </c>
      <c r="AR2" s="4">
        <v>45275</v>
      </c>
      <c r="AS2" s="4">
        <v>45306</v>
      </c>
      <c r="AT2" s="4">
        <v>45337</v>
      </c>
      <c r="AU2" s="4">
        <v>45366</v>
      </c>
      <c r="AV2" s="4">
        <v>45397</v>
      </c>
      <c r="AW2" s="4">
        <v>45427</v>
      </c>
      <c r="AX2" s="4">
        <v>45458</v>
      </c>
      <c r="AY2" s="4">
        <v>45488</v>
      </c>
      <c r="AZ2" s="4">
        <v>45519</v>
      </c>
      <c r="BA2" s="4">
        <v>45550</v>
      </c>
      <c r="BB2" s="4">
        <v>45580</v>
      </c>
      <c r="BC2" s="4">
        <v>45611</v>
      </c>
      <c r="BD2" s="4">
        <v>45641</v>
      </c>
      <c r="BE2" s="4">
        <v>45672</v>
      </c>
      <c r="BF2" s="4">
        <v>45703</v>
      </c>
      <c r="BG2" s="4">
        <v>45731</v>
      </c>
      <c r="BH2" s="4">
        <v>45762</v>
      </c>
      <c r="BI2" s="4">
        <v>45792</v>
      </c>
      <c r="BJ2" s="4">
        <v>45823</v>
      </c>
      <c r="BK2" s="4">
        <v>45853</v>
      </c>
      <c r="BL2" s="4">
        <v>45884</v>
      </c>
      <c r="BM2" s="4">
        <v>45915</v>
      </c>
      <c r="BN2" s="4">
        <v>45945</v>
      </c>
      <c r="BO2" s="4">
        <v>45976</v>
      </c>
      <c r="BP2" s="4">
        <v>46006</v>
      </c>
      <c r="BQ2" s="4">
        <v>46037</v>
      </c>
      <c r="BR2" s="4">
        <v>46068</v>
      </c>
      <c r="BS2" s="4">
        <v>46096</v>
      </c>
      <c r="BT2" s="4">
        <v>46127</v>
      </c>
      <c r="BU2" s="4">
        <v>46157</v>
      </c>
      <c r="BV2" s="4">
        <v>46188</v>
      </c>
      <c r="BW2" s="4">
        <v>46218</v>
      </c>
      <c r="BX2" s="4">
        <v>46249</v>
      </c>
      <c r="BY2" s="4">
        <v>46280</v>
      </c>
      <c r="BZ2" s="4">
        <v>46310</v>
      </c>
      <c r="CA2" s="4">
        <v>46341</v>
      </c>
      <c r="CB2" s="4">
        <v>46371</v>
      </c>
      <c r="CC2" s="4">
        <v>46402</v>
      </c>
      <c r="CD2" s="4">
        <v>46433</v>
      </c>
      <c r="CE2" s="4">
        <v>46461</v>
      </c>
      <c r="CF2" s="4">
        <v>46492</v>
      </c>
      <c r="CG2" s="4">
        <v>46522</v>
      </c>
      <c r="CH2" s="4">
        <v>46553</v>
      </c>
      <c r="CI2" s="4">
        <v>46583</v>
      </c>
      <c r="CJ2" s="4">
        <v>46614</v>
      </c>
      <c r="CK2" s="4">
        <v>46645</v>
      </c>
      <c r="CL2" s="4">
        <v>46675</v>
      </c>
      <c r="CM2" s="4">
        <v>46706</v>
      </c>
      <c r="CN2" s="4">
        <v>46736</v>
      </c>
      <c r="CO2" s="4">
        <v>46767</v>
      </c>
      <c r="CP2" s="4">
        <v>46798</v>
      </c>
      <c r="CQ2" s="4">
        <v>46827</v>
      </c>
      <c r="CR2" s="4">
        <v>46858</v>
      </c>
      <c r="CS2" s="4">
        <v>46888</v>
      </c>
      <c r="CT2" s="4">
        <v>46919</v>
      </c>
      <c r="CU2" s="4">
        <v>46949</v>
      </c>
      <c r="CV2" s="4">
        <v>46980</v>
      </c>
      <c r="CW2" s="4">
        <v>47011</v>
      </c>
      <c r="CX2" s="4">
        <v>47041</v>
      </c>
      <c r="CY2" s="4">
        <v>47072</v>
      </c>
      <c r="CZ2" s="4">
        <v>47102</v>
      </c>
      <c r="DA2" s="4">
        <v>47133</v>
      </c>
      <c r="DB2" s="4">
        <v>47164</v>
      </c>
      <c r="DC2" s="4">
        <v>47192</v>
      </c>
      <c r="DD2" s="4">
        <v>47223</v>
      </c>
      <c r="DE2" s="4">
        <v>47253</v>
      </c>
      <c r="DF2" s="4">
        <v>47284</v>
      </c>
      <c r="DG2" s="4">
        <v>47314</v>
      </c>
      <c r="DH2" s="4">
        <v>47345</v>
      </c>
      <c r="DI2" s="4">
        <v>47376</v>
      </c>
      <c r="DJ2" s="4">
        <v>47406</v>
      </c>
      <c r="DK2" s="4">
        <v>47437</v>
      </c>
      <c r="DL2" s="4">
        <v>47467</v>
      </c>
      <c r="DM2" s="4">
        <v>47498</v>
      </c>
      <c r="DN2" s="4">
        <v>47529</v>
      </c>
      <c r="DO2" s="4">
        <v>47557</v>
      </c>
      <c r="DP2" s="4">
        <v>47588</v>
      </c>
      <c r="DQ2" s="4">
        <v>47618</v>
      </c>
      <c r="DR2" s="4">
        <v>47649</v>
      </c>
      <c r="DS2" s="4">
        <v>47679</v>
      </c>
      <c r="DT2" s="4">
        <v>47710</v>
      </c>
      <c r="DU2" s="4">
        <v>47741</v>
      </c>
      <c r="DV2" s="4">
        <v>47771</v>
      </c>
      <c r="DW2" s="4">
        <v>47802</v>
      </c>
      <c r="DX2" s="4">
        <v>47832</v>
      </c>
      <c r="DY2" s="4">
        <v>47863</v>
      </c>
      <c r="DZ2" s="4">
        <v>47894</v>
      </c>
      <c r="EA2" s="4">
        <v>47922</v>
      </c>
      <c r="EB2" s="4">
        <v>47953</v>
      </c>
      <c r="EC2" s="4">
        <v>47983</v>
      </c>
      <c r="ED2" s="4">
        <v>48014</v>
      </c>
      <c r="EE2" s="4">
        <v>48044</v>
      </c>
      <c r="EF2" s="4">
        <v>48075</v>
      </c>
      <c r="EG2" s="4">
        <v>48106</v>
      </c>
      <c r="EH2" s="4">
        <v>48136</v>
      </c>
      <c r="EI2" s="4">
        <v>48167</v>
      </c>
      <c r="EJ2" s="4">
        <v>48197</v>
      </c>
      <c r="EK2" s="4">
        <v>48228</v>
      </c>
      <c r="EL2" s="4">
        <v>48259</v>
      </c>
      <c r="EM2" s="4">
        <v>48288</v>
      </c>
      <c r="EN2" s="4">
        <v>48319</v>
      </c>
      <c r="EO2" s="4">
        <v>48349</v>
      </c>
      <c r="EP2" s="4">
        <v>48380</v>
      </c>
      <c r="EQ2" s="4">
        <v>48410</v>
      </c>
      <c r="ER2" s="4">
        <v>48441</v>
      </c>
      <c r="ES2" s="4">
        <v>48472</v>
      </c>
      <c r="ET2" s="4">
        <v>48502</v>
      </c>
      <c r="EU2" s="4">
        <v>48533</v>
      </c>
      <c r="EV2" s="4">
        <v>48563</v>
      </c>
      <c r="EW2" s="4">
        <v>48594</v>
      </c>
      <c r="EX2" s="4">
        <v>48625</v>
      </c>
      <c r="EY2" s="4">
        <v>48653</v>
      </c>
      <c r="EZ2" s="4">
        <v>48684</v>
      </c>
      <c r="FA2" s="2"/>
    </row>
    <row r="3" spans="1:158" s="3" customFormat="1" ht="90" x14ac:dyDescent="0.2">
      <c r="A3" s="1"/>
      <c r="I3" s="5" t="s">
        <v>0</v>
      </c>
      <c r="J3" s="6"/>
      <c r="M3" s="7">
        <f t="shared" ref="M3:AL3" si="3">IF(M$4=$K$34,"РнС",IF(M$4=$K$43,"Ввод",0))</f>
        <v>0</v>
      </c>
      <c r="N3" s="7">
        <f t="shared" si="3"/>
        <v>0</v>
      </c>
      <c r="O3" s="7">
        <f t="shared" si="3"/>
        <v>0</v>
      </c>
      <c r="P3" s="7">
        <f t="shared" si="3"/>
        <v>0</v>
      </c>
      <c r="Q3" s="7">
        <f t="shared" si="3"/>
        <v>0</v>
      </c>
      <c r="R3" s="7">
        <f t="shared" si="3"/>
        <v>0</v>
      </c>
      <c r="S3" s="7">
        <f t="shared" si="3"/>
        <v>0</v>
      </c>
      <c r="T3" s="7">
        <f t="shared" si="3"/>
        <v>0</v>
      </c>
      <c r="U3" s="7">
        <f t="shared" si="3"/>
        <v>0</v>
      </c>
      <c r="V3" s="7">
        <f t="shared" si="3"/>
        <v>0</v>
      </c>
      <c r="W3" s="7">
        <f t="shared" si="3"/>
        <v>0</v>
      </c>
      <c r="X3" s="7">
        <f t="shared" si="3"/>
        <v>0</v>
      </c>
      <c r="Y3" s="7">
        <f t="shared" si="3"/>
        <v>0</v>
      </c>
      <c r="Z3" s="7">
        <f t="shared" si="3"/>
        <v>0</v>
      </c>
      <c r="AA3" s="7">
        <f t="shared" si="3"/>
        <v>0</v>
      </c>
      <c r="AB3" s="7">
        <f t="shared" si="3"/>
        <v>0</v>
      </c>
      <c r="AC3" s="7">
        <f t="shared" si="3"/>
        <v>0</v>
      </c>
      <c r="AD3" s="7">
        <f t="shared" si="3"/>
        <v>0</v>
      </c>
      <c r="AE3" s="7">
        <f t="shared" si="3"/>
        <v>0</v>
      </c>
      <c r="AF3" s="7">
        <f t="shared" si="3"/>
        <v>0</v>
      </c>
      <c r="AG3" s="7">
        <f t="shared" si="3"/>
        <v>0</v>
      </c>
      <c r="AH3" s="7">
        <f t="shared" si="3"/>
        <v>0</v>
      </c>
      <c r="AI3" s="7">
        <f t="shared" si="3"/>
        <v>0</v>
      </c>
      <c r="AJ3" s="7">
        <f t="shared" si="3"/>
        <v>0</v>
      </c>
      <c r="AK3" s="7">
        <f t="shared" si="3"/>
        <v>0</v>
      </c>
      <c r="AL3" s="7">
        <f t="shared" si="3"/>
        <v>0</v>
      </c>
      <c r="AM3" s="7">
        <f t="shared" ref="AM3:BR3" si="4">IF(AM$4=$K$34,"РнС",IF(AM$4=$K$43,"Ввод",0))</f>
        <v>0</v>
      </c>
      <c r="AN3" s="7">
        <f t="shared" si="4"/>
        <v>0</v>
      </c>
      <c r="AO3" s="7">
        <f t="shared" si="4"/>
        <v>0</v>
      </c>
      <c r="AP3" s="7" t="str">
        <f t="shared" si="4"/>
        <v>РнС</v>
      </c>
      <c r="AQ3" s="7">
        <f t="shared" si="4"/>
        <v>0</v>
      </c>
      <c r="AR3" s="7">
        <f t="shared" si="4"/>
        <v>0</v>
      </c>
      <c r="AS3" s="7">
        <f t="shared" si="4"/>
        <v>0</v>
      </c>
      <c r="AT3" s="7">
        <f t="shared" si="4"/>
        <v>0</v>
      </c>
      <c r="AU3" s="7">
        <f t="shared" si="4"/>
        <v>0</v>
      </c>
      <c r="AV3" s="7">
        <f t="shared" si="4"/>
        <v>0</v>
      </c>
      <c r="AW3" s="7">
        <f t="shared" si="4"/>
        <v>0</v>
      </c>
      <c r="AX3" s="7">
        <f t="shared" si="4"/>
        <v>0</v>
      </c>
      <c r="AY3" s="7">
        <f t="shared" si="4"/>
        <v>0</v>
      </c>
      <c r="AZ3" s="7">
        <f t="shared" si="4"/>
        <v>0</v>
      </c>
      <c r="BA3" s="7">
        <f t="shared" si="4"/>
        <v>0</v>
      </c>
      <c r="BB3" s="7">
        <f t="shared" si="4"/>
        <v>0</v>
      </c>
      <c r="BC3" s="7">
        <f t="shared" si="4"/>
        <v>0</v>
      </c>
      <c r="BD3" s="7">
        <f t="shared" si="4"/>
        <v>0</v>
      </c>
      <c r="BE3" s="7">
        <f t="shared" si="4"/>
        <v>0</v>
      </c>
      <c r="BF3" s="7">
        <f t="shared" si="4"/>
        <v>0</v>
      </c>
      <c r="BG3" s="7">
        <f t="shared" si="4"/>
        <v>0</v>
      </c>
      <c r="BH3" s="7">
        <f t="shared" si="4"/>
        <v>0</v>
      </c>
      <c r="BI3" s="7">
        <f t="shared" si="4"/>
        <v>0</v>
      </c>
      <c r="BJ3" s="7">
        <f t="shared" si="4"/>
        <v>0</v>
      </c>
      <c r="BK3" s="7">
        <f t="shared" si="4"/>
        <v>0</v>
      </c>
      <c r="BL3" s="7">
        <f t="shared" si="4"/>
        <v>0</v>
      </c>
      <c r="BM3" s="7">
        <f t="shared" si="4"/>
        <v>0</v>
      </c>
      <c r="BN3" s="7">
        <f t="shared" si="4"/>
        <v>0</v>
      </c>
      <c r="BO3" s="7">
        <f t="shared" si="4"/>
        <v>0</v>
      </c>
      <c r="BP3" s="7">
        <f t="shared" si="4"/>
        <v>0</v>
      </c>
      <c r="BQ3" s="7">
        <f t="shared" si="4"/>
        <v>0</v>
      </c>
      <c r="BR3" s="7">
        <f t="shared" si="4"/>
        <v>0</v>
      </c>
      <c r="BS3" s="7">
        <f t="shared" ref="BS3:CX3" si="5">IF(BS$4=$K$34,"РнС",IF(BS$4=$K$43,"Ввод",0))</f>
        <v>0</v>
      </c>
      <c r="BT3" s="7">
        <f t="shared" si="5"/>
        <v>0</v>
      </c>
      <c r="BU3" s="7">
        <f t="shared" si="5"/>
        <v>0</v>
      </c>
      <c r="BV3" s="7">
        <f t="shared" si="5"/>
        <v>0</v>
      </c>
      <c r="BW3" s="7">
        <f t="shared" si="5"/>
        <v>0</v>
      </c>
      <c r="BX3" s="7">
        <f t="shared" si="5"/>
        <v>0</v>
      </c>
      <c r="BY3" s="7" t="str">
        <f t="shared" si="5"/>
        <v>Ввод</v>
      </c>
      <c r="BZ3" s="7">
        <f t="shared" si="5"/>
        <v>0</v>
      </c>
      <c r="CA3" s="7">
        <f t="shared" si="5"/>
        <v>0</v>
      </c>
      <c r="CB3" s="7">
        <f t="shared" si="5"/>
        <v>0</v>
      </c>
      <c r="CC3" s="7">
        <f t="shared" si="5"/>
        <v>0</v>
      </c>
      <c r="CD3" s="7">
        <f t="shared" si="5"/>
        <v>0</v>
      </c>
      <c r="CE3" s="7">
        <f t="shared" si="5"/>
        <v>0</v>
      </c>
      <c r="CF3" s="7">
        <f t="shared" si="5"/>
        <v>0</v>
      </c>
      <c r="CG3" s="7">
        <f t="shared" si="5"/>
        <v>0</v>
      </c>
      <c r="CH3" s="7">
        <f t="shared" si="5"/>
        <v>0</v>
      </c>
      <c r="CI3" s="7">
        <f t="shared" si="5"/>
        <v>0</v>
      </c>
      <c r="CJ3" s="7">
        <f t="shared" si="5"/>
        <v>0</v>
      </c>
      <c r="CK3" s="7">
        <f t="shared" si="5"/>
        <v>0</v>
      </c>
      <c r="CL3" s="7">
        <f t="shared" si="5"/>
        <v>0</v>
      </c>
      <c r="CM3" s="7">
        <f t="shared" si="5"/>
        <v>0</v>
      </c>
      <c r="CN3" s="7">
        <f t="shared" si="5"/>
        <v>0</v>
      </c>
      <c r="CO3" s="7">
        <f t="shared" si="5"/>
        <v>0</v>
      </c>
      <c r="CP3" s="7">
        <f t="shared" si="5"/>
        <v>0</v>
      </c>
      <c r="CQ3" s="7">
        <f t="shared" si="5"/>
        <v>0</v>
      </c>
      <c r="CR3" s="7">
        <f t="shared" si="5"/>
        <v>0</v>
      </c>
      <c r="CS3" s="7">
        <f t="shared" si="5"/>
        <v>0</v>
      </c>
      <c r="CT3" s="7">
        <f t="shared" si="5"/>
        <v>0</v>
      </c>
      <c r="CU3" s="7">
        <f t="shared" si="5"/>
        <v>0</v>
      </c>
      <c r="CV3" s="7">
        <f t="shared" si="5"/>
        <v>0</v>
      </c>
      <c r="CW3" s="7">
        <f t="shared" si="5"/>
        <v>0</v>
      </c>
      <c r="CX3" s="7">
        <f t="shared" si="5"/>
        <v>0</v>
      </c>
      <c r="CY3" s="7">
        <f t="shared" ref="CY3:ED3" si="6">IF(CY$4=$K$34,"РнС",IF(CY$4=$K$43,"Ввод",0))</f>
        <v>0</v>
      </c>
      <c r="CZ3" s="7">
        <f t="shared" si="6"/>
        <v>0</v>
      </c>
      <c r="DA3" s="7">
        <f t="shared" si="6"/>
        <v>0</v>
      </c>
      <c r="DB3" s="7">
        <f t="shared" si="6"/>
        <v>0</v>
      </c>
      <c r="DC3" s="7">
        <f t="shared" si="6"/>
        <v>0</v>
      </c>
      <c r="DD3" s="7">
        <f t="shared" si="6"/>
        <v>0</v>
      </c>
      <c r="DE3" s="7">
        <f t="shared" si="6"/>
        <v>0</v>
      </c>
      <c r="DF3" s="7">
        <f t="shared" si="6"/>
        <v>0</v>
      </c>
      <c r="DG3" s="7">
        <f t="shared" si="6"/>
        <v>0</v>
      </c>
      <c r="DH3" s="7">
        <f t="shared" si="6"/>
        <v>0</v>
      </c>
      <c r="DI3" s="7">
        <f t="shared" si="6"/>
        <v>0</v>
      </c>
      <c r="DJ3" s="7">
        <f t="shared" si="6"/>
        <v>0</v>
      </c>
      <c r="DK3" s="7">
        <f t="shared" si="6"/>
        <v>0</v>
      </c>
      <c r="DL3" s="7">
        <f t="shared" si="6"/>
        <v>0</v>
      </c>
      <c r="DM3" s="7">
        <f t="shared" si="6"/>
        <v>0</v>
      </c>
      <c r="DN3" s="7">
        <f t="shared" si="6"/>
        <v>0</v>
      </c>
      <c r="DO3" s="7">
        <f t="shared" si="6"/>
        <v>0</v>
      </c>
      <c r="DP3" s="7">
        <f t="shared" si="6"/>
        <v>0</v>
      </c>
      <c r="DQ3" s="7">
        <f t="shared" si="6"/>
        <v>0</v>
      </c>
      <c r="DR3" s="7">
        <f t="shared" si="6"/>
        <v>0</v>
      </c>
      <c r="DS3" s="7">
        <f t="shared" si="6"/>
        <v>0</v>
      </c>
      <c r="DT3" s="7">
        <f t="shared" si="6"/>
        <v>0</v>
      </c>
      <c r="DU3" s="7">
        <f t="shared" si="6"/>
        <v>0</v>
      </c>
      <c r="DV3" s="7">
        <f t="shared" si="6"/>
        <v>0</v>
      </c>
      <c r="DW3" s="7">
        <f t="shared" si="6"/>
        <v>0</v>
      </c>
      <c r="DX3" s="7">
        <f t="shared" si="6"/>
        <v>0</v>
      </c>
      <c r="DY3" s="7">
        <f t="shared" si="6"/>
        <v>0</v>
      </c>
      <c r="DZ3" s="7">
        <f t="shared" si="6"/>
        <v>0</v>
      </c>
      <c r="EA3" s="7">
        <f t="shared" si="6"/>
        <v>0</v>
      </c>
      <c r="EB3" s="7">
        <f t="shared" si="6"/>
        <v>0</v>
      </c>
      <c r="EC3" s="7">
        <f t="shared" si="6"/>
        <v>0</v>
      </c>
      <c r="ED3" s="7">
        <f t="shared" si="6"/>
        <v>0</v>
      </c>
      <c r="EE3" s="7">
        <f t="shared" ref="EE3:EZ3" si="7">IF(EE$4=$K$34,"РнС",IF(EE$4=$K$43,"Ввод",0))</f>
        <v>0</v>
      </c>
      <c r="EF3" s="7">
        <f t="shared" si="7"/>
        <v>0</v>
      </c>
      <c r="EG3" s="7">
        <f t="shared" si="7"/>
        <v>0</v>
      </c>
      <c r="EH3" s="7">
        <f t="shared" si="7"/>
        <v>0</v>
      </c>
      <c r="EI3" s="7">
        <f t="shared" si="7"/>
        <v>0</v>
      </c>
      <c r="EJ3" s="7">
        <f t="shared" si="7"/>
        <v>0</v>
      </c>
      <c r="EK3" s="7">
        <f t="shared" si="7"/>
        <v>0</v>
      </c>
      <c r="EL3" s="7">
        <f t="shared" si="7"/>
        <v>0</v>
      </c>
      <c r="EM3" s="7">
        <f t="shared" si="7"/>
        <v>0</v>
      </c>
      <c r="EN3" s="7">
        <f t="shared" si="7"/>
        <v>0</v>
      </c>
      <c r="EO3" s="7">
        <f t="shared" si="7"/>
        <v>0</v>
      </c>
      <c r="EP3" s="7">
        <f t="shared" si="7"/>
        <v>0</v>
      </c>
      <c r="EQ3" s="7">
        <f t="shared" si="7"/>
        <v>0</v>
      </c>
      <c r="ER3" s="7">
        <f t="shared" si="7"/>
        <v>0</v>
      </c>
      <c r="ES3" s="7">
        <f t="shared" si="7"/>
        <v>0</v>
      </c>
      <c r="ET3" s="7">
        <f t="shared" si="7"/>
        <v>0</v>
      </c>
      <c r="EU3" s="7">
        <f t="shared" si="7"/>
        <v>0</v>
      </c>
      <c r="EV3" s="7">
        <f t="shared" si="7"/>
        <v>0</v>
      </c>
      <c r="EW3" s="7">
        <f t="shared" si="7"/>
        <v>0</v>
      </c>
      <c r="EX3" s="7">
        <f t="shared" si="7"/>
        <v>0</v>
      </c>
      <c r="EY3" s="7">
        <f t="shared" si="7"/>
        <v>0</v>
      </c>
      <c r="EZ3" s="7">
        <f t="shared" si="7"/>
        <v>0</v>
      </c>
      <c r="FA3" s="2"/>
    </row>
    <row r="4" spans="1:158" s="16" customFormat="1" ht="30" x14ac:dyDescent="0.2">
      <c r="A4" s="8"/>
      <c r="B4" s="9" t="s">
        <v>1</v>
      </c>
      <c r="C4" s="10" t="s">
        <v>2</v>
      </c>
      <c r="D4" s="10" t="s">
        <v>3</v>
      </c>
      <c r="E4" s="11" t="s">
        <v>4</v>
      </c>
      <c r="F4" s="117" t="s">
        <v>104</v>
      </c>
      <c r="G4" s="118" t="s">
        <v>6</v>
      </c>
      <c r="H4" s="119" t="s">
        <v>7</v>
      </c>
      <c r="I4" s="12" t="s">
        <v>5</v>
      </c>
      <c r="J4" s="10" t="s">
        <v>6</v>
      </c>
      <c r="K4" s="13" t="s">
        <v>7</v>
      </c>
      <c r="L4" s="14"/>
      <c r="M4" s="15">
        <v>1</v>
      </c>
      <c r="N4" s="15">
        <f t="shared" ref="N4:BS4" si="8">M4+1</f>
        <v>2</v>
      </c>
      <c r="O4" s="15">
        <f t="shared" si="8"/>
        <v>3</v>
      </c>
      <c r="P4" s="15">
        <f t="shared" si="8"/>
        <v>4</v>
      </c>
      <c r="Q4" s="15">
        <f t="shared" si="8"/>
        <v>5</v>
      </c>
      <c r="R4" s="15">
        <f t="shared" si="8"/>
        <v>6</v>
      </c>
      <c r="S4" s="15">
        <f t="shared" si="8"/>
        <v>7</v>
      </c>
      <c r="T4" s="15">
        <f t="shared" si="8"/>
        <v>8</v>
      </c>
      <c r="U4" s="15">
        <f t="shared" si="8"/>
        <v>9</v>
      </c>
      <c r="V4" s="15">
        <f t="shared" si="8"/>
        <v>10</v>
      </c>
      <c r="W4" s="15">
        <f t="shared" si="8"/>
        <v>11</v>
      </c>
      <c r="X4" s="15">
        <f t="shared" si="8"/>
        <v>12</v>
      </c>
      <c r="Y4" s="15">
        <f t="shared" si="8"/>
        <v>13</v>
      </c>
      <c r="Z4" s="15">
        <f t="shared" si="8"/>
        <v>14</v>
      </c>
      <c r="AA4" s="15">
        <f t="shared" si="8"/>
        <v>15</v>
      </c>
      <c r="AB4" s="15">
        <f t="shared" si="8"/>
        <v>16</v>
      </c>
      <c r="AC4" s="15">
        <f t="shared" si="8"/>
        <v>17</v>
      </c>
      <c r="AD4" s="15">
        <f t="shared" si="8"/>
        <v>18</v>
      </c>
      <c r="AE4" s="15">
        <f t="shared" si="8"/>
        <v>19</v>
      </c>
      <c r="AF4" s="15">
        <f t="shared" si="8"/>
        <v>20</v>
      </c>
      <c r="AG4" s="15">
        <f t="shared" si="8"/>
        <v>21</v>
      </c>
      <c r="AH4" s="15">
        <f t="shared" si="8"/>
        <v>22</v>
      </c>
      <c r="AI4" s="15">
        <f t="shared" si="8"/>
        <v>23</v>
      </c>
      <c r="AJ4" s="15">
        <f t="shared" si="8"/>
        <v>24</v>
      </c>
      <c r="AK4" s="15">
        <f t="shared" si="8"/>
        <v>25</v>
      </c>
      <c r="AL4" s="15">
        <f t="shared" si="8"/>
        <v>26</v>
      </c>
      <c r="AM4" s="15">
        <f t="shared" si="8"/>
        <v>27</v>
      </c>
      <c r="AN4" s="15">
        <f t="shared" si="8"/>
        <v>28</v>
      </c>
      <c r="AO4" s="15">
        <f t="shared" si="8"/>
        <v>29</v>
      </c>
      <c r="AP4" s="15">
        <f t="shared" si="8"/>
        <v>30</v>
      </c>
      <c r="AQ4" s="15">
        <f t="shared" si="8"/>
        <v>31</v>
      </c>
      <c r="AR4" s="15">
        <f t="shared" si="8"/>
        <v>32</v>
      </c>
      <c r="AS4" s="15">
        <f t="shared" si="8"/>
        <v>33</v>
      </c>
      <c r="AT4" s="15">
        <f t="shared" si="8"/>
        <v>34</v>
      </c>
      <c r="AU4" s="15">
        <f t="shared" si="8"/>
        <v>35</v>
      </c>
      <c r="AV4" s="15">
        <f t="shared" si="8"/>
        <v>36</v>
      </c>
      <c r="AW4" s="15">
        <f t="shared" si="8"/>
        <v>37</v>
      </c>
      <c r="AX4" s="15">
        <f t="shared" si="8"/>
        <v>38</v>
      </c>
      <c r="AY4" s="15">
        <f t="shared" si="8"/>
        <v>39</v>
      </c>
      <c r="AZ4" s="15">
        <f t="shared" si="8"/>
        <v>40</v>
      </c>
      <c r="BA4" s="15">
        <f t="shared" si="8"/>
        <v>41</v>
      </c>
      <c r="BB4" s="15">
        <f t="shared" si="8"/>
        <v>42</v>
      </c>
      <c r="BC4" s="15">
        <f t="shared" si="8"/>
        <v>43</v>
      </c>
      <c r="BD4" s="15">
        <f t="shared" si="8"/>
        <v>44</v>
      </c>
      <c r="BE4" s="15">
        <f t="shared" si="8"/>
        <v>45</v>
      </c>
      <c r="BF4" s="15">
        <f t="shared" si="8"/>
        <v>46</v>
      </c>
      <c r="BG4" s="15">
        <f t="shared" si="8"/>
        <v>47</v>
      </c>
      <c r="BH4" s="15">
        <f t="shared" si="8"/>
        <v>48</v>
      </c>
      <c r="BI4" s="15">
        <f t="shared" si="8"/>
        <v>49</v>
      </c>
      <c r="BJ4" s="15">
        <f t="shared" si="8"/>
        <v>50</v>
      </c>
      <c r="BK4" s="15">
        <f t="shared" si="8"/>
        <v>51</v>
      </c>
      <c r="BL4" s="15">
        <f t="shared" si="8"/>
        <v>52</v>
      </c>
      <c r="BM4" s="15">
        <f t="shared" si="8"/>
        <v>53</v>
      </c>
      <c r="BN4" s="15">
        <f t="shared" si="8"/>
        <v>54</v>
      </c>
      <c r="BO4" s="15">
        <f t="shared" si="8"/>
        <v>55</v>
      </c>
      <c r="BP4" s="15">
        <f t="shared" si="8"/>
        <v>56</v>
      </c>
      <c r="BQ4" s="15">
        <f t="shared" si="8"/>
        <v>57</v>
      </c>
      <c r="BR4" s="15">
        <f t="shared" si="8"/>
        <v>58</v>
      </c>
      <c r="BS4" s="15">
        <f t="shared" si="8"/>
        <v>59</v>
      </c>
      <c r="BT4" s="15">
        <f t="shared" ref="BT4:EE4" si="9">BS4+1</f>
        <v>60</v>
      </c>
      <c r="BU4" s="15">
        <f t="shared" si="9"/>
        <v>61</v>
      </c>
      <c r="BV4" s="15">
        <f t="shared" si="9"/>
        <v>62</v>
      </c>
      <c r="BW4" s="15">
        <f t="shared" si="9"/>
        <v>63</v>
      </c>
      <c r="BX4" s="15">
        <f t="shared" si="9"/>
        <v>64</v>
      </c>
      <c r="BY4" s="15">
        <f t="shared" si="9"/>
        <v>65</v>
      </c>
      <c r="BZ4" s="15">
        <f t="shared" si="9"/>
        <v>66</v>
      </c>
      <c r="CA4" s="15">
        <f t="shared" si="9"/>
        <v>67</v>
      </c>
      <c r="CB4" s="15">
        <f t="shared" si="9"/>
        <v>68</v>
      </c>
      <c r="CC4" s="15">
        <f t="shared" si="9"/>
        <v>69</v>
      </c>
      <c r="CD4" s="15">
        <f t="shared" si="9"/>
        <v>70</v>
      </c>
      <c r="CE4" s="15">
        <f t="shared" si="9"/>
        <v>71</v>
      </c>
      <c r="CF4" s="15">
        <f t="shared" si="9"/>
        <v>72</v>
      </c>
      <c r="CG4" s="15">
        <f t="shared" si="9"/>
        <v>73</v>
      </c>
      <c r="CH4" s="15">
        <f t="shared" si="9"/>
        <v>74</v>
      </c>
      <c r="CI4" s="15">
        <f t="shared" si="9"/>
        <v>75</v>
      </c>
      <c r="CJ4" s="15">
        <f t="shared" si="9"/>
        <v>76</v>
      </c>
      <c r="CK4" s="15">
        <f t="shared" si="9"/>
        <v>77</v>
      </c>
      <c r="CL4" s="15">
        <f t="shared" si="9"/>
        <v>78</v>
      </c>
      <c r="CM4" s="15">
        <f t="shared" si="9"/>
        <v>79</v>
      </c>
      <c r="CN4" s="15">
        <f t="shared" si="9"/>
        <v>80</v>
      </c>
      <c r="CO4" s="15">
        <f t="shared" si="9"/>
        <v>81</v>
      </c>
      <c r="CP4" s="15">
        <f t="shared" si="9"/>
        <v>82</v>
      </c>
      <c r="CQ4" s="15">
        <f t="shared" si="9"/>
        <v>83</v>
      </c>
      <c r="CR4" s="15">
        <f t="shared" si="9"/>
        <v>84</v>
      </c>
      <c r="CS4" s="15">
        <f t="shared" si="9"/>
        <v>85</v>
      </c>
      <c r="CT4" s="15">
        <f t="shared" si="9"/>
        <v>86</v>
      </c>
      <c r="CU4" s="15">
        <f t="shared" si="9"/>
        <v>87</v>
      </c>
      <c r="CV4" s="15">
        <f t="shared" si="9"/>
        <v>88</v>
      </c>
      <c r="CW4" s="15">
        <f t="shared" si="9"/>
        <v>89</v>
      </c>
      <c r="CX4" s="15">
        <f t="shared" si="9"/>
        <v>90</v>
      </c>
      <c r="CY4" s="15">
        <f t="shared" si="9"/>
        <v>91</v>
      </c>
      <c r="CZ4" s="15">
        <f t="shared" si="9"/>
        <v>92</v>
      </c>
      <c r="DA4" s="15">
        <f t="shared" si="9"/>
        <v>93</v>
      </c>
      <c r="DB4" s="15">
        <f t="shared" si="9"/>
        <v>94</v>
      </c>
      <c r="DC4" s="15">
        <f t="shared" si="9"/>
        <v>95</v>
      </c>
      <c r="DD4" s="15">
        <f t="shared" si="9"/>
        <v>96</v>
      </c>
      <c r="DE4" s="15">
        <f t="shared" si="9"/>
        <v>97</v>
      </c>
      <c r="DF4" s="15">
        <f t="shared" si="9"/>
        <v>98</v>
      </c>
      <c r="DG4" s="15">
        <f t="shared" si="9"/>
        <v>99</v>
      </c>
      <c r="DH4" s="15">
        <f t="shared" si="9"/>
        <v>100</v>
      </c>
      <c r="DI4" s="15">
        <f t="shared" si="9"/>
        <v>101</v>
      </c>
      <c r="DJ4" s="15">
        <f t="shared" si="9"/>
        <v>102</v>
      </c>
      <c r="DK4" s="15">
        <f t="shared" si="9"/>
        <v>103</v>
      </c>
      <c r="DL4" s="15">
        <f t="shared" si="9"/>
        <v>104</v>
      </c>
      <c r="DM4" s="15">
        <f t="shared" si="9"/>
        <v>105</v>
      </c>
      <c r="DN4" s="15">
        <f t="shared" si="9"/>
        <v>106</v>
      </c>
      <c r="DO4" s="15">
        <f t="shared" si="9"/>
        <v>107</v>
      </c>
      <c r="DP4" s="15">
        <f t="shared" si="9"/>
        <v>108</v>
      </c>
      <c r="DQ4" s="15">
        <f t="shared" si="9"/>
        <v>109</v>
      </c>
      <c r="DR4" s="15">
        <f t="shared" si="9"/>
        <v>110</v>
      </c>
      <c r="DS4" s="15">
        <f t="shared" si="9"/>
        <v>111</v>
      </c>
      <c r="DT4" s="15">
        <f t="shared" si="9"/>
        <v>112</v>
      </c>
      <c r="DU4" s="15">
        <f t="shared" si="9"/>
        <v>113</v>
      </c>
      <c r="DV4" s="15">
        <f t="shared" si="9"/>
        <v>114</v>
      </c>
      <c r="DW4" s="15">
        <f t="shared" si="9"/>
        <v>115</v>
      </c>
      <c r="DX4" s="15">
        <f t="shared" si="9"/>
        <v>116</v>
      </c>
      <c r="DY4" s="15">
        <f t="shared" si="9"/>
        <v>117</v>
      </c>
      <c r="DZ4" s="15">
        <f t="shared" si="9"/>
        <v>118</v>
      </c>
      <c r="EA4" s="15">
        <f t="shared" si="9"/>
        <v>119</v>
      </c>
      <c r="EB4" s="15">
        <f t="shared" si="9"/>
        <v>120</v>
      </c>
      <c r="EC4" s="15">
        <f t="shared" si="9"/>
        <v>121</v>
      </c>
      <c r="ED4" s="15">
        <f t="shared" si="9"/>
        <v>122</v>
      </c>
      <c r="EE4" s="15">
        <f t="shared" si="9"/>
        <v>123</v>
      </c>
      <c r="EF4" s="15">
        <f t="shared" ref="EF4:EZ4" si="10">EE4+1</f>
        <v>124</v>
      </c>
      <c r="EG4" s="15">
        <f t="shared" si="10"/>
        <v>125</v>
      </c>
      <c r="EH4" s="15">
        <f t="shared" si="10"/>
        <v>126</v>
      </c>
      <c r="EI4" s="15">
        <f t="shared" si="10"/>
        <v>127</v>
      </c>
      <c r="EJ4" s="15">
        <f t="shared" si="10"/>
        <v>128</v>
      </c>
      <c r="EK4" s="15">
        <f t="shared" si="10"/>
        <v>129</v>
      </c>
      <c r="EL4" s="15">
        <f t="shared" si="10"/>
        <v>130</v>
      </c>
      <c r="EM4" s="15">
        <f t="shared" si="10"/>
        <v>131</v>
      </c>
      <c r="EN4" s="15">
        <f t="shared" si="10"/>
        <v>132</v>
      </c>
      <c r="EO4" s="15">
        <f t="shared" si="10"/>
        <v>133</v>
      </c>
      <c r="EP4" s="15">
        <f t="shared" si="10"/>
        <v>134</v>
      </c>
      <c r="EQ4" s="15">
        <f t="shared" si="10"/>
        <v>135</v>
      </c>
      <c r="ER4" s="15">
        <f t="shared" si="10"/>
        <v>136</v>
      </c>
      <c r="ES4" s="15">
        <f t="shared" si="10"/>
        <v>137</v>
      </c>
      <c r="ET4" s="15">
        <f t="shared" si="10"/>
        <v>138</v>
      </c>
      <c r="EU4" s="15">
        <f t="shared" si="10"/>
        <v>139</v>
      </c>
      <c r="EV4" s="15">
        <f t="shared" si="10"/>
        <v>140</v>
      </c>
      <c r="EW4" s="15">
        <f t="shared" si="10"/>
        <v>141</v>
      </c>
      <c r="EX4" s="15">
        <f t="shared" si="10"/>
        <v>142</v>
      </c>
      <c r="EY4" s="15">
        <f t="shared" si="10"/>
        <v>143</v>
      </c>
      <c r="EZ4" s="15">
        <f t="shared" si="10"/>
        <v>144</v>
      </c>
      <c r="FA4" s="8"/>
    </row>
    <row r="5" spans="1:158" ht="14.25" x14ac:dyDescent="0.2">
      <c r="B5" s="188" t="s">
        <v>8</v>
      </c>
      <c r="C5" s="212"/>
      <c r="D5" s="191"/>
      <c r="E5" s="124"/>
      <c r="F5" s="120" t="s">
        <v>105</v>
      </c>
      <c r="G5" s="121">
        <v>44392</v>
      </c>
      <c r="H5" s="121">
        <f>EDATE(G5,1)</f>
        <v>44423</v>
      </c>
      <c r="I5" s="122">
        <f>K5-J5+1</f>
        <v>2</v>
      </c>
      <c r="J5" s="122">
        <f>HLOOKUP(DATE(YEAR(G5),MONTH(G5),DAY(15)),$M$2:$FB$4,3,0)</f>
        <v>3</v>
      </c>
      <c r="K5" s="123">
        <f>HLOOKUP(DATE(YEAR(H5),MONTH(H5),DAY(15)),$M$2:$FB$4,3,0)</f>
        <v>4</v>
      </c>
      <c r="L5" s="17"/>
      <c r="M5" s="18">
        <f t="shared" ref="M5:BO10" si="11">IF(AND(M$4&gt;=$J5,M$4&lt;=$K5),1,0)</f>
        <v>0</v>
      </c>
      <c r="N5" s="18">
        <f t="shared" si="11"/>
        <v>0</v>
      </c>
      <c r="O5" s="18">
        <f t="shared" si="11"/>
        <v>1</v>
      </c>
      <c r="P5" s="18">
        <f t="shared" si="11"/>
        <v>1</v>
      </c>
      <c r="Q5" s="18">
        <f t="shared" si="11"/>
        <v>0</v>
      </c>
      <c r="R5" s="18">
        <f t="shared" si="11"/>
        <v>0</v>
      </c>
      <c r="S5" s="18">
        <f t="shared" si="11"/>
        <v>0</v>
      </c>
      <c r="T5" s="18">
        <f t="shared" si="11"/>
        <v>0</v>
      </c>
      <c r="U5" s="18">
        <f t="shared" si="11"/>
        <v>0</v>
      </c>
      <c r="V5" s="18">
        <f t="shared" si="11"/>
        <v>0</v>
      </c>
      <c r="W5" s="18">
        <f t="shared" si="11"/>
        <v>0</v>
      </c>
      <c r="X5" s="18">
        <f t="shared" si="11"/>
        <v>0</v>
      </c>
      <c r="Y5" s="18">
        <f t="shared" si="11"/>
        <v>0</v>
      </c>
      <c r="Z5" s="18">
        <f t="shared" si="11"/>
        <v>0</v>
      </c>
      <c r="AA5" s="18">
        <f t="shared" si="11"/>
        <v>0</v>
      </c>
      <c r="AB5" s="18">
        <f t="shared" si="11"/>
        <v>0</v>
      </c>
      <c r="AC5" s="18">
        <f t="shared" si="11"/>
        <v>0</v>
      </c>
      <c r="AD5" s="18">
        <f t="shared" si="11"/>
        <v>0</v>
      </c>
      <c r="AE5" s="18">
        <f t="shared" si="11"/>
        <v>0</v>
      </c>
      <c r="AF5" s="18">
        <f t="shared" si="11"/>
        <v>0</v>
      </c>
      <c r="AG5" s="18">
        <f t="shared" si="11"/>
        <v>0</v>
      </c>
      <c r="AH5" s="18">
        <f t="shared" si="11"/>
        <v>0</v>
      </c>
      <c r="AI5" s="18">
        <f t="shared" si="11"/>
        <v>0</v>
      </c>
      <c r="AJ5" s="18">
        <f t="shared" si="11"/>
        <v>0</v>
      </c>
      <c r="AK5" s="18">
        <f t="shared" si="11"/>
        <v>0</v>
      </c>
      <c r="AL5" s="18">
        <f t="shared" si="11"/>
        <v>0</v>
      </c>
      <c r="AM5" s="18">
        <f t="shared" si="11"/>
        <v>0</v>
      </c>
      <c r="AN5" s="18">
        <f t="shared" si="11"/>
        <v>0</v>
      </c>
      <c r="AO5" s="18">
        <f t="shared" si="11"/>
        <v>0</v>
      </c>
      <c r="AP5" s="18">
        <f t="shared" si="11"/>
        <v>0</v>
      </c>
      <c r="AQ5" s="18">
        <f t="shared" si="11"/>
        <v>0</v>
      </c>
      <c r="AR5" s="18">
        <f t="shared" si="11"/>
        <v>0</v>
      </c>
      <c r="AS5" s="19">
        <f t="shared" si="11"/>
        <v>0</v>
      </c>
      <c r="AT5" s="19">
        <f t="shared" si="11"/>
        <v>0</v>
      </c>
      <c r="AU5" s="19">
        <f t="shared" si="11"/>
        <v>0</v>
      </c>
      <c r="AV5" s="19">
        <f t="shared" si="11"/>
        <v>0</v>
      </c>
      <c r="AW5" s="19">
        <f t="shared" si="11"/>
        <v>0</v>
      </c>
      <c r="AX5" s="19">
        <f t="shared" si="11"/>
        <v>0</v>
      </c>
      <c r="AY5" s="19">
        <f t="shared" si="11"/>
        <v>0</v>
      </c>
      <c r="AZ5" s="19">
        <f t="shared" si="11"/>
        <v>0</v>
      </c>
      <c r="BA5" s="19">
        <f t="shared" si="11"/>
        <v>0</v>
      </c>
      <c r="BB5" s="19">
        <f t="shared" si="11"/>
        <v>0</v>
      </c>
      <c r="BC5" s="18">
        <f t="shared" si="11"/>
        <v>0</v>
      </c>
      <c r="BD5" s="18">
        <f t="shared" si="11"/>
        <v>0</v>
      </c>
      <c r="BE5" s="18">
        <f t="shared" si="11"/>
        <v>0</v>
      </c>
      <c r="BF5" s="18">
        <f t="shared" si="11"/>
        <v>0</v>
      </c>
      <c r="BG5" s="18">
        <f t="shared" si="11"/>
        <v>0</v>
      </c>
      <c r="BH5" s="18">
        <f t="shared" si="11"/>
        <v>0</v>
      </c>
      <c r="BI5" s="18">
        <f t="shared" si="11"/>
        <v>0</v>
      </c>
      <c r="BJ5" s="18">
        <f t="shared" si="11"/>
        <v>0</v>
      </c>
      <c r="BK5" s="18">
        <f t="shared" si="11"/>
        <v>0</v>
      </c>
      <c r="BL5" s="18">
        <f t="shared" si="11"/>
        <v>0</v>
      </c>
      <c r="BM5" s="18">
        <f t="shared" si="11"/>
        <v>0</v>
      </c>
      <c r="BN5" s="18">
        <f t="shared" si="11"/>
        <v>0</v>
      </c>
      <c r="BO5" s="18">
        <f t="shared" si="11"/>
        <v>0</v>
      </c>
      <c r="BP5" s="18"/>
      <c r="BQ5" s="18"/>
      <c r="BR5" s="18"/>
      <c r="BS5" s="18"/>
      <c r="BT5" s="18"/>
      <c r="BU5" s="18"/>
      <c r="BV5" s="18">
        <f t="shared" ref="BV5:EG5" si="12">IF(AND(BV$4&gt;=$J5,BV$4&lt;=$K5),1,0)</f>
        <v>0</v>
      </c>
      <c r="BW5" s="18">
        <f t="shared" si="12"/>
        <v>0</v>
      </c>
      <c r="BX5" s="18">
        <f t="shared" si="12"/>
        <v>0</v>
      </c>
      <c r="BY5" s="18">
        <f t="shared" si="12"/>
        <v>0</v>
      </c>
      <c r="BZ5" s="18">
        <f t="shared" si="12"/>
        <v>0</v>
      </c>
      <c r="CA5" s="18">
        <f t="shared" si="12"/>
        <v>0</v>
      </c>
      <c r="CB5" s="18">
        <f t="shared" si="12"/>
        <v>0</v>
      </c>
      <c r="CC5" s="18">
        <f t="shared" si="12"/>
        <v>0</v>
      </c>
      <c r="CD5" s="18">
        <f t="shared" si="12"/>
        <v>0</v>
      </c>
      <c r="CE5" s="18">
        <f t="shared" si="12"/>
        <v>0</v>
      </c>
      <c r="CF5" s="18">
        <f t="shared" si="12"/>
        <v>0</v>
      </c>
      <c r="CG5" s="18">
        <f t="shared" si="12"/>
        <v>0</v>
      </c>
      <c r="CH5" s="18">
        <f t="shared" si="12"/>
        <v>0</v>
      </c>
      <c r="CI5" s="18">
        <f t="shared" si="12"/>
        <v>0</v>
      </c>
      <c r="CJ5" s="18">
        <f t="shared" si="12"/>
        <v>0</v>
      </c>
      <c r="CK5" s="18">
        <f t="shared" si="12"/>
        <v>0</v>
      </c>
      <c r="CL5" s="18">
        <f t="shared" si="12"/>
        <v>0</v>
      </c>
      <c r="CM5" s="18">
        <f t="shared" si="12"/>
        <v>0</v>
      </c>
      <c r="CN5" s="18">
        <f t="shared" si="12"/>
        <v>0</v>
      </c>
      <c r="CO5" s="18">
        <f t="shared" si="12"/>
        <v>0</v>
      </c>
      <c r="CP5" s="18">
        <f t="shared" si="12"/>
        <v>0</v>
      </c>
      <c r="CQ5" s="18">
        <f t="shared" si="12"/>
        <v>0</v>
      </c>
      <c r="CR5" s="18">
        <f t="shared" si="12"/>
        <v>0</v>
      </c>
      <c r="CS5" s="18">
        <f t="shared" si="12"/>
        <v>0</v>
      </c>
      <c r="CT5" s="18">
        <f t="shared" si="12"/>
        <v>0</v>
      </c>
      <c r="CU5" s="18">
        <f t="shared" si="12"/>
        <v>0</v>
      </c>
      <c r="CV5" s="18">
        <f t="shared" si="12"/>
        <v>0</v>
      </c>
      <c r="CW5" s="18">
        <f t="shared" si="12"/>
        <v>0</v>
      </c>
      <c r="CX5" s="18">
        <f t="shared" si="12"/>
        <v>0</v>
      </c>
      <c r="CY5" s="18">
        <f t="shared" si="12"/>
        <v>0</v>
      </c>
      <c r="CZ5" s="18">
        <f t="shared" si="12"/>
        <v>0</v>
      </c>
      <c r="DA5" s="18">
        <f t="shared" si="12"/>
        <v>0</v>
      </c>
      <c r="DB5" s="18">
        <f t="shared" si="12"/>
        <v>0</v>
      </c>
      <c r="DC5" s="18">
        <f t="shared" si="12"/>
        <v>0</v>
      </c>
      <c r="DD5" s="18">
        <f t="shared" si="12"/>
        <v>0</v>
      </c>
      <c r="DE5" s="18">
        <f t="shared" si="12"/>
        <v>0</v>
      </c>
      <c r="DF5" s="18">
        <f t="shared" si="12"/>
        <v>0</v>
      </c>
      <c r="DG5" s="18">
        <f t="shared" si="12"/>
        <v>0</v>
      </c>
      <c r="DH5" s="18">
        <f t="shared" si="12"/>
        <v>0</v>
      </c>
      <c r="DI5" s="18">
        <f t="shared" si="12"/>
        <v>0</v>
      </c>
      <c r="DJ5" s="18">
        <f t="shared" si="12"/>
        <v>0</v>
      </c>
      <c r="DK5" s="18">
        <f t="shared" si="12"/>
        <v>0</v>
      </c>
      <c r="DL5" s="18">
        <f t="shared" si="12"/>
        <v>0</v>
      </c>
      <c r="DM5" s="18">
        <f t="shared" si="12"/>
        <v>0</v>
      </c>
      <c r="DN5" s="18">
        <f t="shared" si="12"/>
        <v>0</v>
      </c>
      <c r="DO5" s="18">
        <f t="shared" si="12"/>
        <v>0</v>
      </c>
      <c r="DP5" s="18">
        <f t="shared" si="12"/>
        <v>0</v>
      </c>
      <c r="DQ5" s="18">
        <f t="shared" si="12"/>
        <v>0</v>
      </c>
      <c r="DR5" s="18">
        <f t="shared" si="12"/>
        <v>0</v>
      </c>
      <c r="DS5" s="18">
        <f t="shared" si="12"/>
        <v>0</v>
      </c>
      <c r="DT5" s="18">
        <f t="shared" si="12"/>
        <v>0</v>
      </c>
      <c r="DU5" s="18">
        <f t="shared" si="12"/>
        <v>0</v>
      </c>
      <c r="DV5" s="18">
        <f t="shared" si="12"/>
        <v>0</v>
      </c>
      <c r="DW5" s="18">
        <f t="shared" si="12"/>
        <v>0</v>
      </c>
      <c r="DX5" s="18">
        <f t="shared" si="12"/>
        <v>0</v>
      </c>
      <c r="DY5" s="18">
        <f t="shared" si="12"/>
        <v>0</v>
      </c>
      <c r="DZ5" s="18">
        <f t="shared" si="12"/>
        <v>0</v>
      </c>
      <c r="EA5" s="18">
        <f t="shared" si="12"/>
        <v>0</v>
      </c>
      <c r="EB5" s="18">
        <f t="shared" si="12"/>
        <v>0</v>
      </c>
      <c r="EC5" s="18">
        <f t="shared" si="12"/>
        <v>0</v>
      </c>
      <c r="ED5" s="18">
        <f t="shared" si="12"/>
        <v>0</v>
      </c>
      <c r="EE5" s="18">
        <f t="shared" si="12"/>
        <v>0</v>
      </c>
      <c r="EF5" s="18">
        <f t="shared" si="12"/>
        <v>0</v>
      </c>
      <c r="EG5" s="18">
        <f t="shared" si="12"/>
        <v>0</v>
      </c>
      <c r="EH5" s="18">
        <f t="shared" ref="EH5:EZ5" si="13">IF(AND(EH$4&gt;=$J5,EH$4&lt;=$K5),1,0)</f>
        <v>0</v>
      </c>
      <c r="EI5" s="18">
        <f t="shared" si="13"/>
        <v>0</v>
      </c>
      <c r="EJ5" s="18">
        <f t="shared" si="13"/>
        <v>0</v>
      </c>
      <c r="EK5" s="18">
        <f t="shared" si="13"/>
        <v>0</v>
      </c>
      <c r="EL5" s="18">
        <f t="shared" si="13"/>
        <v>0</v>
      </c>
      <c r="EM5" s="18">
        <f t="shared" si="13"/>
        <v>0</v>
      </c>
      <c r="EN5" s="18">
        <f t="shared" si="13"/>
        <v>0</v>
      </c>
      <c r="EO5" s="18">
        <f t="shared" si="13"/>
        <v>0</v>
      </c>
      <c r="EP5" s="18">
        <f t="shared" si="13"/>
        <v>0</v>
      </c>
      <c r="EQ5" s="18">
        <f t="shared" si="13"/>
        <v>0</v>
      </c>
      <c r="ER5" s="18">
        <f t="shared" si="13"/>
        <v>0</v>
      </c>
      <c r="ES5" s="18">
        <f t="shared" si="13"/>
        <v>0</v>
      </c>
      <c r="ET5" s="18">
        <f t="shared" si="13"/>
        <v>0</v>
      </c>
      <c r="EU5" s="18">
        <f t="shared" si="13"/>
        <v>0</v>
      </c>
      <c r="EV5" s="18">
        <f t="shared" si="13"/>
        <v>0</v>
      </c>
      <c r="EW5" s="18">
        <f t="shared" si="13"/>
        <v>0</v>
      </c>
      <c r="EX5" s="18">
        <f t="shared" si="13"/>
        <v>0</v>
      </c>
      <c r="EY5" s="18">
        <f t="shared" si="13"/>
        <v>0</v>
      </c>
      <c r="EZ5" s="18">
        <f t="shared" si="13"/>
        <v>0</v>
      </c>
      <c r="FA5" s="20"/>
      <c r="FB5" s="21"/>
    </row>
    <row r="6" spans="1:158" ht="14.25" x14ac:dyDescent="0.2">
      <c r="B6" s="188" t="s">
        <v>9</v>
      </c>
      <c r="C6" s="212"/>
      <c r="D6" s="191"/>
      <c r="E6" s="124"/>
      <c r="F6" s="124" t="s">
        <v>106</v>
      </c>
      <c r="G6" s="128">
        <f>HLOOKUP(J6,$M$1:$EZ$4,2,0)</f>
        <v>44423</v>
      </c>
      <c r="H6" s="128">
        <f>HLOOKUP(K6,$M$1:$EZ$4,2,0)</f>
        <v>45000</v>
      </c>
      <c r="I6" s="122">
        <f>K6-J6+1</f>
        <v>20</v>
      </c>
      <c r="J6" s="134">
        <f>IF(сроки_калк!$C$4=5,$K$5,MIN(J7:J15))</f>
        <v>4</v>
      </c>
      <c r="K6" s="135">
        <f>IF(сроки_калк!$C$4=5,$K$5,MAX(K7:K15))</f>
        <v>23</v>
      </c>
      <c r="L6" s="17"/>
      <c r="M6" s="18">
        <f t="shared" si="11"/>
        <v>0</v>
      </c>
      <c r="N6" s="18">
        <f t="shared" si="11"/>
        <v>0</v>
      </c>
      <c r="O6" s="18">
        <f t="shared" si="11"/>
        <v>0</v>
      </c>
      <c r="P6" s="18">
        <f t="shared" si="11"/>
        <v>1</v>
      </c>
      <c r="Q6" s="18">
        <f t="shared" si="11"/>
        <v>1</v>
      </c>
      <c r="R6" s="18">
        <f t="shared" si="11"/>
        <v>1</v>
      </c>
      <c r="S6" s="18">
        <f t="shared" si="11"/>
        <v>1</v>
      </c>
      <c r="T6" s="18">
        <f t="shared" si="11"/>
        <v>1</v>
      </c>
      <c r="U6" s="18">
        <f t="shared" si="11"/>
        <v>1</v>
      </c>
      <c r="V6" s="18">
        <f t="shared" si="11"/>
        <v>1</v>
      </c>
      <c r="W6" s="18">
        <f t="shared" si="11"/>
        <v>1</v>
      </c>
      <c r="X6" s="18">
        <f t="shared" si="11"/>
        <v>1</v>
      </c>
      <c r="Y6" s="18">
        <f t="shared" si="11"/>
        <v>1</v>
      </c>
      <c r="Z6" s="18">
        <f t="shared" si="11"/>
        <v>1</v>
      </c>
      <c r="AA6" s="18">
        <f t="shared" si="11"/>
        <v>1</v>
      </c>
      <c r="AB6" s="18">
        <f t="shared" si="11"/>
        <v>1</v>
      </c>
      <c r="AC6" s="18">
        <f t="shared" si="11"/>
        <v>1</v>
      </c>
      <c r="AD6" s="18">
        <f t="shared" si="11"/>
        <v>1</v>
      </c>
      <c r="AE6" s="18">
        <f t="shared" si="11"/>
        <v>1</v>
      </c>
      <c r="AF6" s="18">
        <f t="shared" si="11"/>
        <v>1</v>
      </c>
      <c r="AG6" s="18">
        <f t="shared" si="11"/>
        <v>1</v>
      </c>
      <c r="AH6" s="18">
        <f t="shared" si="11"/>
        <v>1</v>
      </c>
      <c r="AI6" s="18">
        <f t="shared" si="11"/>
        <v>1</v>
      </c>
      <c r="AJ6" s="18">
        <f t="shared" si="11"/>
        <v>0</v>
      </c>
      <c r="AK6" s="18">
        <f t="shared" si="11"/>
        <v>0</v>
      </c>
      <c r="AL6" s="18">
        <f t="shared" si="11"/>
        <v>0</v>
      </c>
      <c r="AM6" s="18">
        <f t="shared" si="11"/>
        <v>0</v>
      </c>
      <c r="AN6" s="18">
        <f t="shared" si="11"/>
        <v>0</v>
      </c>
      <c r="AO6" s="18">
        <f t="shared" si="11"/>
        <v>0</v>
      </c>
      <c r="AP6" s="18">
        <f t="shared" si="11"/>
        <v>0</v>
      </c>
      <c r="AQ6" s="18">
        <f t="shared" si="11"/>
        <v>0</v>
      </c>
      <c r="AR6" s="18">
        <f t="shared" si="11"/>
        <v>0</v>
      </c>
      <c r="AS6" s="19">
        <f t="shared" si="11"/>
        <v>0</v>
      </c>
      <c r="AT6" s="19">
        <f t="shared" si="11"/>
        <v>0</v>
      </c>
      <c r="AU6" s="19">
        <f t="shared" si="11"/>
        <v>0</v>
      </c>
      <c r="AV6" s="19"/>
      <c r="AW6" s="19"/>
      <c r="AX6" s="19"/>
      <c r="AY6" s="19"/>
      <c r="AZ6" s="19"/>
      <c r="BA6" s="19"/>
      <c r="BB6" s="19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20"/>
      <c r="FB6" s="21"/>
    </row>
    <row r="7" spans="1:158" s="28" customFormat="1" ht="38.25" outlineLevel="1" x14ac:dyDescent="0.2">
      <c r="A7" s="22"/>
      <c r="B7" s="213" t="s">
        <v>10</v>
      </c>
      <c r="C7" s="193" t="s">
        <v>11</v>
      </c>
      <c r="D7" s="194">
        <f>сроки_калк!B12</f>
        <v>4</v>
      </c>
      <c r="E7" s="125"/>
      <c r="F7" s="125" t="s">
        <v>106</v>
      </c>
      <c r="G7" s="129">
        <f>H5</f>
        <v>44423</v>
      </c>
      <c r="H7" s="129">
        <f t="shared" ref="H7:H13" si="14">EDATE(G7,D7-1)</f>
        <v>44515</v>
      </c>
      <c r="I7" s="136">
        <f>K7-J7+1</f>
        <v>4</v>
      </c>
      <c r="J7" s="137">
        <f t="shared" ref="J7:J15" si="15">HLOOKUP(DATE(YEAR(G7),MONTH(G7),DAY(15)),$M$2:$FB$4,3,0)</f>
        <v>4</v>
      </c>
      <c r="K7" s="138">
        <f t="shared" ref="K7:K15" si="16">HLOOKUP(DATE(YEAR(H7),MONTH(H7),DAY(15)),$M$2:$FB$4,3,0)</f>
        <v>7</v>
      </c>
      <c r="L7" s="25"/>
      <c r="M7" s="26">
        <f t="shared" ref="M7:BO7" si="17">IF(AND(M$4&gt;=$J7,M$4&lt;=$K7),1,0)</f>
        <v>0</v>
      </c>
      <c r="N7" s="26">
        <f t="shared" si="17"/>
        <v>0</v>
      </c>
      <c r="O7" s="26">
        <f t="shared" si="17"/>
        <v>0</v>
      </c>
      <c r="P7" s="26">
        <f t="shared" si="17"/>
        <v>1</v>
      </c>
      <c r="Q7" s="26">
        <f t="shared" si="17"/>
        <v>1</v>
      </c>
      <c r="R7" s="26">
        <f t="shared" si="17"/>
        <v>1</v>
      </c>
      <c r="S7" s="26">
        <f t="shared" si="17"/>
        <v>1</v>
      </c>
      <c r="T7" s="26">
        <f t="shared" si="17"/>
        <v>0</v>
      </c>
      <c r="U7" s="26">
        <f t="shared" si="17"/>
        <v>0</v>
      </c>
      <c r="V7" s="26">
        <f t="shared" si="17"/>
        <v>0</v>
      </c>
      <c r="W7" s="26">
        <f t="shared" si="17"/>
        <v>0</v>
      </c>
      <c r="X7" s="26">
        <f t="shared" si="17"/>
        <v>0</v>
      </c>
      <c r="Y7" s="26">
        <f t="shared" si="17"/>
        <v>0</v>
      </c>
      <c r="Z7" s="26">
        <f t="shared" si="17"/>
        <v>0</v>
      </c>
      <c r="AA7" s="26">
        <f t="shared" si="17"/>
        <v>0</v>
      </c>
      <c r="AB7" s="26">
        <f t="shared" si="17"/>
        <v>0</v>
      </c>
      <c r="AC7" s="26">
        <f t="shared" si="17"/>
        <v>0</v>
      </c>
      <c r="AD7" s="26">
        <f t="shared" si="17"/>
        <v>0</v>
      </c>
      <c r="AE7" s="26">
        <f t="shared" si="17"/>
        <v>0</v>
      </c>
      <c r="AF7" s="26">
        <f t="shared" si="17"/>
        <v>0</v>
      </c>
      <c r="AG7" s="26">
        <f t="shared" si="17"/>
        <v>0</v>
      </c>
      <c r="AH7" s="26">
        <f t="shared" si="17"/>
        <v>0</v>
      </c>
      <c r="AI7" s="26">
        <f t="shared" si="17"/>
        <v>0</v>
      </c>
      <c r="AJ7" s="26">
        <f t="shared" si="17"/>
        <v>0</v>
      </c>
      <c r="AK7" s="26">
        <f t="shared" si="17"/>
        <v>0</v>
      </c>
      <c r="AL7" s="26">
        <f t="shared" si="17"/>
        <v>0</v>
      </c>
      <c r="AM7" s="26">
        <f t="shared" si="17"/>
        <v>0</v>
      </c>
      <c r="AN7" s="26">
        <f t="shared" si="17"/>
        <v>0</v>
      </c>
      <c r="AO7" s="26">
        <f t="shared" si="17"/>
        <v>0</v>
      </c>
      <c r="AP7" s="26">
        <f t="shared" si="17"/>
        <v>0</v>
      </c>
      <c r="AQ7" s="26">
        <f t="shared" si="17"/>
        <v>0</v>
      </c>
      <c r="AR7" s="26">
        <f t="shared" si="17"/>
        <v>0</v>
      </c>
      <c r="AS7" s="19">
        <f t="shared" si="17"/>
        <v>0</v>
      </c>
      <c r="AT7" s="19">
        <f t="shared" si="17"/>
        <v>0</v>
      </c>
      <c r="AU7" s="19">
        <f t="shared" si="17"/>
        <v>0</v>
      </c>
      <c r="AV7" s="19">
        <f t="shared" si="17"/>
        <v>0</v>
      </c>
      <c r="AW7" s="19">
        <f t="shared" si="17"/>
        <v>0</v>
      </c>
      <c r="AX7" s="19">
        <f t="shared" si="17"/>
        <v>0</v>
      </c>
      <c r="AY7" s="19">
        <f t="shared" si="17"/>
        <v>0</v>
      </c>
      <c r="AZ7" s="19">
        <f t="shared" si="17"/>
        <v>0</v>
      </c>
      <c r="BA7" s="19">
        <f t="shared" si="17"/>
        <v>0</v>
      </c>
      <c r="BB7" s="19">
        <f t="shared" si="17"/>
        <v>0</v>
      </c>
      <c r="BC7" s="26">
        <f t="shared" si="17"/>
        <v>0</v>
      </c>
      <c r="BD7" s="26">
        <f t="shared" si="17"/>
        <v>0</v>
      </c>
      <c r="BE7" s="26">
        <f t="shared" si="17"/>
        <v>0</v>
      </c>
      <c r="BF7" s="26">
        <f t="shared" si="17"/>
        <v>0</v>
      </c>
      <c r="BG7" s="26">
        <f t="shared" si="17"/>
        <v>0</v>
      </c>
      <c r="BH7" s="26">
        <f t="shared" si="17"/>
        <v>0</v>
      </c>
      <c r="BI7" s="26">
        <f t="shared" si="17"/>
        <v>0</v>
      </c>
      <c r="BJ7" s="26">
        <f t="shared" si="17"/>
        <v>0</v>
      </c>
      <c r="BK7" s="26">
        <f t="shared" si="17"/>
        <v>0</v>
      </c>
      <c r="BL7" s="26">
        <f t="shared" si="17"/>
        <v>0</v>
      </c>
      <c r="BM7" s="26">
        <f t="shared" si="17"/>
        <v>0</v>
      </c>
      <c r="BN7" s="26">
        <f t="shared" si="17"/>
        <v>0</v>
      </c>
      <c r="BO7" s="26">
        <f t="shared" si="17"/>
        <v>0</v>
      </c>
      <c r="BP7" s="26">
        <f t="shared" ref="BP7:EA13" si="18">IF(AND(BP$4&gt;=$J7,BP$4&lt;=$K7),1,0)</f>
        <v>0</v>
      </c>
      <c r="BQ7" s="26">
        <f t="shared" si="18"/>
        <v>0</v>
      </c>
      <c r="BR7" s="26">
        <f t="shared" si="18"/>
        <v>0</v>
      </c>
      <c r="BS7" s="26">
        <f t="shared" si="18"/>
        <v>0</v>
      </c>
      <c r="BT7" s="26">
        <f t="shared" si="18"/>
        <v>0</v>
      </c>
      <c r="BU7" s="26">
        <f t="shared" si="18"/>
        <v>0</v>
      </c>
      <c r="BV7" s="26">
        <f t="shared" si="18"/>
        <v>0</v>
      </c>
      <c r="BW7" s="26">
        <f t="shared" si="18"/>
        <v>0</v>
      </c>
      <c r="BX7" s="26">
        <f t="shared" si="18"/>
        <v>0</v>
      </c>
      <c r="BY7" s="26">
        <f t="shared" si="18"/>
        <v>0</v>
      </c>
      <c r="BZ7" s="26">
        <f t="shared" si="18"/>
        <v>0</v>
      </c>
      <c r="CA7" s="26">
        <f t="shared" si="18"/>
        <v>0</v>
      </c>
      <c r="CB7" s="26">
        <f t="shared" si="18"/>
        <v>0</v>
      </c>
      <c r="CC7" s="26">
        <f t="shared" si="18"/>
        <v>0</v>
      </c>
      <c r="CD7" s="26">
        <f t="shared" si="18"/>
        <v>0</v>
      </c>
      <c r="CE7" s="26">
        <f t="shared" si="18"/>
        <v>0</v>
      </c>
      <c r="CF7" s="26">
        <f t="shared" si="18"/>
        <v>0</v>
      </c>
      <c r="CG7" s="26">
        <f t="shared" si="18"/>
        <v>0</v>
      </c>
      <c r="CH7" s="26">
        <f t="shared" si="18"/>
        <v>0</v>
      </c>
      <c r="CI7" s="26">
        <f t="shared" si="18"/>
        <v>0</v>
      </c>
      <c r="CJ7" s="26">
        <f t="shared" si="18"/>
        <v>0</v>
      </c>
      <c r="CK7" s="26">
        <f t="shared" si="18"/>
        <v>0</v>
      </c>
      <c r="CL7" s="26">
        <f t="shared" si="18"/>
        <v>0</v>
      </c>
      <c r="CM7" s="26">
        <f t="shared" si="18"/>
        <v>0</v>
      </c>
      <c r="CN7" s="26">
        <f t="shared" si="18"/>
        <v>0</v>
      </c>
      <c r="CO7" s="26">
        <f t="shared" ref="CO7:EE7" si="19">IF(OR(CO$4=$J7,CO$4=$K7),1,0)</f>
        <v>0</v>
      </c>
      <c r="CP7" s="26">
        <f t="shared" si="19"/>
        <v>0</v>
      </c>
      <c r="CQ7" s="26">
        <f t="shared" si="19"/>
        <v>0</v>
      </c>
      <c r="CR7" s="26">
        <f t="shared" si="19"/>
        <v>0</v>
      </c>
      <c r="CS7" s="26">
        <f t="shared" si="19"/>
        <v>0</v>
      </c>
      <c r="CT7" s="26">
        <f t="shared" si="19"/>
        <v>0</v>
      </c>
      <c r="CU7" s="26">
        <f t="shared" si="19"/>
        <v>0</v>
      </c>
      <c r="CV7" s="26">
        <f t="shared" si="19"/>
        <v>0</v>
      </c>
      <c r="CW7" s="26">
        <f t="shared" si="19"/>
        <v>0</v>
      </c>
      <c r="CX7" s="26">
        <f t="shared" si="19"/>
        <v>0</v>
      </c>
      <c r="CY7" s="26">
        <f t="shared" si="19"/>
        <v>0</v>
      </c>
      <c r="CZ7" s="26">
        <f t="shared" si="19"/>
        <v>0</v>
      </c>
      <c r="DA7" s="26">
        <f t="shared" si="19"/>
        <v>0</v>
      </c>
      <c r="DB7" s="26">
        <f t="shared" si="19"/>
        <v>0</v>
      </c>
      <c r="DC7" s="26">
        <f t="shared" si="19"/>
        <v>0</v>
      </c>
      <c r="DD7" s="26">
        <f t="shared" si="19"/>
        <v>0</v>
      </c>
      <c r="DE7" s="26">
        <f t="shared" si="19"/>
        <v>0</v>
      </c>
      <c r="DF7" s="26">
        <f t="shared" si="19"/>
        <v>0</v>
      </c>
      <c r="DG7" s="26">
        <f t="shared" si="19"/>
        <v>0</v>
      </c>
      <c r="DH7" s="26">
        <f t="shared" si="19"/>
        <v>0</v>
      </c>
      <c r="DI7" s="26">
        <f t="shared" si="19"/>
        <v>0</v>
      </c>
      <c r="DJ7" s="26">
        <f t="shared" si="19"/>
        <v>0</v>
      </c>
      <c r="DK7" s="26">
        <f t="shared" si="19"/>
        <v>0</v>
      </c>
      <c r="DL7" s="26">
        <f t="shared" si="19"/>
        <v>0</v>
      </c>
      <c r="DM7" s="26">
        <f t="shared" si="19"/>
        <v>0</v>
      </c>
      <c r="DN7" s="26">
        <f t="shared" si="19"/>
        <v>0</v>
      </c>
      <c r="DO7" s="26">
        <f t="shared" si="19"/>
        <v>0</v>
      </c>
      <c r="DP7" s="26">
        <f t="shared" si="19"/>
        <v>0</v>
      </c>
      <c r="DQ7" s="26">
        <f t="shared" si="19"/>
        <v>0</v>
      </c>
      <c r="DR7" s="26">
        <f t="shared" si="19"/>
        <v>0</v>
      </c>
      <c r="DS7" s="26">
        <f t="shared" si="19"/>
        <v>0</v>
      </c>
      <c r="DT7" s="26">
        <f t="shared" si="19"/>
        <v>0</v>
      </c>
      <c r="DU7" s="26">
        <f t="shared" si="19"/>
        <v>0</v>
      </c>
      <c r="DV7" s="26">
        <f t="shared" si="19"/>
        <v>0</v>
      </c>
      <c r="DW7" s="26">
        <f t="shared" si="19"/>
        <v>0</v>
      </c>
      <c r="DX7" s="26">
        <f t="shared" si="19"/>
        <v>0</v>
      </c>
      <c r="DY7" s="26">
        <f t="shared" si="19"/>
        <v>0</v>
      </c>
      <c r="DZ7" s="26">
        <f t="shared" si="19"/>
        <v>0</v>
      </c>
      <c r="EA7" s="26">
        <f t="shared" si="19"/>
        <v>0</v>
      </c>
      <c r="EB7" s="26">
        <f t="shared" si="19"/>
        <v>0</v>
      </c>
      <c r="EC7" s="26">
        <f t="shared" si="19"/>
        <v>0</v>
      </c>
      <c r="ED7" s="26">
        <f t="shared" si="19"/>
        <v>0</v>
      </c>
      <c r="EE7" s="26">
        <f t="shared" si="19"/>
        <v>0</v>
      </c>
      <c r="EF7" s="26">
        <f t="shared" ref="EF7:EZ7" si="20">IF(OR(EF$4=$J7,EF$4=$K7),1,0)</f>
        <v>0</v>
      </c>
      <c r="EG7" s="26">
        <f t="shared" si="20"/>
        <v>0</v>
      </c>
      <c r="EH7" s="26">
        <f t="shared" si="20"/>
        <v>0</v>
      </c>
      <c r="EI7" s="26">
        <f t="shared" si="20"/>
        <v>0</v>
      </c>
      <c r="EJ7" s="26">
        <f t="shared" si="20"/>
        <v>0</v>
      </c>
      <c r="EK7" s="26">
        <f t="shared" si="20"/>
        <v>0</v>
      </c>
      <c r="EL7" s="26">
        <f t="shared" si="20"/>
        <v>0</v>
      </c>
      <c r="EM7" s="26">
        <f t="shared" si="20"/>
        <v>0</v>
      </c>
      <c r="EN7" s="26">
        <f t="shared" si="20"/>
        <v>0</v>
      </c>
      <c r="EO7" s="26">
        <f t="shared" si="20"/>
        <v>0</v>
      </c>
      <c r="EP7" s="26">
        <f t="shared" si="20"/>
        <v>0</v>
      </c>
      <c r="EQ7" s="26">
        <f t="shared" si="20"/>
        <v>0</v>
      </c>
      <c r="ER7" s="26">
        <f t="shared" si="20"/>
        <v>0</v>
      </c>
      <c r="ES7" s="26">
        <f t="shared" si="20"/>
        <v>0</v>
      </c>
      <c r="ET7" s="26">
        <f t="shared" si="20"/>
        <v>0</v>
      </c>
      <c r="EU7" s="26">
        <f t="shared" si="20"/>
        <v>0</v>
      </c>
      <c r="EV7" s="26">
        <f t="shared" si="20"/>
        <v>0</v>
      </c>
      <c r="EW7" s="26">
        <f t="shared" si="20"/>
        <v>0</v>
      </c>
      <c r="EX7" s="26">
        <f t="shared" si="20"/>
        <v>0</v>
      </c>
      <c r="EY7" s="26">
        <f t="shared" si="20"/>
        <v>0</v>
      </c>
      <c r="EZ7" s="26">
        <f t="shared" si="20"/>
        <v>0</v>
      </c>
      <c r="FA7" s="20"/>
      <c r="FB7" s="27"/>
    </row>
    <row r="8" spans="1:158" s="28" customFormat="1" ht="14.25" outlineLevel="1" x14ac:dyDescent="0.2">
      <c r="A8" s="22"/>
      <c r="B8" s="214" t="s">
        <v>12</v>
      </c>
      <c r="C8" s="181" t="s">
        <v>11</v>
      </c>
      <c r="D8" s="183">
        <f>сроки_калк!B13</f>
        <v>4</v>
      </c>
      <c r="E8" s="126"/>
      <c r="F8" s="126" t="s">
        <v>106</v>
      </c>
      <c r="G8" s="130">
        <f t="shared" ref="G8:G13" si="21">EDATE(H7,1)</f>
        <v>44545</v>
      </c>
      <c r="H8" s="130">
        <f t="shared" si="14"/>
        <v>44635</v>
      </c>
      <c r="I8" s="139">
        <f t="shared" ref="I8:I24" si="22">K8-J8+1</f>
        <v>4</v>
      </c>
      <c r="J8" s="140">
        <f t="shared" si="15"/>
        <v>8</v>
      </c>
      <c r="K8" s="140">
        <f t="shared" si="16"/>
        <v>11</v>
      </c>
      <c r="L8" s="25"/>
      <c r="M8" s="26">
        <f t="shared" si="11"/>
        <v>0</v>
      </c>
      <c r="N8" s="26">
        <f t="shared" si="11"/>
        <v>0</v>
      </c>
      <c r="O8" s="26">
        <f t="shared" si="11"/>
        <v>0</v>
      </c>
      <c r="P8" s="26">
        <f t="shared" si="11"/>
        <v>0</v>
      </c>
      <c r="Q8" s="26">
        <f t="shared" si="11"/>
        <v>0</v>
      </c>
      <c r="R8" s="26">
        <f t="shared" si="11"/>
        <v>0</v>
      </c>
      <c r="S8" s="26">
        <f t="shared" si="11"/>
        <v>0</v>
      </c>
      <c r="T8" s="26">
        <f t="shared" si="11"/>
        <v>1</v>
      </c>
      <c r="U8" s="26">
        <f t="shared" si="11"/>
        <v>1</v>
      </c>
      <c r="V8" s="26">
        <f t="shared" si="11"/>
        <v>1</v>
      </c>
      <c r="W8" s="26">
        <f t="shared" si="11"/>
        <v>1</v>
      </c>
      <c r="X8" s="26">
        <f t="shared" si="11"/>
        <v>0</v>
      </c>
      <c r="Y8" s="26">
        <f t="shared" si="11"/>
        <v>0</v>
      </c>
      <c r="Z8" s="26">
        <f t="shared" si="11"/>
        <v>0</v>
      </c>
      <c r="AA8" s="26">
        <f t="shared" si="11"/>
        <v>0</v>
      </c>
      <c r="AB8" s="26">
        <f t="shared" si="11"/>
        <v>0</v>
      </c>
      <c r="AC8" s="26">
        <f t="shared" si="11"/>
        <v>0</v>
      </c>
      <c r="AD8" s="26">
        <f t="shared" si="11"/>
        <v>0</v>
      </c>
      <c r="AE8" s="26">
        <f t="shared" si="11"/>
        <v>0</v>
      </c>
      <c r="AF8" s="26">
        <f t="shared" si="11"/>
        <v>0</v>
      </c>
      <c r="AG8" s="26">
        <f t="shared" si="11"/>
        <v>0</v>
      </c>
      <c r="AH8" s="26">
        <f t="shared" si="11"/>
        <v>0</v>
      </c>
      <c r="AI8" s="26">
        <f t="shared" si="11"/>
        <v>0</v>
      </c>
      <c r="AJ8" s="26">
        <f t="shared" si="11"/>
        <v>0</v>
      </c>
      <c r="AK8" s="26">
        <f t="shared" si="11"/>
        <v>0</v>
      </c>
      <c r="AL8" s="26">
        <f t="shared" si="11"/>
        <v>0</v>
      </c>
      <c r="AM8" s="26">
        <f t="shared" si="11"/>
        <v>0</v>
      </c>
      <c r="AN8" s="26">
        <f t="shared" si="11"/>
        <v>0</v>
      </c>
      <c r="AO8" s="26">
        <f t="shared" si="11"/>
        <v>0</v>
      </c>
      <c r="AP8" s="26">
        <f t="shared" si="11"/>
        <v>0</v>
      </c>
      <c r="AQ8" s="26">
        <f t="shared" si="11"/>
        <v>0</v>
      </c>
      <c r="AR8" s="26">
        <f t="shared" si="11"/>
        <v>0</v>
      </c>
      <c r="AS8" s="19">
        <f t="shared" si="11"/>
        <v>0</v>
      </c>
      <c r="AT8" s="19">
        <f t="shared" si="11"/>
        <v>0</v>
      </c>
      <c r="AU8" s="19">
        <f t="shared" si="11"/>
        <v>0</v>
      </c>
      <c r="AV8" s="19">
        <f t="shared" si="11"/>
        <v>0</v>
      </c>
      <c r="AW8" s="19">
        <f t="shared" si="11"/>
        <v>0</v>
      </c>
      <c r="AX8" s="19">
        <f t="shared" si="11"/>
        <v>0</v>
      </c>
      <c r="AY8" s="19">
        <f t="shared" si="11"/>
        <v>0</v>
      </c>
      <c r="AZ8" s="19">
        <f t="shared" si="11"/>
        <v>0</v>
      </c>
      <c r="BA8" s="19">
        <f t="shared" si="11"/>
        <v>0</v>
      </c>
      <c r="BB8" s="19">
        <f t="shared" si="11"/>
        <v>0</v>
      </c>
      <c r="BC8" s="26">
        <f t="shared" si="11"/>
        <v>0</v>
      </c>
      <c r="BD8" s="26">
        <f t="shared" si="11"/>
        <v>0</v>
      </c>
      <c r="BE8" s="26">
        <f t="shared" si="11"/>
        <v>0</v>
      </c>
      <c r="BF8" s="26">
        <f t="shared" si="11"/>
        <v>0</v>
      </c>
      <c r="BG8" s="26">
        <f t="shared" si="11"/>
        <v>0</v>
      </c>
      <c r="BH8" s="26">
        <f t="shared" si="11"/>
        <v>0</v>
      </c>
      <c r="BI8" s="26">
        <f t="shared" si="11"/>
        <v>0</v>
      </c>
      <c r="BJ8" s="26">
        <f t="shared" si="11"/>
        <v>0</v>
      </c>
      <c r="BK8" s="26">
        <f t="shared" si="11"/>
        <v>0</v>
      </c>
      <c r="BL8" s="26">
        <f t="shared" si="11"/>
        <v>0</v>
      </c>
      <c r="BM8" s="26">
        <f t="shared" si="11"/>
        <v>0</v>
      </c>
      <c r="BN8" s="26">
        <f t="shared" si="11"/>
        <v>0</v>
      </c>
      <c r="BO8" s="26">
        <f t="shared" si="11"/>
        <v>0</v>
      </c>
      <c r="BP8" s="26">
        <f t="shared" si="18"/>
        <v>0</v>
      </c>
      <c r="BQ8" s="26">
        <f t="shared" si="18"/>
        <v>0</v>
      </c>
      <c r="BR8" s="26">
        <f t="shared" si="18"/>
        <v>0</v>
      </c>
      <c r="BS8" s="26">
        <f t="shared" si="18"/>
        <v>0</v>
      </c>
      <c r="BT8" s="26">
        <f t="shared" si="18"/>
        <v>0</v>
      </c>
      <c r="BU8" s="26">
        <f t="shared" si="18"/>
        <v>0</v>
      </c>
      <c r="BV8" s="26">
        <f t="shared" si="18"/>
        <v>0</v>
      </c>
      <c r="BW8" s="26">
        <f t="shared" si="18"/>
        <v>0</v>
      </c>
      <c r="BX8" s="26">
        <f t="shared" si="18"/>
        <v>0</v>
      </c>
      <c r="BY8" s="26">
        <f t="shared" si="18"/>
        <v>0</v>
      </c>
      <c r="BZ8" s="26">
        <f t="shared" si="18"/>
        <v>0</v>
      </c>
      <c r="CA8" s="26">
        <f t="shared" si="18"/>
        <v>0</v>
      </c>
      <c r="CB8" s="26">
        <f t="shared" si="18"/>
        <v>0</v>
      </c>
      <c r="CC8" s="26">
        <f t="shared" si="18"/>
        <v>0</v>
      </c>
      <c r="CD8" s="26">
        <f t="shared" si="18"/>
        <v>0</v>
      </c>
      <c r="CE8" s="26">
        <f t="shared" si="18"/>
        <v>0</v>
      </c>
      <c r="CF8" s="26">
        <f t="shared" si="18"/>
        <v>0</v>
      </c>
      <c r="CG8" s="26">
        <f t="shared" si="18"/>
        <v>0</v>
      </c>
      <c r="CH8" s="26">
        <f t="shared" si="18"/>
        <v>0</v>
      </c>
      <c r="CI8" s="26">
        <f t="shared" si="18"/>
        <v>0</v>
      </c>
      <c r="CJ8" s="26">
        <f t="shared" si="18"/>
        <v>0</v>
      </c>
      <c r="CK8" s="26">
        <f t="shared" si="18"/>
        <v>0</v>
      </c>
      <c r="CL8" s="26">
        <f t="shared" si="18"/>
        <v>0</v>
      </c>
      <c r="CM8" s="26">
        <f t="shared" si="18"/>
        <v>0</v>
      </c>
      <c r="CN8" s="26">
        <f t="shared" si="18"/>
        <v>0</v>
      </c>
      <c r="CO8" s="26">
        <f t="shared" si="18"/>
        <v>0</v>
      </c>
      <c r="CP8" s="26">
        <f t="shared" si="18"/>
        <v>0</v>
      </c>
      <c r="CQ8" s="26">
        <f t="shared" si="18"/>
        <v>0</v>
      </c>
      <c r="CR8" s="26">
        <f t="shared" si="18"/>
        <v>0</v>
      </c>
      <c r="CS8" s="26">
        <f t="shared" si="18"/>
        <v>0</v>
      </c>
      <c r="CT8" s="26">
        <f t="shared" si="18"/>
        <v>0</v>
      </c>
      <c r="CU8" s="26">
        <f t="shared" si="18"/>
        <v>0</v>
      </c>
      <c r="CV8" s="26">
        <f t="shared" si="18"/>
        <v>0</v>
      </c>
      <c r="CW8" s="26">
        <f t="shared" si="18"/>
        <v>0</v>
      </c>
      <c r="CX8" s="26">
        <f t="shared" si="18"/>
        <v>0</v>
      </c>
      <c r="CY8" s="26">
        <f t="shared" si="18"/>
        <v>0</v>
      </c>
      <c r="CZ8" s="26">
        <f t="shared" si="18"/>
        <v>0</v>
      </c>
      <c r="DA8" s="26">
        <f t="shared" si="18"/>
        <v>0</v>
      </c>
      <c r="DB8" s="26">
        <f t="shared" si="18"/>
        <v>0</v>
      </c>
      <c r="DC8" s="26">
        <f t="shared" si="18"/>
        <v>0</v>
      </c>
      <c r="DD8" s="26">
        <f t="shared" si="18"/>
        <v>0</v>
      </c>
      <c r="DE8" s="26">
        <f t="shared" si="18"/>
        <v>0</v>
      </c>
      <c r="DF8" s="26">
        <f t="shared" si="18"/>
        <v>0</v>
      </c>
      <c r="DG8" s="26">
        <f t="shared" si="18"/>
        <v>0</v>
      </c>
      <c r="DH8" s="26">
        <f t="shared" si="18"/>
        <v>0</v>
      </c>
      <c r="DI8" s="26">
        <f t="shared" si="18"/>
        <v>0</v>
      </c>
      <c r="DJ8" s="26">
        <f t="shared" si="18"/>
        <v>0</v>
      </c>
      <c r="DK8" s="26">
        <f t="shared" si="18"/>
        <v>0</v>
      </c>
      <c r="DL8" s="26">
        <f t="shared" si="18"/>
        <v>0</v>
      </c>
      <c r="DM8" s="26">
        <f t="shared" si="18"/>
        <v>0</v>
      </c>
      <c r="DN8" s="26">
        <f t="shared" si="18"/>
        <v>0</v>
      </c>
      <c r="DO8" s="26">
        <f t="shared" si="18"/>
        <v>0</v>
      </c>
      <c r="DP8" s="26">
        <f t="shared" si="18"/>
        <v>0</v>
      </c>
      <c r="DQ8" s="26">
        <f t="shared" si="18"/>
        <v>0</v>
      </c>
      <c r="DR8" s="26">
        <f t="shared" si="18"/>
        <v>0</v>
      </c>
      <c r="DS8" s="26">
        <f t="shared" si="18"/>
        <v>0</v>
      </c>
      <c r="DT8" s="26">
        <f t="shared" si="18"/>
        <v>0</v>
      </c>
      <c r="DU8" s="26">
        <f t="shared" si="18"/>
        <v>0</v>
      </c>
      <c r="DV8" s="26">
        <f t="shared" si="18"/>
        <v>0</v>
      </c>
      <c r="DW8" s="26">
        <f t="shared" si="18"/>
        <v>0</v>
      </c>
      <c r="DX8" s="26">
        <f t="shared" si="18"/>
        <v>0</v>
      </c>
      <c r="DY8" s="26">
        <f t="shared" si="18"/>
        <v>0</v>
      </c>
      <c r="DZ8" s="26">
        <f t="shared" si="18"/>
        <v>0</v>
      </c>
      <c r="EA8" s="26">
        <f t="shared" si="18"/>
        <v>0</v>
      </c>
      <c r="EB8" s="26">
        <f t="shared" ref="EB8:EZ19" si="23">IF(AND(EB$4&gt;=$J8,EB$4&lt;=$K8),1,0)</f>
        <v>0</v>
      </c>
      <c r="EC8" s="26">
        <f t="shared" si="23"/>
        <v>0</v>
      </c>
      <c r="ED8" s="26">
        <f t="shared" si="23"/>
        <v>0</v>
      </c>
      <c r="EE8" s="26">
        <f t="shared" si="23"/>
        <v>0</v>
      </c>
      <c r="EF8" s="26">
        <f t="shared" si="23"/>
        <v>0</v>
      </c>
      <c r="EG8" s="26">
        <f t="shared" si="23"/>
        <v>0</v>
      </c>
      <c r="EH8" s="26">
        <f t="shared" si="23"/>
        <v>0</v>
      </c>
      <c r="EI8" s="26">
        <f t="shared" si="23"/>
        <v>0</v>
      </c>
      <c r="EJ8" s="26">
        <f t="shared" si="23"/>
        <v>0</v>
      </c>
      <c r="EK8" s="26">
        <f t="shared" si="23"/>
        <v>0</v>
      </c>
      <c r="EL8" s="26">
        <f t="shared" si="23"/>
        <v>0</v>
      </c>
      <c r="EM8" s="26">
        <f t="shared" si="23"/>
        <v>0</v>
      </c>
      <c r="EN8" s="26">
        <f t="shared" si="23"/>
        <v>0</v>
      </c>
      <c r="EO8" s="26">
        <f t="shared" si="23"/>
        <v>0</v>
      </c>
      <c r="EP8" s="26">
        <f t="shared" si="23"/>
        <v>0</v>
      </c>
      <c r="EQ8" s="26">
        <f t="shared" si="23"/>
        <v>0</v>
      </c>
      <c r="ER8" s="26">
        <f t="shared" si="23"/>
        <v>0</v>
      </c>
      <c r="ES8" s="26">
        <f t="shared" si="23"/>
        <v>0</v>
      </c>
      <c r="ET8" s="26">
        <f t="shared" si="23"/>
        <v>0</v>
      </c>
      <c r="EU8" s="26">
        <f t="shared" si="23"/>
        <v>0</v>
      </c>
      <c r="EV8" s="26">
        <f t="shared" si="23"/>
        <v>0</v>
      </c>
      <c r="EW8" s="26">
        <f t="shared" si="23"/>
        <v>0</v>
      </c>
      <c r="EX8" s="26">
        <f t="shared" si="23"/>
        <v>0</v>
      </c>
      <c r="EY8" s="26">
        <f t="shared" si="23"/>
        <v>0</v>
      </c>
      <c r="EZ8" s="26">
        <f t="shared" si="23"/>
        <v>0</v>
      </c>
      <c r="FA8" s="20"/>
      <c r="FB8" s="27"/>
    </row>
    <row r="9" spans="1:158" s="28" customFormat="1" ht="14.25" outlineLevel="1" x14ac:dyDescent="0.2">
      <c r="A9" s="22"/>
      <c r="B9" s="214" t="s">
        <v>13</v>
      </c>
      <c r="C9" s="181" t="s">
        <v>11</v>
      </c>
      <c r="D9" s="183">
        <f>сроки_калк!B14</f>
        <v>0</v>
      </c>
      <c r="E9" s="126"/>
      <c r="F9" s="126" t="s">
        <v>106</v>
      </c>
      <c r="G9" s="130">
        <f t="shared" si="21"/>
        <v>44666</v>
      </c>
      <c r="H9" s="130">
        <f t="shared" si="14"/>
        <v>44635</v>
      </c>
      <c r="I9" s="139">
        <f t="shared" si="22"/>
        <v>0</v>
      </c>
      <c r="J9" s="140">
        <f t="shared" si="15"/>
        <v>12</v>
      </c>
      <c r="K9" s="140">
        <f t="shared" si="16"/>
        <v>11</v>
      </c>
      <c r="L9" s="25"/>
      <c r="M9" s="26">
        <f t="shared" si="11"/>
        <v>0</v>
      </c>
      <c r="N9" s="26">
        <f t="shared" si="11"/>
        <v>0</v>
      </c>
      <c r="O9" s="26">
        <f t="shared" si="11"/>
        <v>0</v>
      </c>
      <c r="P9" s="26">
        <f t="shared" si="11"/>
        <v>0</v>
      </c>
      <c r="Q9" s="26">
        <f t="shared" si="11"/>
        <v>0</v>
      </c>
      <c r="R9" s="26">
        <f t="shared" si="11"/>
        <v>0</v>
      </c>
      <c r="S9" s="26">
        <f t="shared" si="11"/>
        <v>0</v>
      </c>
      <c r="T9" s="26">
        <f t="shared" si="11"/>
        <v>0</v>
      </c>
      <c r="U9" s="26">
        <f t="shared" si="11"/>
        <v>0</v>
      </c>
      <c r="V9" s="26">
        <f t="shared" si="11"/>
        <v>0</v>
      </c>
      <c r="W9" s="26">
        <f t="shared" si="11"/>
        <v>0</v>
      </c>
      <c r="X9" s="26">
        <f t="shared" si="11"/>
        <v>0</v>
      </c>
      <c r="Y9" s="26">
        <f t="shared" si="11"/>
        <v>0</v>
      </c>
      <c r="Z9" s="26">
        <f t="shared" si="11"/>
        <v>0</v>
      </c>
      <c r="AA9" s="26">
        <f t="shared" si="11"/>
        <v>0</v>
      </c>
      <c r="AB9" s="26">
        <f t="shared" si="11"/>
        <v>0</v>
      </c>
      <c r="AC9" s="26">
        <f t="shared" si="11"/>
        <v>0</v>
      </c>
      <c r="AD9" s="26">
        <f t="shared" si="11"/>
        <v>0</v>
      </c>
      <c r="AE9" s="26">
        <f t="shared" si="11"/>
        <v>0</v>
      </c>
      <c r="AF9" s="26">
        <f t="shared" si="11"/>
        <v>0</v>
      </c>
      <c r="AG9" s="26">
        <f t="shared" si="11"/>
        <v>0</v>
      </c>
      <c r="AH9" s="26">
        <f t="shared" si="11"/>
        <v>0</v>
      </c>
      <c r="AI9" s="26">
        <f t="shared" si="11"/>
        <v>0</v>
      </c>
      <c r="AJ9" s="26">
        <f t="shared" si="11"/>
        <v>0</v>
      </c>
      <c r="AK9" s="26">
        <f t="shared" si="11"/>
        <v>0</v>
      </c>
      <c r="AL9" s="26">
        <f t="shared" si="11"/>
        <v>0</v>
      </c>
      <c r="AM9" s="26">
        <f t="shared" si="11"/>
        <v>0</v>
      </c>
      <c r="AN9" s="26">
        <f t="shared" si="11"/>
        <v>0</v>
      </c>
      <c r="AO9" s="26">
        <f t="shared" si="11"/>
        <v>0</v>
      </c>
      <c r="AP9" s="26">
        <f t="shared" si="11"/>
        <v>0</v>
      </c>
      <c r="AQ9" s="26">
        <f t="shared" si="11"/>
        <v>0</v>
      </c>
      <c r="AR9" s="26">
        <f t="shared" si="11"/>
        <v>0</v>
      </c>
      <c r="AS9" s="19">
        <f t="shared" si="11"/>
        <v>0</v>
      </c>
      <c r="AT9" s="19">
        <f t="shared" si="11"/>
        <v>0</v>
      </c>
      <c r="AU9" s="19">
        <f t="shared" si="11"/>
        <v>0</v>
      </c>
      <c r="AV9" s="19">
        <f t="shared" si="11"/>
        <v>0</v>
      </c>
      <c r="AW9" s="19">
        <f t="shared" si="11"/>
        <v>0</v>
      </c>
      <c r="AX9" s="19">
        <f t="shared" si="11"/>
        <v>0</v>
      </c>
      <c r="AY9" s="19">
        <f t="shared" si="11"/>
        <v>0</v>
      </c>
      <c r="AZ9" s="19">
        <f t="shared" si="11"/>
        <v>0</v>
      </c>
      <c r="BA9" s="19">
        <f t="shared" si="11"/>
        <v>0</v>
      </c>
      <c r="BB9" s="19">
        <f t="shared" si="11"/>
        <v>0</v>
      </c>
      <c r="BC9" s="26">
        <f t="shared" si="11"/>
        <v>0</v>
      </c>
      <c r="BD9" s="26">
        <f t="shared" si="11"/>
        <v>0</v>
      </c>
      <c r="BE9" s="26">
        <f t="shared" si="11"/>
        <v>0</v>
      </c>
      <c r="BF9" s="26">
        <f t="shared" si="11"/>
        <v>0</v>
      </c>
      <c r="BG9" s="26">
        <f t="shared" si="11"/>
        <v>0</v>
      </c>
      <c r="BH9" s="26">
        <f t="shared" si="11"/>
        <v>0</v>
      </c>
      <c r="BI9" s="26">
        <f t="shared" si="11"/>
        <v>0</v>
      </c>
      <c r="BJ9" s="26">
        <f t="shared" si="11"/>
        <v>0</v>
      </c>
      <c r="BK9" s="26">
        <f t="shared" si="11"/>
        <v>0</v>
      </c>
      <c r="BL9" s="26">
        <f t="shared" si="11"/>
        <v>0</v>
      </c>
      <c r="BM9" s="26">
        <f t="shared" si="11"/>
        <v>0</v>
      </c>
      <c r="BN9" s="26">
        <f t="shared" si="11"/>
        <v>0</v>
      </c>
      <c r="BO9" s="26">
        <f t="shared" si="11"/>
        <v>0</v>
      </c>
      <c r="BP9" s="26">
        <f t="shared" si="18"/>
        <v>0</v>
      </c>
      <c r="BQ9" s="26">
        <f t="shared" si="18"/>
        <v>0</v>
      </c>
      <c r="BR9" s="26">
        <f t="shared" si="18"/>
        <v>0</v>
      </c>
      <c r="BS9" s="26">
        <f t="shared" si="18"/>
        <v>0</v>
      </c>
      <c r="BT9" s="26">
        <f t="shared" si="18"/>
        <v>0</v>
      </c>
      <c r="BU9" s="26">
        <f t="shared" si="18"/>
        <v>0</v>
      </c>
      <c r="BV9" s="26">
        <f t="shared" si="18"/>
        <v>0</v>
      </c>
      <c r="BW9" s="26">
        <f t="shared" si="18"/>
        <v>0</v>
      </c>
      <c r="BX9" s="26">
        <f t="shared" si="18"/>
        <v>0</v>
      </c>
      <c r="BY9" s="26">
        <f t="shared" si="18"/>
        <v>0</v>
      </c>
      <c r="BZ9" s="26">
        <f t="shared" si="18"/>
        <v>0</v>
      </c>
      <c r="CA9" s="26">
        <f t="shared" si="18"/>
        <v>0</v>
      </c>
      <c r="CB9" s="26">
        <f t="shared" si="18"/>
        <v>0</v>
      </c>
      <c r="CC9" s="26">
        <f t="shared" si="18"/>
        <v>0</v>
      </c>
      <c r="CD9" s="26">
        <f t="shared" si="18"/>
        <v>0</v>
      </c>
      <c r="CE9" s="26">
        <f t="shared" si="18"/>
        <v>0</v>
      </c>
      <c r="CF9" s="26">
        <f t="shared" si="18"/>
        <v>0</v>
      </c>
      <c r="CG9" s="26">
        <f t="shared" si="18"/>
        <v>0</v>
      </c>
      <c r="CH9" s="26">
        <f t="shared" si="18"/>
        <v>0</v>
      </c>
      <c r="CI9" s="26">
        <f t="shared" si="18"/>
        <v>0</v>
      </c>
      <c r="CJ9" s="26">
        <f t="shared" si="18"/>
        <v>0</v>
      </c>
      <c r="CK9" s="26">
        <f t="shared" si="18"/>
        <v>0</v>
      </c>
      <c r="CL9" s="26">
        <f t="shared" si="18"/>
        <v>0</v>
      </c>
      <c r="CM9" s="26">
        <f t="shared" si="18"/>
        <v>0</v>
      </c>
      <c r="CN9" s="26">
        <f t="shared" si="18"/>
        <v>0</v>
      </c>
      <c r="CO9" s="26">
        <f t="shared" si="18"/>
        <v>0</v>
      </c>
      <c r="CP9" s="26">
        <f t="shared" si="18"/>
        <v>0</v>
      </c>
      <c r="CQ9" s="26">
        <f t="shared" si="18"/>
        <v>0</v>
      </c>
      <c r="CR9" s="26">
        <f t="shared" si="18"/>
        <v>0</v>
      </c>
      <c r="CS9" s="26">
        <f t="shared" si="18"/>
        <v>0</v>
      </c>
      <c r="CT9" s="26">
        <f t="shared" si="18"/>
        <v>0</v>
      </c>
      <c r="CU9" s="26">
        <f t="shared" si="18"/>
        <v>0</v>
      </c>
      <c r="CV9" s="26">
        <f t="shared" si="18"/>
        <v>0</v>
      </c>
      <c r="CW9" s="26">
        <f t="shared" si="18"/>
        <v>0</v>
      </c>
      <c r="CX9" s="26">
        <f t="shared" si="18"/>
        <v>0</v>
      </c>
      <c r="CY9" s="26">
        <f t="shared" si="18"/>
        <v>0</v>
      </c>
      <c r="CZ9" s="26">
        <f t="shared" si="18"/>
        <v>0</v>
      </c>
      <c r="DA9" s="26">
        <f t="shared" si="18"/>
        <v>0</v>
      </c>
      <c r="DB9" s="26">
        <f t="shared" si="18"/>
        <v>0</v>
      </c>
      <c r="DC9" s="26">
        <f t="shared" si="18"/>
        <v>0</v>
      </c>
      <c r="DD9" s="26">
        <f t="shared" si="18"/>
        <v>0</v>
      </c>
      <c r="DE9" s="26">
        <f t="shared" si="18"/>
        <v>0</v>
      </c>
      <c r="DF9" s="26">
        <f t="shared" si="18"/>
        <v>0</v>
      </c>
      <c r="DG9" s="26">
        <f t="shared" si="18"/>
        <v>0</v>
      </c>
      <c r="DH9" s="26">
        <f t="shared" si="18"/>
        <v>0</v>
      </c>
      <c r="DI9" s="26">
        <f t="shared" si="18"/>
        <v>0</v>
      </c>
      <c r="DJ9" s="26">
        <f t="shared" si="18"/>
        <v>0</v>
      </c>
      <c r="DK9" s="26">
        <f t="shared" si="18"/>
        <v>0</v>
      </c>
      <c r="DL9" s="26">
        <f t="shared" si="18"/>
        <v>0</v>
      </c>
      <c r="DM9" s="26">
        <f t="shared" si="18"/>
        <v>0</v>
      </c>
      <c r="DN9" s="26">
        <f t="shared" si="18"/>
        <v>0</v>
      </c>
      <c r="DO9" s="26">
        <f t="shared" si="18"/>
        <v>0</v>
      </c>
      <c r="DP9" s="26">
        <f t="shared" si="18"/>
        <v>0</v>
      </c>
      <c r="DQ9" s="26">
        <f t="shared" si="18"/>
        <v>0</v>
      </c>
      <c r="DR9" s="26">
        <f t="shared" si="18"/>
        <v>0</v>
      </c>
      <c r="DS9" s="26">
        <f t="shared" si="18"/>
        <v>0</v>
      </c>
      <c r="DT9" s="26">
        <f t="shared" si="18"/>
        <v>0</v>
      </c>
      <c r="DU9" s="26">
        <f t="shared" si="18"/>
        <v>0</v>
      </c>
      <c r="DV9" s="26">
        <f t="shared" si="18"/>
        <v>0</v>
      </c>
      <c r="DW9" s="26">
        <f t="shared" si="18"/>
        <v>0</v>
      </c>
      <c r="DX9" s="26">
        <f t="shared" si="18"/>
        <v>0</v>
      </c>
      <c r="DY9" s="26">
        <f t="shared" si="18"/>
        <v>0</v>
      </c>
      <c r="DZ9" s="26">
        <f t="shared" si="18"/>
        <v>0</v>
      </c>
      <c r="EA9" s="26">
        <f t="shared" si="18"/>
        <v>0</v>
      </c>
      <c r="EB9" s="26">
        <f t="shared" si="23"/>
        <v>0</v>
      </c>
      <c r="EC9" s="26">
        <f t="shared" si="23"/>
        <v>0</v>
      </c>
      <c r="ED9" s="26">
        <f t="shared" si="23"/>
        <v>0</v>
      </c>
      <c r="EE9" s="26">
        <f t="shared" si="23"/>
        <v>0</v>
      </c>
      <c r="EF9" s="26">
        <f t="shared" si="23"/>
        <v>0</v>
      </c>
      <c r="EG9" s="26">
        <f t="shared" si="23"/>
        <v>0</v>
      </c>
      <c r="EH9" s="26">
        <f t="shared" si="23"/>
        <v>0</v>
      </c>
      <c r="EI9" s="26">
        <f t="shared" si="23"/>
        <v>0</v>
      </c>
      <c r="EJ9" s="26">
        <f t="shared" si="23"/>
        <v>0</v>
      </c>
      <c r="EK9" s="26">
        <f t="shared" si="23"/>
        <v>0</v>
      </c>
      <c r="EL9" s="26">
        <f t="shared" si="23"/>
        <v>0</v>
      </c>
      <c r="EM9" s="26">
        <f t="shared" si="23"/>
        <v>0</v>
      </c>
      <c r="EN9" s="26">
        <f t="shared" si="23"/>
        <v>0</v>
      </c>
      <c r="EO9" s="26">
        <f t="shared" si="23"/>
        <v>0</v>
      </c>
      <c r="EP9" s="26">
        <f t="shared" si="23"/>
        <v>0</v>
      </c>
      <c r="EQ9" s="26">
        <f t="shared" si="23"/>
        <v>0</v>
      </c>
      <c r="ER9" s="26">
        <f t="shared" si="23"/>
        <v>0</v>
      </c>
      <c r="ES9" s="26">
        <f t="shared" si="23"/>
        <v>0</v>
      </c>
      <c r="ET9" s="26">
        <f t="shared" si="23"/>
        <v>0</v>
      </c>
      <c r="EU9" s="26">
        <f t="shared" si="23"/>
        <v>0</v>
      </c>
      <c r="EV9" s="26">
        <f t="shared" si="23"/>
        <v>0</v>
      </c>
      <c r="EW9" s="26">
        <f t="shared" si="23"/>
        <v>0</v>
      </c>
      <c r="EX9" s="26">
        <f t="shared" si="23"/>
        <v>0</v>
      </c>
      <c r="EY9" s="26">
        <f t="shared" si="23"/>
        <v>0</v>
      </c>
      <c r="EZ9" s="26">
        <f t="shared" si="23"/>
        <v>0</v>
      </c>
      <c r="FA9" s="20"/>
      <c r="FB9" s="27"/>
    </row>
    <row r="10" spans="1:158" s="28" customFormat="1" ht="25.5" outlineLevel="1" x14ac:dyDescent="0.2">
      <c r="A10" s="22"/>
      <c r="B10" s="214" t="s">
        <v>14</v>
      </c>
      <c r="C10" s="181" t="s">
        <v>11</v>
      </c>
      <c r="D10" s="183">
        <f>сроки_калк!B15</f>
        <v>5</v>
      </c>
      <c r="E10" s="126"/>
      <c r="F10" s="126" t="s">
        <v>106</v>
      </c>
      <c r="G10" s="130">
        <f t="shared" si="21"/>
        <v>44666</v>
      </c>
      <c r="H10" s="130">
        <f t="shared" si="14"/>
        <v>44788</v>
      </c>
      <c r="I10" s="139">
        <f t="shared" si="22"/>
        <v>5</v>
      </c>
      <c r="J10" s="140">
        <f t="shared" si="15"/>
        <v>12</v>
      </c>
      <c r="K10" s="140">
        <f t="shared" si="16"/>
        <v>16</v>
      </c>
      <c r="L10" s="25"/>
      <c r="M10" s="26">
        <f t="shared" si="11"/>
        <v>0</v>
      </c>
      <c r="N10" s="26">
        <f t="shared" si="11"/>
        <v>0</v>
      </c>
      <c r="O10" s="26">
        <f t="shared" si="11"/>
        <v>0</v>
      </c>
      <c r="P10" s="26">
        <f t="shared" si="11"/>
        <v>0</v>
      </c>
      <c r="Q10" s="26">
        <f t="shared" si="11"/>
        <v>0</v>
      </c>
      <c r="R10" s="26">
        <f t="shared" si="11"/>
        <v>0</v>
      </c>
      <c r="S10" s="26">
        <f t="shared" si="11"/>
        <v>0</v>
      </c>
      <c r="T10" s="26">
        <f t="shared" si="11"/>
        <v>0</v>
      </c>
      <c r="U10" s="26">
        <f t="shared" si="11"/>
        <v>0</v>
      </c>
      <c r="V10" s="26">
        <f t="shared" si="11"/>
        <v>0</v>
      </c>
      <c r="W10" s="26">
        <f t="shared" si="11"/>
        <v>0</v>
      </c>
      <c r="X10" s="26">
        <f t="shared" si="11"/>
        <v>1</v>
      </c>
      <c r="Y10" s="26">
        <f t="shared" si="11"/>
        <v>1</v>
      </c>
      <c r="Z10" s="26">
        <f t="shared" si="11"/>
        <v>1</v>
      </c>
      <c r="AA10" s="26">
        <f t="shared" si="11"/>
        <v>1</v>
      </c>
      <c r="AB10" s="26">
        <f t="shared" si="11"/>
        <v>1</v>
      </c>
      <c r="AC10" s="26">
        <f t="shared" si="11"/>
        <v>0</v>
      </c>
      <c r="AD10" s="26">
        <f t="shared" si="11"/>
        <v>0</v>
      </c>
      <c r="AE10" s="26">
        <f t="shared" si="11"/>
        <v>0</v>
      </c>
      <c r="AF10" s="26">
        <f t="shared" si="11"/>
        <v>0</v>
      </c>
      <c r="AG10" s="26">
        <f t="shared" si="11"/>
        <v>0</v>
      </c>
      <c r="AH10" s="26">
        <f t="shared" si="11"/>
        <v>0</v>
      </c>
      <c r="AI10" s="26">
        <f t="shared" si="11"/>
        <v>0</v>
      </c>
      <c r="AJ10" s="26">
        <f t="shared" si="11"/>
        <v>0</v>
      </c>
      <c r="AK10" s="26">
        <f t="shared" si="11"/>
        <v>0</v>
      </c>
      <c r="AL10" s="26">
        <f t="shared" ref="AL10:BA24" si="24">IF(AND(AL$4&gt;=$J10,AL$4&lt;=$K10),1,0)</f>
        <v>0</v>
      </c>
      <c r="AM10" s="26">
        <f t="shared" si="24"/>
        <v>0</v>
      </c>
      <c r="AN10" s="26">
        <f t="shared" si="24"/>
        <v>0</v>
      </c>
      <c r="AO10" s="26">
        <f t="shared" si="24"/>
        <v>0</v>
      </c>
      <c r="AP10" s="26">
        <f t="shared" si="24"/>
        <v>0</v>
      </c>
      <c r="AQ10" s="26">
        <f t="shared" si="24"/>
        <v>0</v>
      </c>
      <c r="AR10" s="26">
        <f t="shared" si="24"/>
        <v>0</v>
      </c>
      <c r="AS10" s="19">
        <f t="shared" si="24"/>
        <v>0</v>
      </c>
      <c r="AT10" s="19">
        <f t="shared" si="24"/>
        <v>0</v>
      </c>
      <c r="AU10" s="19">
        <f t="shared" si="24"/>
        <v>0</v>
      </c>
      <c r="AV10" s="19">
        <f t="shared" si="24"/>
        <v>0</v>
      </c>
      <c r="AW10" s="19">
        <f t="shared" si="24"/>
        <v>0</v>
      </c>
      <c r="AX10" s="19">
        <f t="shared" si="24"/>
        <v>0</v>
      </c>
      <c r="AY10" s="19">
        <f t="shared" si="24"/>
        <v>0</v>
      </c>
      <c r="AZ10" s="19">
        <f t="shared" si="24"/>
        <v>0</v>
      </c>
      <c r="BA10" s="19">
        <f t="shared" si="24"/>
        <v>0</v>
      </c>
      <c r="BB10" s="19">
        <f t="shared" ref="BB10:DG14" si="25">IF(AND(BB$4&gt;=$J10,BB$4&lt;=$K10),1,0)</f>
        <v>0</v>
      </c>
      <c r="BC10" s="26">
        <f t="shared" si="25"/>
        <v>0</v>
      </c>
      <c r="BD10" s="26">
        <f t="shared" si="25"/>
        <v>0</v>
      </c>
      <c r="BE10" s="26">
        <f t="shared" si="25"/>
        <v>0</v>
      </c>
      <c r="BF10" s="26">
        <f t="shared" si="25"/>
        <v>0</v>
      </c>
      <c r="BG10" s="26">
        <f t="shared" si="25"/>
        <v>0</v>
      </c>
      <c r="BH10" s="26">
        <f t="shared" si="25"/>
        <v>0</v>
      </c>
      <c r="BI10" s="26">
        <f t="shared" si="25"/>
        <v>0</v>
      </c>
      <c r="BJ10" s="26">
        <f t="shared" si="25"/>
        <v>0</v>
      </c>
      <c r="BK10" s="26">
        <f t="shared" si="25"/>
        <v>0</v>
      </c>
      <c r="BL10" s="26">
        <f t="shared" si="25"/>
        <v>0</v>
      </c>
      <c r="BM10" s="26">
        <f t="shared" si="25"/>
        <v>0</v>
      </c>
      <c r="BN10" s="26">
        <f t="shared" si="25"/>
        <v>0</v>
      </c>
      <c r="BO10" s="26">
        <f t="shared" si="25"/>
        <v>0</v>
      </c>
      <c r="BP10" s="26">
        <f t="shared" si="25"/>
        <v>0</v>
      </c>
      <c r="BQ10" s="26">
        <f t="shared" si="25"/>
        <v>0</v>
      </c>
      <c r="BR10" s="26">
        <f t="shared" si="25"/>
        <v>0</v>
      </c>
      <c r="BS10" s="26">
        <f t="shared" si="25"/>
        <v>0</v>
      </c>
      <c r="BT10" s="26">
        <f t="shared" si="25"/>
        <v>0</v>
      </c>
      <c r="BU10" s="26">
        <f t="shared" si="25"/>
        <v>0</v>
      </c>
      <c r="BV10" s="26">
        <f t="shared" si="25"/>
        <v>0</v>
      </c>
      <c r="BW10" s="26">
        <f t="shared" si="25"/>
        <v>0</v>
      </c>
      <c r="BX10" s="26">
        <f t="shared" si="25"/>
        <v>0</v>
      </c>
      <c r="BY10" s="26">
        <f t="shared" si="25"/>
        <v>0</v>
      </c>
      <c r="BZ10" s="26">
        <f t="shared" si="25"/>
        <v>0</v>
      </c>
      <c r="CA10" s="26">
        <f t="shared" si="25"/>
        <v>0</v>
      </c>
      <c r="CB10" s="26">
        <f t="shared" si="25"/>
        <v>0</v>
      </c>
      <c r="CC10" s="26">
        <f t="shared" si="25"/>
        <v>0</v>
      </c>
      <c r="CD10" s="26">
        <f t="shared" si="25"/>
        <v>0</v>
      </c>
      <c r="CE10" s="26">
        <f t="shared" si="25"/>
        <v>0</v>
      </c>
      <c r="CF10" s="26">
        <f t="shared" si="25"/>
        <v>0</v>
      </c>
      <c r="CG10" s="26">
        <f t="shared" si="25"/>
        <v>0</v>
      </c>
      <c r="CH10" s="26">
        <f t="shared" si="25"/>
        <v>0</v>
      </c>
      <c r="CI10" s="26">
        <f t="shared" si="25"/>
        <v>0</v>
      </c>
      <c r="CJ10" s="26">
        <f t="shared" si="25"/>
        <v>0</v>
      </c>
      <c r="CK10" s="26">
        <f t="shared" si="25"/>
        <v>0</v>
      </c>
      <c r="CL10" s="26">
        <f t="shared" si="25"/>
        <v>0</v>
      </c>
      <c r="CM10" s="26">
        <f t="shared" si="25"/>
        <v>0</v>
      </c>
      <c r="CN10" s="26">
        <f t="shared" si="25"/>
        <v>0</v>
      </c>
      <c r="CO10" s="26">
        <f t="shared" si="25"/>
        <v>0</v>
      </c>
      <c r="CP10" s="26">
        <f t="shared" si="25"/>
        <v>0</v>
      </c>
      <c r="CQ10" s="26">
        <f t="shared" si="25"/>
        <v>0</v>
      </c>
      <c r="CR10" s="26">
        <f t="shared" si="25"/>
        <v>0</v>
      </c>
      <c r="CS10" s="26">
        <f t="shared" si="25"/>
        <v>0</v>
      </c>
      <c r="CT10" s="26">
        <f t="shared" si="25"/>
        <v>0</v>
      </c>
      <c r="CU10" s="26">
        <f t="shared" si="25"/>
        <v>0</v>
      </c>
      <c r="CV10" s="26">
        <f t="shared" si="25"/>
        <v>0</v>
      </c>
      <c r="CW10" s="26">
        <f t="shared" si="25"/>
        <v>0</v>
      </c>
      <c r="CX10" s="26">
        <f t="shared" si="25"/>
        <v>0</v>
      </c>
      <c r="CY10" s="26">
        <f t="shared" si="25"/>
        <v>0</v>
      </c>
      <c r="CZ10" s="26">
        <f t="shared" si="25"/>
        <v>0</v>
      </c>
      <c r="DA10" s="26">
        <f t="shared" si="25"/>
        <v>0</v>
      </c>
      <c r="DB10" s="26">
        <f t="shared" si="25"/>
        <v>0</v>
      </c>
      <c r="DC10" s="26">
        <f t="shared" si="25"/>
        <v>0</v>
      </c>
      <c r="DD10" s="26">
        <f t="shared" si="25"/>
        <v>0</v>
      </c>
      <c r="DE10" s="26">
        <f t="shared" si="25"/>
        <v>0</v>
      </c>
      <c r="DF10" s="26">
        <f t="shared" si="25"/>
        <v>0</v>
      </c>
      <c r="DG10" s="26">
        <f t="shared" si="18"/>
        <v>0</v>
      </c>
      <c r="DH10" s="26">
        <f t="shared" si="18"/>
        <v>0</v>
      </c>
      <c r="DI10" s="26">
        <f t="shared" si="18"/>
        <v>0</v>
      </c>
      <c r="DJ10" s="26">
        <f t="shared" si="18"/>
        <v>0</v>
      </c>
      <c r="DK10" s="26">
        <f t="shared" si="18"/>
        <v>0</v>
      </c>
      <c r="DL10" s="26">
        <f t="shared" si="18"/>
        <v>0</v>
      </c>
      <c r="DM10" s="26">
        <f t="shared" si="18"/>
        <v>0</v>
      </c>
      <c r="DN10" s="26">
        <f t="shared" si="18"/>
        <v>0</v>
      </c>
      <c r="DO10" s="26">
        <f t="shared" si="18"/>
        <v>0</v>
      </c>
      <c r="DP10" s="26">
        <f t="shared" si="18"/>
        <v>0</v>
      </c>
      <c r="DQ10" s="26">
        <f t="shared" si="18"/>
        <v>0</v>
      </c>
      <c r="DR10" s="26">
        <f t="shared" si="18"/>
        <v>0</v>
      </c>
      <c r="DS10" s="26">
        <f t="shared" si="18"/>
        <v>0</v>
      </c>
      <c r="DT10" s="26">
        <f t="shared" si="18"/>
        <v>0</v>
      </c>
      <c r="DU10" s="26">
        <f t="shared" si="18"/>
        <v>0</v>
      </c>
      <c r="DV10" s="26">
        <f t="shared" si="18"/>
        <v>0</v>
      </c>
      <c r="DW10" s="26">
        <f t="shared" si="18"/>
        <v>0</v>
      </c>
      <c r="DX10" s="26">
        <f t="shared" si="18"/>
        <v>0</v>
      </c>
      <c r="DY10" s="26">
        <f t="shared" si="18"/>
        <v>0</v>
      </c>
      <c r="DZ10" s="26">
        <f t="shared" si="18"/>
        <v>0</v>
      </c>
      <c r="EA10" s="26">
        <f t="shared" si="18"/>
        <v>0</v>
      </c>
      <c r="EB10" s="26">
        <f t="shared" si="23"/>
        <v>0</v>
      </c>
      <c r="EC10" s="26">
        <f t="shared" si="23"/>
        <v>0</v>
      </c>
      <c r="ED10" s="26">
        <f t="shared" si="23"/>
        <v>0</v>
      </c>
      <c r="EE10" s="26">
        <f t="shared" si="23"/>
        <v>0</v>
      </c>
      <c r="EF10" s="26">
        <f t="shared" si="23"/>
        <v>0</v>
      </c>
      <c r="EG10" s="26">
        <f t="shared" si="23"/>
        <v>0</v>
      </c>
      <c r="EH10" s="26">
        <f t="shared" si="23"/>
        <v>0</v>
      </c>
      <c r="EI10" s="26">
        <f t="shared" si="23"/>
        <v>0</v>
      </c>
      <c r="EJ10" s="26">
        <f t="shared" si="23"/>
        <v>0</v>
      </c>
      <c r="EK10" s="26">
        <f t="shared" si="23"/>
        <v>0</v>
      </c>
      <c r="EL10" s="26">
        <f t="shared" si="23"/>
        <v>0</v>
      </c>
      <c r="EM10" s="26">
        <f t="shared" si="23"/>
        <v>0</v>
      </c>
      <c r="EN10" s="26">
        <f t="shared" si="23"/>
        <v>0</v>
      </c>
      <c r="EO10" s="26">
        <f t="shared" si="23"/>
        <v>0</v>
      </c>
      <c r="EP10" s="26">
        <f t="shared" si="23"/>
        <v>0</v>
      </c>
      <c r="EQ10" s="26">
        <f t="shared" si="23"/>
        <v>0</v>
      </c>
      <c r="ER10" s="26">
        <f t="shared" si="23"/>
        <v>0</v>
      </c>
      <c r="ES10" s="26">
        <f t="shared" si="23"/>
        <v>0</v>
      </c>
      <c r="ET10" s="26">
        <f t="shared" si="23"/>
        <v>0</v>
      </c>
      <c r="EU10" s="26">
        <f t="shared" si="23"/>
        <v>0</v>
      </c>
      <c r="EV10" s="26">
        <f t="shared" si="23"/>
        <v>0</v>
      </c>
      <c r="EW10" s="26">
        <f t="shared" si="23"/>
        <v>0</v>
      </c>
      <c r="EX10" s="26">
        <f t="shared" si="23"/>
        <v>0</v>
      </c>
      <c r="EY10" s="26">
        <f t="shared" si="23"/>
        <v>0</v>
      </c>
      <c r="EZ10" s="26">
        <f t="shared" si="23"/>
        <v>0</v>
      </c>
      <c r="FA10" s="20"/>
      <c r="FB10" s="27"/>
    </row>
    <row r="11" spans="1:158" s="28" customFormat="1" ht="14.25" outlineLevel="1" x14ac:dyDescent="0.2">
      <c r="A11" s="22"/>
      <c r="B11" s="214" t="s">
        <v>15</v>
      </c>
      <c r="C11" s="181" t="s">
        <v>11</v>
      </c>
      <c r="D11" s="183">
        <f>сроки_калк!B16</f>
        <v>2</v>
      </c>
      <c r="E11" s="126"/>
      <c r="F11" s="126" t="s">
        <v>106</v>
      </c>
      <c r="G11" s="130">
        <f t="shared" si="21"/>
        <v>44819</v>
      </c>
      <c r="H11" s="130">
        <f t="shared" si="14"/>
        <v>44849</v>
      </c>
      <c r="I11" s="139">
        <f t="shared" si="22"/>
        <v>2</v>
      </c>
      <c r="J11" s="140">
        <f t="shared" si="15"/>
        <v>17</v>
      </c>
      <c r="K11" s="140">
        <f t="shared" si="16"/>
        <v>18</v>
      </c>
      <c r="L11" s="25"/>
      <c r="M11" s="26">
        <f t="shared" ref="M11:V20" si="26">IF(AND(M$4&gt;=$J11,M$4&lt;=$K11),1,0)</f>
        <v>0</v>
      </c>
      <c r="N11" s="26">
        <f t="shared" si="26"/>
        <v>0</v>
      </c>
      <c r="O11" s="26">
        <f t="shared" si="26"/>
        <v>0</v>
      </c>
      <c r="P11" s="26">
        <f t="shared" si="26"/>
        <v>0</v>
      </c>
      <c r="Q11" s="26">
        <f t="shared" si="26"/>
        <v>0</v>
      </c>
      <c r="R11" s="26">
        <f t="shared" si="26"/>
        <v>0</v>
      </c>
      <c r="S11" s="26">
        <f t="shared" si="26"/>
        <v>0</v>
      </c>
      <c r="T11" s="26">
        <f t="shared" si="26"/>
        <v>0</v>
      </c>
      <c r="U11" s="26">
        <f t="shared" si="26"/>
        <v>0</v>
      </c>
      <c r="V11" s="26">
        <f t="shared" si="26"/>
        <v>0</v>
      </c>
      <c r="W11" s="26">
        <f t="shared" ref="W11:AL24" si="27">IF(AND(W$4&gt;=$J11,W$4&lt;=$K11),1,0)</f>
        <v>0</v>
      </c>
      <c r="X11" s="26">
        <f t="shared" si="27"/>
        <v>0</v>
      </c>
      <c r="Y11" s="26">
        <f t="shared" si="27"/>
        <v>0</v>
      </c>
      <c r="Z11" s="26">
        <f t="shared" si="27"/>
        <v>0</v>
      </c>
      <c r="AA11" s="26">
        <f t="shared" si="27"/>
        <v>0</v>
      </c>
      <c r="AB11" s="26">
        <f t="shared" si="27"/>
        <v>0</v>
      </c>
      <c r="AC11" s="26">
        <f t="shared" si="27"/>
        <v>1</v>
      </c>
      <c r="AD11" s="26">
        <f t="shared" si="27"/>
        <v>1</v>
      </c>
      <c r="AE11" s="26">
        <f t="shared" si="27"/>
        <v>0</v>
      </c>
      <c r="AF11" s="26">
        <f t="shared" si="27"/>
        <v>0</v>
      </c>
      <c r="AG11" s="26">
        <f t="shared" si="27"/>
        <v>0</v>
      </c>
      <c r="AH11" s="26">
        <f t="shared" si="27"/>
        <v>0</v>
      </c>
      <c r="AI11" s="26">
        <f t="shared" si="27"/>
        <v>0</v>
      </c>
      <c r="AJ11" s="26">
        <f t="shared" si="27"/>
        <v>0</v>
      </c>
      <c r="AK11" s="26">
        <f t="shared" si="27"/>
        <v>0</v>
      </c>
      <c r="AL11" s="26">
        <f t="shared" si="27"/>
        <v>0</v>
      </c>
      <c r="AM11" s="26">
        <f t="shared" si="24"/>
        <v>0</v>
      </c>
      <c r="AN11" s="26">
        <f t="shared" si="24"/>
        <v>0</v>
      </c>
      <c r="AO11" s="26">
        <f t="shared" si="24"/>
        <v>0</v>
      </c>
      <c r="AP11" s="26">
        <f t="shared" si="24"/>
        <v>0</v>
      </c>
      <c r="AQ11" s="26">
        <f t="shared" si="24"/>
        <v>0</v>
      </c>
      <c r="AR11" s="26">
        <f t="shared" si="24"/>
        <v>0</v>
      </c>
      <c r="AS11" s="19">
        <f t="shared" si="24"/>
        <v>0</v>
      </c>
      <c r="AT11" s="19">
        <f t="shared" si="24"/>
        <v>0</v>
      </c>
      <c r="AU11" s="19">
        <f t="shared" si="24"/>
        <v>0</v>
      </c>
      <c r="AV11" s="19">
        <f t="shared" si="24"/>
        <v>0</v>
      </c>
      <c r="AW11" s="19">
        <f t="shared" si="24"/>
        <v>0</v>
      </c>
      <c r="AX11" s="19">
        <f t="shared" si="24"/>
        <v>0</v>
      </c>
      <c r="AY11" s="19">
        <f t="shared" si="24"/>
        <v>0</v>
      </c>
      <c r="AZ11" s="19">
        <f t="shared" si="24"/>
        <v>0</v>
      </c>
      <c r="BA11" s="19">
        <f t="shared" si="24"/>
        <v>0</v>
      </c>
      <c r="BB11" s="19">
        <f t="shared" si="25"/>
        <v>0</v>
      </c>
      <c r="BC11" s="26">
        <f t="shared" si="25"/>
        <v>0</v>
      </c>
      <c r="BD11" s="26">
        <f t="shared" si="25"/>
        <v>0</v>
      </c>
      <c r="BE11" s="26">
        <f t="shared" si="25"/>
        <v>0</v>
      </c>
      <c r="BF11" s="26">
        <f t="shared" si="25"/>
        <v>0</v>
      </c>
      <c r="BG11" s="26">
        <f t="shared" si="25"/>
        <v>0</v>
      </c>
      <c r="BH11" s="26">
        <f t="shared" si="25"/>
        <v>0</v>
      </c>
      <c r="BI11" s="26">
        <f t="shared" si="25"/>
        <v>0</v>
      </c>
      <c r="BJ11" s="26">
        <f t="shared" si="25"/>
        <v>0</v>
      </c>
      <c r="BK11" s="26">
        <f t="shared" si="25"/>
        <v>0</v>
      </c>
      <c r="BL11" s="26">
        <f t="shared" si="25"/>
        <v>0</v>
      </c>
      <c r="BM11" s="26">
        <f t="shared" si="25"/>
        <v>0</v>
      </c>
      <c r="BN11" s="26">
        <f t="shared" si="25"/>
        <v>0</v>
      </c>
      <c r="BO11" s="26">
        <f t="shared" si="25"/>
        <v>0</v>
      </c>
      <c r="BP11" s="26">
        <f t="shared" si="25"/>
        <v>0</v>
      </c>
      <c r="BQ11" s="26">
        <f t="shared" si="25"/>
        <v>0</v>
      </c>
      <c r="BR11" s="26">
        <f t="shared" si="25"/>
        <v>0</v>
      </c>
      <c r="BS11" s="26">
        <f t="shared" si="25"/>
        <v>0</v>
      </c>
      <c r="BT11" s="26">
        <f t="shared" si="25"/>
        <v>0</v>
      </c>
      <c r="BU11" s="26">
        <f t="shared" si="25"/>
        <v>0</v>
      </c>
      <c r="BV11" s="26">
        <f t="shared" si="25"/>
        <v>0</v>
      </c>
      <c r="BW11" s="26">
        <f t="shared" si="25"/>
        <v>0</v>
      </c>
      <c r="BX11" s="26">
        <f t="shared" si="25"/>
        <v>0</v>
      </c>
      <c r="BY11" s="26">
        <f t="shared" si="25"/>
        <v>0</v>
      </c>
      <c r="BZ11" s="26">
        <f t="shared" si="25"/>
        <v>0</v>
      </c>
      <c r="CA11" s="26">
        <f t="shared" si="25"/>
        <v>0</v>
      </c>
      <c r="CB11" s="26">
        <f t="shared" si="25"/>
        <v>0</v>
      </c>
      <c r="CC11" s="26">
        <f t="shared" si="25"/>
        <v>0</v>
      </c>
      <c r="CD11" s="26">
        <f t="shared" si="25"/>
        <v>0</v>
      </c>
      <c r="CE11" s="26">
        <f t="shared" si="25"/>
        <v>0</v>
      </c>
      <c r="CF11" s="26">
        <f t="shared" si="25"/>
        <v>0</v>
      </c>
      <c r="CG11" s="26">
        <f t="shared" si="25"/>
        <v>0</v>
      </c>
      <c r="CH11" s="26">
        <f t="shared" si="25"/>
        <v>0</v>
      </c>
      <c r="CI11" s="26">
        <f t="shared" si="25"/>
        <v>0</v>
      </c>
      <c r="CJ11" s="26">
        <f t="shared" si="25"/>
        <v>0</v>
      </c>
      <c r="CK11" s="26">
        <f t="shared" si="25"/>
        <v>0</v>
      </c>
      <c r="CL11" s="26">
        <f t="shared" si="25"/>
        <v>0</v>
      </c>
      <c r="CM11" s="26">
        <f t="shared" si="25"/>
        <v>0</v>
      </c>
      <c r="CN11" s="26">
        <f t="shared" si="25"/>
        <v>0</v>
      </c>
      <c r="CO11" s="26">
        <f t="shared" si="25"/>
        <v>0</v>
      </c>
      <c r="CP11" s="26">
        <f t="shared" si="25"/>
        <v>0</v>
      </c>
      <c r="CQ11" s="26">
        <f t="shared" si="25"/>
        <v>0</v>
      </c>
      <c r="CR11" s="26">
        <f t="shared" si="25"/>
        <v>0</v>
      </c>
      <c r="CS11" s="26">
        <f t="shared" si="25"/>
        <v>0</v>
      </c>
      <c r="CT11" s="26">
        <f t="shared" si="25"/>
        <v>0</v>
      </c>
      <c r="CU11" s="26">
        <f t="shared" si="25"/>
        <v>0</v>
      </c>
      <c r="CV11" s="26">
        <f t="shared" si="25"/>
        <v>0</v>
      </c>
      <c r="CW11" s="26">
        <f t="shared" si="25"/>
        <v>0</v>
      </c>
      <c r="CX11" s="26">
        <f t="shared" si="25"/>
        <v>0</v>
      </c>
      <c r="CY11" s="26">
        <f t="shared" si="25"/>
        <v>0</v>
      </c>
      <c r="CZ11" s="26">
        <f t="shared" si="25"/>
        <v>0</v>
      </c>
      <c r="DA11" s="26">
        <f t="shared" si="25"/>
        <v>0</v>
      </c>
      <c r="DB11" s="26">
        <f t="shared" si="25"/>
        <v>0</v>
      </c>
      <c r="DC11" s="26">
        <f t="shared" si="25"/>
        <v>0</v>
      </c>
      <c r="DD11" s="26">
        <f t="shared" si="25"/>
        <v>0</v>
      </c>
      <c r="DE11" s="26">
        <f t="shared" si="25"/>
        <v>0</v>
      </c>
      <c r="DF11" s="26">
        <f t="shared" si="25"/>
        <v>0</v>
      </c>
      <c r="DG11" s="26">
        <f t="shared" si="25"/>
        <v>0</v>
      </c>
      <c r="DH11" s="26">
        <f t="shared" si="18"/>
        <v>0</v>
      </c>
      <c r="DI11" s="26">
        <f t="shared" si="18"/>
        <v>0</v>
      </c>
      <c r="DJ11" s="26">
        <f t="shared" si="18"/>
        <v>0</v>
      </c>
      <c r="DK11" s="26">
        <f t="shared" si="18"/>
        <v>0</v>
      </c>
      <c r="DL11" s="26">
        <f t="shared" si="18"/>
        <v>0</v>
      </c>
      <c r="DM11" s="26">
        <f t="shared" si="18"/>
        <v>0</v>
      </c>
      <c r="DN11" s="26">
        <f t="shared" si="18"/>
        <v>0</v>
      </c>
      <c r="DO11" s="26">
        <f t="shared" si="18"/>
        <v>0</v>
      </c>
      <c r="DP11" s="26">
        <f t="shared" si="18"/>
        <v>0</v>
      </c>
      <c r="DQ11" s="26">
        <f t="shared" si="18"/>
        <v>0</v>
      </c>
      <c r="DR11" s="26">
        <f t="shared" si="18"/>
        <v>0</v>
      </c>
      <c r="DS11" s="26">
        <f t="shared" si="18"/>
        <v>0</v>
      </c>
      <c r="DT11" s="26">
        <f t="shared" si="18"/>
        <v>0</v>
      </c>
      <c r="DU11" s="26">
        <f t="shared" si="18"/>
        <v>0</v>
      </c>
      <c r="DV11" s="26">
        <f t="shared" si="18"/>
        <v>0</v>
      </c>
      <c r="DW11" s="26">
        <f t="shared" si="18"/>
        <v>0</v>
      </c>
      <c r="DX11" s="26">
        <f t="shared" si="18"/>
        <v>0</v>
      </c>
      <c r="DY11" s="26">
        <f t="shared" si="18"/>
        <v>0</v>
      </c>
      <c r="DZ11" s="26">
        <f t="shared" si="18"/>
        <v>0</v>
      </c>
      <c r="EA11" s="26">
        <f t="shared" si="18"/>
        <v>0</v>
      </c>
      <c r="EB11" s="26">
        <f t="shared" si="23"/>
        <v>0</v>
      </c>
      <c r="EC11" s="26">
        <f t="shared" si="23"/>
        <v>0</v>
      </c>
      <c r="ED11" s="26">
        <f t="shared" si="23"/>
        <v>0</v>
      </c>
      <c r="EE11" s="26">
        <f t="shared" si="23"/>
        <v>0</v>
      </c>
      <c r="EF11" s="26">
        <f t="shared" si="23"/>
        <v>0</v>
      </c>
      <c r="EG11" s="26">
        <f t="shared" si="23"/>
        <v>0</v>
      </c>
      <c r="EH11" s="26">
        <f t="shared" si="23"/>
        <v>0</v>
      </c>
      <c r="EI11" s="26">
        <f t="shared" si="23"/>
        <v>0</v>
      </c>
      <c r="EJ11" s="26">
        <f t="shared" si="23"/>
        <v>0</v>
      </c>
      <c r="EK11" s="26">
        <f t="shared" si="23"/>
        <v>0</v>
      </c>
      <c r="EL11" s="26">
        <f t="shared" si="23"/>
        <v>0</v>
      </c>
      <c r="EM11" s="26">
        <f t="shared" si="23"/>
        <v>0</v>
      </c>
      <c r="EN11" s="26">
        <f t="shared" si="23"/>
        <v>0</v>
      </c>
      <c r="EO11" s="26">
        <f t="shared" si="23"/>
        <v>0</v>
      </c>
      <c r="EP11" s="26">
        <f t="shared" si="23"/>
        <v>0</v>
      </c>
      <c r="EQ11" s="26">
        <f t="shared" si="23"/>
        <v>0</v>
      </c>
      <c r="ER11" s="26">
        <f t="shared" si="23"/>
        <v>0</v>
      </c>
      <c r="ES11" s="26">
        <f t="shared" si="23"/>
        <v>0</v>
      </c>
      <c r="ET11" s="26">
        <f t="shared" si="23"/>
        <v>0</v>
      </c>
      <c r="EU11" s="26">
        <f t="shared" si="23"/>
        <v>0</v>
      </c>
      <c r="EV11" s="26">
        <f t="shared" si="23"/>
        <v>0</v>
      </c>
      <c r="EW11" s="26">
        <f t="shared" si="23"/>
        <v>0</v>
      </c>
      <c r="EX11" s="26">
        <f t="shared" si="23"/>
        <v>0</v>
      </c>
      <c r="EY11" s="26">
        <f t="shared" si="23"/>
        <v>0</v>
      </c>
      <c r="EZ11" s="26">
        <f t="shared" si="23"/>
        <v>0</v>
      </c>
      <c r="FA11" s="20"/>
      <c r="FB11" s="27"/>
    </row>
    <row r="12" spans="1:158" s="28" customFormat="1" ht="14.25" outlineLevel="1" x14ac:dyDescent="0.2">
      <c r="A12" s="22"/>
      <c r="B12" s="215" t="s">
        <v>16</v>
      </c>
      <c r="C12" s="181" t="s">
        <v>11</v>
      </c>
      <c r="D12" s="183">
        <f>сроки_калк!B17</f>
        <v>3</v>
      </c>
      <c r="E12" s="126"/>
      <c r="F12" s="126" t="s">
        <v>106</v>
      </c>
      <c r="G12" s="130">
        <f t="shared" si="21"/>
        <v>44880</v>
      </c>
      <c r="H12" s="130">
        <f t="shared" si="14"/>
        <v>44941</v>
      </c>
      <c r="I12" s="139">
        <f t="shared" si="22"/>
        <v>3</v>
      </c>
      <c r="J12" s="140">
        <f t="shared" si="15"/>
        <v>19</v>
      </c>
      <c r="K12" s="140">
        <f t="shared" si="16"/>
        <v>21</v>
      </c>
      <c r="L12" s="25"/>
      <c r="M12" s="26">
        <f t="shared" si="26"/>
        <v>0</v>
      </c>
      <c r="N12" s="26">
        <f t="shared" si="26"/>
        <v>0</v>
      </c>
      <c r="O12" s="26">
        <f t="shared" si="26"/>
        <v>0</v>
      </c>
      <c r="P12" s="26">
        <f t="shared" si="26"/>
        <v>0</v>
      </c>
      <c r="Q12" s="26">
        <f t="shared" si="26"/>
        <v>0</v>
      </c>
      <c r="R12" s="26">
        <f t="shared" si="26"/>
        <v>0</v>
      </c>
      <c r="S12" s="26">
        <f t="shared" si="26"/>
        <v>0</v>
      </c>
      <c r="T12" s="26">
        <f t="shared" si="26"/>
        <v>0</v>
      </c>
      <c r="U12" s="26">
        <f t="shared" si="26"/>
        <v>0</v>
      </c>
      <c r="V12" s="26">
        <f t="shared" si="26"/>
        <v>0</v>
      </c>
      <c r="W12" s="26">
        <f t="shared" si="27"/>
        <v>0</v>
      </c>
      <c r="X12" s="26">
        <f t="shared" si="27"/>
        <v>0</v>
      </c>
      <c r="Y12" s="26">
        <f t="shared" si="27"/>
        <v>0</v>
      </c>
      <c r="Z12" s="26">
        <f t="shared" si="27"/>
        <v>0</v>
      </c>
      <c r="AA12" s="26">
        <f t="shared" si="27"/>
        <v>0</v>
      </c>
      <c r="AB12" s="26">
        <f t="shared" si="27"/>
        <v>0</v>
      </c>
      <c r="AC12" s="26">
        <f t="shared" si="27"/>
        <v>0</v>
      </c>
      <c r="AD12" s="26">
        <f t="shared" si="27"/>
        <v>0</v>
      </c>
      <c r="AE12" s="26">
        <f t="shared" si="27"/>
        <v>1</v>
      </c>
      <c r="AF12" s="26">
        <f t="shared" si="27"/>
        <v>1</v>
      </c>
      <c r="AG12" s="26">
        <f t="shared" si="27"/>
        <v>1</v>
      </c>
      <c r="AH12" s="26">
        <f t="shared" si="27"/>
        <v>0</v>
      </c>
      <c r="AI12" s="26">
        <f t="shared" si="27"/>
        <v>0</v>
      </c>
      <c r="AJ12" s="26">
        <f t="shared" si="27"/>
        <v>0</v>
      </c>
      <c r="AK12" s="26">
        <f t="shared" si="27"/>
        <v>0</v>
      </c>
      <c r="AL12" s="26">
        <f t="shared" si="27"/>
        <v>0</v>
      </c>
      <c r="AM12" s="26">
        <f t="shared" si="24"/>
        <v>0</v>
      </c>
      <c r="AN12" s="26">
        <f t="shared" si="24"/>
        <v>0</v>
      </c>
      <c r="AO12" s="26">
        <f t="shared" si="24"/>
        <v>0</v>
      </c>
      <c r="AP12" s="26">
        <f t="shared" si="24"/>
        <v>0</v>
      </c>
      <c r="AQ12" s="26">
        <f t="shared" si="24"/>
        <v>0</v>
      </c>
      <c r="AR12" s="26">
        <f t="shared" si="24"/>
        <v>0</v>
      </c>
      <c r="AS12" s="19">
        <f t="shared" si="24"/>
        <v>0</v>
      </c>
      <c r="AT12" s="19">
        <f t="shared" si="24"/>
        <v>0</v>
      </c>
      <c r="AU12" s="19">
        <f t="shared" si="24"/>
        <v>0</v>
      </c>
      <c r="AV12" s="19">
        <f t="shared" si="24"/>
        <v>0</v>
      </c>
      <c r="AW12" s="19">
        <f t="shared" si="24"/>
        <v>0</v>
      </c>
      <c r="AX12" s="19">
        <f t="shared" si="24"/>
        <v>0</v>
      </c>
      <c r="AY12" s="19">
        <f t="shared" si="24"/>
        <v>0</v>
      </c>
      <c r="AZ12" s="19">
        <f t="shared" si="24"/>
        <v>0</v>
      </c>
      <c r="BA12" s="19">
        <f t="shared" si="24"/>
        <v>0</v>
      </c>
      <c r="BB12" s="19">
        <f t="shared" si="25"/>
        <v>0</v>
      </c>
      <c r="BC12" s="26">
        <f t="shared" si="25"/>
        <v>0</v>
      </c>
      <c r="BD12" s="26">
        <f t="shared" si="25"/>
        <v>0</v>
      </c>
      <c r="BE12" s="26">
        <f t="shared" si="25"/>
        <v>0</v>
      </c>
      <c r="BF12" s="26">
        <f t="shared" si="25"/>
        <v>0</v>
      </c>
      <c r="BG12" s="26">
        <f t="shared" si="25"/>
        <v>0</v>
      </c>
      <c r="BH12" s="26">
        <f t="shared" si="25"/>
        <v>0</v>
      </c>
      <c r="BI12" s="26">
        <f t="shared" si="25"/>
        <v>0</v>
      </c>
      <c r="BJ12" s="26">
        <f t="shared" si="25"/>
        <v>0</v>
      </c>
      <c r="BK12" s="26">
        <f t="shared" si="25"/>
        <v>0</v>
      </c>
      <c r="BL12" s="26">
        <f t="shared" si="25"/>
        <v>0</v>
      </c>
      <c r="BM12" s="26">
        <f t="shared" si="25"/>
        <v>0</v>
      </c>
      <c r="BN12" s="26">
        <f t="shared" si="25"/>
        <v>0</v>
      </c>
      <c r="BO12" s="26">
        <f t="shared" si="25"/>
        <v>0</v>
      </c>
      <c r="BP12" s="26">
        <f t="shared" si="25"/>
        <v>0</v>
      </c>
      <c r="BQ12" s="26">
        <f t="shared" si="25"/>
        <v>0</v>
      </c>
      <c r="BR12" s="26">
        <f t="shared" si="25"/>
        <v>0</v>
      </c>
      <c r="BS12" s="26">
        <f t="shared" si="25"/>
        <v>0</v>
      </c>
      <c r="BT12" s="26">
        <f t="shared" si="25"/>
        <v>0</v>
      </c>
      <c r="BU12" s="26">
        <f t="shared" si="25"/>
        <v>0</v>
      </c>
      <c r="BV12" s="26">
        <f t="shared" si="25"/>
        <v>0</v>
      </c>
      <c r="BW12" s="26">
        <f t="shared" si="25"/>
        <v>0</v>
      </c>
      <c r="BX12" s="26">
        <f t="shared" si="25"/>
        <v>0</v>
      </c>
      <c r="BY12" s="26">
        <f t="shared" si="25"/>
        <v>0</v>
      </c>
      <c r="BZ12" s="26">
        <f t="shared" si="25"/>
        <v>0</v>
      </c>
      <c r="CA12" s="26">
        <f t="shared" si="25"/>
        <v>0</v>
      </c>
      <c r="CB12" s="26">
        <f t="shared" si="25"/>
        <v>0</v>
      </c>
      <c r="CC12" s="26">
        <f t="shared" si="25"/>
        <v>0</v>
      </c>
      <c r="CD12" s="26">
        <f t="shared" si="25"/>
        <v>0</v>
      </c>
      <c r="CE12" s="26">
        <f t="shared" si="25"/>
        <v>0</v>
      </c>
      <c r="CF12" s="26">
        <f t="shared" si="25"/>
        <v>0</v>
      </c>
      <c r="CG12" s="26">
        <f t="shared" si="25"/>
        <v>0</v>
      </c>
      <c r="CH12" s="26">
        <f t="shared" si="25"/>
        <v>0</v>
      </c>
      <c r="CI12" s="26">
        <f t="shared" si="25"/>
        <v>0</v>
      </c>
      <c r="CJ12" s="26">
        <f t="shared" si="25"/>
        <v>0</v>
      </c>
      <c r="CK12" s="26">
        <f t="shared" si="25"/>
        <v>0</v>
      </c>
      <c r="CL12" s="26">
        <f t="shared" si="25"/>
        <v>0</v>
      </c>
      <c r="CM12" s="26">
        <f t="shared" si="25"/>
        <v>0</v>
      </c>
      <c r="CN12" s="26">
        <f t="shared" si="25"/>
        <v>0</v>
      </c>
      <c r="CO12" s="26">
        <f t="shared" si="25"/>
        <v>0</v>
      </c>
      <c r="CP12" s="26">
        <f t="shared" si="25"/>
        <v>0</v>
      </c>
      <c r="CQ12" s="26">
        <f t="shared" si="25"/>
        <v>0</v>
      </c>
      <c r="CR12" s="26">
        <f t="shared" si="25"/>
        <v>0</v>
      </c>
      <c r="CS12" s="26">
        <f t="shared" si="25"/>
        <v>0</v>
      </c>
      <c r="CT12" s="26">
        <f t="shared" si="25"/>
        <v>0</v>
      </c>
      <c r="CU12" s="26">
        <f t="shared" si="25"/>
        <v>0</v>
      </c>
      <c r="CV12" s="26">
        <f t="shared" si="25"/>
        <v>0</v>
      </c>
      <c r="CW12" s="26">
        <f t="shared" si="25"/>
        <v>0</v>
      </c>
      <c r="CX12" s="26">
        <f t="shared" si="25"/>
        <v>0</v>
      </c>
      <c r="CY12" s="26">
        <f t="shared" si="25"/>
        <v>0</v>
      </c>
      <c r="CZ12" s="26">
        <f t="shared" si="25"/>
        <v>0</v>
      </c>
      <c r="DA12" s="26">
        <f t="shared" si="25"/>
        <v>0</v>
      </c>
      <c r="DB12" s="26">
        <f t="shared" si="25"/>
        <v>0</v>
      </c>
      <c r="DC12" s="26">
        <f t="shared" si="25"/>
        <v>0</v>
      </c>
      <c r="DD12" s="26">
        <f t="shared" si="25"/>
        <v>0</v>
      </c>
      <c r="DE12" s="26">
        <f t="shared" si="25"/>
        <v>0</v>
      </c>
      <c r="DF12" s="26">
        <f t="shared" si="25"/>
        <v>0</v>
      </c>
      <c r="DG12" s="26">
        <f t="shared" si="25"/>
        <v>0</v>
      </c>
      <c r="DH12" s="26">
        <f t="shared" si="18"/>
        <v>0</v>
      </c>
      <c r="DI12" s="26">
        <f t="shared" si="18"/>
        <v>0</v>
      </c>
      <c r="DJ12" s="26">
        <f t="shared" si="18"/>
        <v>0</v>
      </c>
      <c r="DK12" s="26">
        <f t="shared" si="18"/>
        <v>0</v>
      </c>
      <c r="DL12" s="26">
        <f t="shared" si="18"/>
        <v>0</v>
      </c>
      <c r="DM12" s="26">
        <f t="shared" si="18"/>
        <v>0</v>
      </c>
      <c r="DN12" s="26">
        <f t="shared" si="18"/>
        <v>0</v>
      </c>
      <c r="DO12" s="26">
        <f t="shared" si="18"/>
        <v>0</v>
      </c>
      <c r="DP12" s="26">
        <f t="shared" si="18"/>
        <v>0</v>
      </c>
      <c r="DQ12" s="26">
        <f t="shared" si="18"/>
        <v>0</v>
      </c>
      <c r="DR12" s="26">
        <f t="shared" si="18"/>
        <v>0</v>
      </c>
      <c r="DS12" s="26">
        <f t="shared" si="18"/>
        <v>0</v>
      </c>
      <c r="DT12" s="26">
        <f t="shared" si="18"/>
        <v>0</v>
      </c>
      <c r="DU12" s="26">
        <f t="shared" si="18"/>
        <v>0</v>
      </c>
      <c r="DV12" s="26">
        <f t="shared" si="18"/>
        <v>0</v>
      </c>
      <c r="DW12" s="26">
        <f t="shared" si="18"/>
        <v>0</v>
      </c>
      <c r="DX12" s="26">
        <f t="shared" si="18"/>
        <v>0</v>
      </c>
      <c r="DY12" s="26">
        <f t="shared" si="18"/>
        <v>0</v>
      </c>
      <c r="DZ12" s="26">
        <f t="shared" si="18"/>
        <v>0</v>
      </c>
      <c r="EA12" s="26">
        <f t="shared" si="18"/>
        <v>0</v>
      </c>
      <c r="EB12" s="26">
        <f t="shared" si="23"/>
        <v>0</v>
      </c>
      <c r="EC12" s="26">
        <f t="shared" si="23"/>
        <v>0</v>
      </c>
      <c r="ED12" s="26">
        <f t="shared" si="23"/>
        <v>0</v>
      </c>
      <c r="EE12" s="26">
        <f t="shared" si="23"/>
        <v>0</v>
      </c>
      <c r="EF12" s="26">
        <f t="shared" si="23"/>
        <v>0</v>
      </c>
      <c r="EG12" s="26">
        <f t="shared" si="23"/>
        <v>0</v>
      </c>
      <c r="EH12" s="26">
        <f t="shared" si="23"/>
        <v>0</v>
      </c>
      <c r="EI12" s="26">
        <f t="shared" si="23"/>
        <v>0</v>
      </c>
      <c r="EJ12" s="26">
        <f t="shared" si="23"/>
        <v>0</v>
      </c>
      <c r="EK12" s="26">
        <f t="shared" si="23"/>
        <v>0</v>
      </c>
      <c r="EL12" s="26">
        <f t="shared" si="23"/>
        <v>0</v>
      </c>
      <c r="EM12" s="26">
        <f t="shared" si="23"/>
        <v>0</v>
      </c>
      <c r="EN12" s="26">
        <f t="shared" si="23"/>
        <v>0</v>
      </c>
      <c r="EO12" s="26">
        <f t="shared" si="23"/>
        <v>0</v>
      </c>
      <c r="EP12" s="26">
        <f t="shared" si="23"/>
        <v>0</v>
      </c>
      <c r="EQ12" s="26">
        <f t="shared" si="23"/>
        <v>0</v>
      </c>
      <c r="ER12" s="26">
        <f t="shared" si="23"/>
        <v>0</v>
      </c>
      <c r="ES12" s="26">
        <f t="shared" si="23"/>
        <v>0</v>
      </c>
      <c r="ET12" s="26">
        <f t="shared" si="23"/>
        <v>0</v>
      </c>
      <c r="EU12" s="26">
        <f t="shared" si="23"/>
        <v>0</v>
      </c>
      <c r="EV12" s="26">
        <f t="shared" si="23"/>
        <v>0</v>
      </c>
      <c r="EW12" s="26">
        <f t="shared" si="23"/>
        <v>0</v>
      </c>
      <c r="EX12" s="26">
        <f t="shared" si="23"/>
        <v>0</v>
      </c>
      <c r="EY12" s="26">
        <f t="shared" si="23"/>
        <v>0</v>
      </c>
      <c r="EZ12" s="26">
        <f t="shared" si="23"/>
        <v>0</v>
      </c>
      <c r="FA12" s="20"/>
      <c r="FB12" s="27"/>
    </row>
    <row r="13" spans="1:158" s="28" customFormat="1" ht="14.25" outlineLevel="1" x14ac:dyDescent="0.2">
      <c r="A13" s="22"/>
      <c r="B13" s="215" t="s">
        <v>17</v>
      </c>
      <c r="C13" s="181" t="s">
        <v>11</v>
      </c>
      <c r="D13" s="183">
        <f>сроки_калк!B18</f>
        <v>0</v>
      </c>
      <c r="E13" s="126"/>
      <c r="F13" s="126" t="s">
        <v>106</v>
      </c>
      <c r="G13" s="130">
        <f t="shared" si="21"/>
        <v>44972</v>
      </c>
      <c r="H13" s="130">
        <f t="shared" si="14"/>
        <v>44941</v>
      </c>
      <c r="I13" s="139">
        <f t="shared" si="22"/>
        <v>0</v>
      </c>
      <c r="J13" s="140">
        <f t="shared" si="15"/>
        <v>22</v>
      </c>
      <c r="K13" s="140">
        <f t="shared" si="16"/>
        <v>21</v>
      </c>
      <c r="L13" s="25"/>
      <c r="M13" s="26">
        <f t="shared" si="26"/>
        <v>0</v>
      </c>
      <c r="N13" s="26">
        <f t="shared" si="26"/>
        <v>0</v>
      </c>
      <c r="O13" s="26">
        <f t="shared" si="26"/>
        <v>0</v>
      </c>
      <c r="P13" s="26">
        <f t="shared" si="26"/>
        <v>0</v>
      </c>
      <c r="Q13" s="26">
        <f t="shared" si="26"/>
        <v>0</v>
      </c>
      <c r="R13" s="26">
        <f t="shared" si="26"/>
        <v>0</v>
      </c>
      <c r="S13" s="26">
        <f t="shared" si="26"/>
        <v>0</v>
      </c>
      <c r="T13" s="26">
        <f t="shared" si="26"/>
        <v>0</v>
      </c>
      <c r="U13" s="26">
        <f t="shared" si="26"/>
        <v>0</v>
      </c>
      <c r="V13" s="26">
        <f t="shared" si="26"/>
        <v>0</v>
      </c>
      <c r="W13" s="26">
        <f t="shared" si="27"/>
        <v>0</v>
      </c>
      <c r="X13" s="26">
        <f t="shared" si="27"/>
        <v>0</v>
      </c>
      <c r="Y13" s="26">
        <f t="shared" si="27"/>
        <v>0</v>
      </c>
      <c r="Z13" s="26">
        <f t="shared" si="27"/>
        <v>0</v>
      </c>
      <c r="AA13" s="26">
        <f t="shared" si="27"/>
        <v>0</v>
      </c>
      <c r="AB13" s="26">
        <f t="shared" si="27"/>
        <v>0</v>
      </c>
      <c r="AC13" s="26">
        <f t="shared" si="27"/>
        <v>0</v>
      </c>
      <c r="AD13" s="26">
        <f t="shared" si="27"/>
        <v>0</v>
      </c>
      <c r="AE13" s="26">
        <f t="shared" si="27"/>
        <v>0</v>
      </c>
      <c r="AF13" s="26">
        <f t="shared" si="27"/>
        <v>0</v>
      </c>
      <c r="AG13" s="26">
        <f t="shared" si="27"/>
        <v>0</v>
      </c>
      <c r="AH13" s="26">
        <f t="shared" si="27"/>
        <v>0</v>
      </c>
      <c r="AI13" s="26">
        <f t="shared" si="27"/>
        <v>0</v>
      </c>
      <c r="AJ13" s="26">
        <f t="shared" si="27"/>
        <v>0</v>
      </c>
      <c r="AK13" s="26">
        <f t="shared" si="27"/>
        <v>0</v>
      </c>
      <c r="AL13" s="26">
        <f t="shared" si="27"/>
        <v>0</v>
      </c>
      <c r="AM13" s="26">
        <f t="shared" si="24"/>
        <v>0</v>
      </c>
      <c r="AN13" s="26">
        <f t="shared" si="24"/>
        <v>0</v>
      </c>
      <c r="AO13" s="26">
        <f t="shared" si="24"/>
        <v>0</v>
      </c>
      <c r="AP13" s="26">
        <f t="shared" si="24"/>
        <v>0</v>
      </c>
      <c r="AQ13" s="26">
        <f t="shared" si="24"/>
        <v>0</v>
      </c>
      <c r="AR13" s="26">
        <f t="shared" si="24"/>
        <v>0</v>
      </c>
      <c r="AS13" s="19">
        <f t="shared" si="24"/>
        <v>0</v>
      </c>
      <c r="AT13" s="19">
        <f t="shared" si="24"/>
        <v>0</v>
      </c>
      <c r="AU13" s="19">
        <f t="shared" si="24"/>
        <v>0</v>
      </c>
      <c r="AV13" s="19">
        <f t="shared" si="24"/>
        <v>0</v>
      </c>
      <c r="AW13" s="19">
        <f t="shared" si="24"/>
        <v>0</v>
      </c>
      <c r="AX13" s="19">
        <f t="shared" si="24"/>
        <v>0</v>
      </c>
      <c r="AY13" s="19">
        <f t="shared" si="24"/>
        <v>0</v>
      </c>
      <c r="AZ13" s="19">
        <f t="shared" si="24"/>
        <v>0</v>
      </c>
      <c r="BA13" s="19">
        <f t="shared" si="24"/>
        <v>0</v>
      </c>
      <c r="BB13" s="19">
        <f t="shared" si="25"/>
        <v>0</v>
      </c>
      <c r="BC13" s="26">
        <f t="shared" si="25"/>
        <v>0</v>
      </c>
      <c r="BD13" s="26">
        <f t="shared" si="25"/>
        <v>0</v>
      </c>
      <c r="BE13" s="26">
        <f t="shared" si="25"/>
        <v>0</v>
      </c>
      <c r="BF13" s="26">
        <f t="shared" si="25"/>
        <v>0</v>
      </c>
      <c r="BG13" s="26">
        <f t="shared" si="25"/>
        <v>0</v>
      </c>
      <c r="BH13" s="26">
        <f t="shared" si="25"/>
        <v>0</v>
      </c>
      <c r="BI13" s="26">
        <f t="shared" si="25"/>
        <v>0</v>
      </c>
      <c r="BJ13" s="26">
        <f t="shared" si="25"/>
        <v>0</v>
      </c>
      <c r="BK13" s="26">
        <f t="shared" si="25"/>
        <v>0</v>
      </c>
      <c r="BL13" s="26">
        <f t="shared" si="25"/>
        <v>0</v>
      </c>
      <c r="BM13" s="26">
        <f t="shared" si="25"/>
        <v>0</v>
      </c>
      <c r="BN13" s="26">
        <f t="shared" si="25"/>
        <v>0</v>
      </c>
      <c r="BO13" s="26">
        <f t="shared" si="25"/>
        <v>0</v>
      </c>
      <c r="BP13" s="26">
        <f t="shared" si="25"/>
        <v>0</v>
      </c>
      <c r="BQ13" s="26">
        <f t="shared" si="25"/>
        <v>0</v>
      </c>
      <c r="BR13" s="26">
        <f t="shared" si="25"/>
        <v>0</v>
      </c>
      <c r="BS13" s="26">
        <f t="shared" si="25"/>
        <v>0</v>
      </c>
      <c r="BT13" s="26">
        <f t="shared" si="25"/>
        <v>0</v>
      </c>
      <c r="BU13" s="26">
        <f t="shared" si="25"/>
        <v>0</v>
      </c>
      <c r="BV13" s="26">
        <f t="shared" si="25"/>
        <v>0</v>
      </c>
      <c r="BW13" s="26">
        <f t="shared" si="25"/>
        <v>0</v>
      </c>
      <c r="BX13" s="26">
        <f t="shared" si="25"/>
        <v>0</v>
      </c>
      <c r="BY13" s="26">
        <f t="shared" si="25"/>
        <v>0</v>
      </c>
      <c r="BZ13" s="26">
        <f t="shared" si="25"/>
        <v>0</v>
      </c>
      <c r="CA13" s="26">
        <f t="shared" si="25"/>
        <v>0</v>
      </c>
      <c r="CB13" s="26">
        <f t="shared" si="25"/>
        <v>0</v>
      </c>
      <c r="CC13" s="26">
        <f t="shared" si="25"/>
        <v>0</v>
      </c>
      <c r="CD13" s="26">
        <f t="shared" si="25"/>
        <v>0</v>
      </c>
      <c r="CE13" s="26">
        <f t="shared" si="25"/>
        <v>0</v>
      </c>
      <c r="CF13" s="26">
        <f t="shared" si="25"/>
        <v>0</v>
      </c>
      <c r="CG13" s="26">
        <f t="shared" si="25"/>
        <v>0</v>
      </c>
      <c r="CH13" s="26">
        <f t="shared" si="25"/>
        <v>0</v>
      </c>
      <c r="CI13" s="26">
        <f t="shared" si="25"/>
        <v>0</v>
      </c>
      <c r="CJ13" s="26">
        <f t="shared" si="25"/>
        <v>0</v>
      </c>
      <c r="CK13" s="26">
        <f t="shared" si="25"/>
        <v>0</v>
      </c>
      <c r="CL13" s="26">
        <f t="shared" si="25"/>
        <v>0</v>
      </c>
      <c r="CM13" s="26">
        <f t="shared" si="25"/>
        <v>0</v>
      </c>
      <c r="CN13" s="26">
        <f t="shared" si="25"/>
        <v>0</v>
      </c>
      <c r="CO13" s="26">
        <f t="shared" si="25"/>
        <v>0</v>
      </c>
      <c r="CP13" s="26">
        <f t="shared" si="25"/>
        <v>0</v>
      </c>
      <c r="CQ13" s="26">
        <f t="shared" si="25"/>
        <v>0</v>
      </c>
      <c r="CR13" s="26">
        <f t="shared" si="25"/>
        <v>0</v>
      </c>
      <c r="CS13" s="26">
        <f t="shared" si="25"/>
        <v>0</v>
      </c>
      <c r="CT13" s="26">
        <f t="shared" si="25"/>
        <v>0</v>
      </c>
      <c r="CU13" s="26">
        <f t="shared" si="25"/>
        <v>0</v>
      </c>
      <c r="CV13" s="26">
        <f t="shared" si="25"/>
        <v>0</v>
      </c>
      <c r="CW13" s="26">
        <f t="shared" si="25"/>
        <v>0</v>
      </c>
      <c r="CX13" s="26">
        <f t="shared" si="25"/>
        <v>0</v>
      </c>
      <c r="CY13" s="26">
        <f t="shared" si="25"/>
        <v>0</v>
      </c>
      <c r="CZ13" s="26">
        <f t="shared" si="25"/>
        <v>0</v>
      </c>
      <c r="DA13" s="26">
        <f t="shared" si="25"/>
        <v>0</v>
      </c>
      <c r="DB13" s="26">
        <f t="shared" si="25"/>
        <v>0</v>
      </c>
      <c r="DC13" s="26">
        <f t="shared" si="25"/>
        <v>0</v>
      </c>
      <c r="DD13" s="26">
        <f t="shared" si="25"/>
        <v>0</v>
      </c>
      <c r="DE13" s="26">
        <f t="shared" si="25"/>
        <v>0</v>
      </c>
      <c r="DF13" s="26">
        <f t="shared" si="25"/>
        <v>0</v>
      </c>
      <c r="DG13" s="26">
        <f t="shared" si="25"/>
        <v>0</v>
      </c>
      <c r="DH13" s="26">
        <f t="shared" si="18"/>
        <v>0</v>
      </c>
      <c r="DI13" s="26">
        <f t="shared" si="18"/>
        <v>0</v>
      </c>
      <c r="DJ13" s="26">
        <f t="shared" si="18"/>
        <v>0</v>
      </c>
      <c r="DK13" s="26">
        <f t="shared" si="18"/>
        <v>0</v>
      </c>
      <c r="DL13" s="26">
        <f t="shared" si="18"/>
        <v>0</v>
      </c>
      <c r="DM13" s="26">
        <f t="shared" si="18"/>
        <v>0</v>
      </c>
      <c r="DN13" s="26">
        <f t="shared" si="18"/>
        <v>0</v>
      </c>
      <c r="DO13" s="26">
        <f t="shared" si="18"/>
        <v>0</v>
      </c>
      <c r="DP13" s="26">
        <f t="shared" si="18"/>
        <v>0</v>
      </c>
      <c r="DQ13" s="26">
        <f t="shared" si="18"/>
        <v>0</v>
      </c>
      <c r="DR13" s="26">
        <f t="shared" si="18"/>
        <v>0</v>
      </c>
      <c r="DS13" s="26">
        <f t="shared" si="18"/>
        <v>0</v>
      </c>
      <c r="DT13" s="26">
        <f t="shared" si="18"/>
        <v>0</v>
      </c>
      <c r="DU13" s="26">
        <f t="shared" si="18"/>
        <v>0</v>
      </c>
      <c r="DV13" s="26">
        <f t="shared" si="18"/>
        <v>0</v>
      </c>
      <c r="DW13" s="26">
        <f t="shared" si="18"/>
        <v>0</v>
      </c>
      <c r="DX13" s="26">
        <f t="shared" si="18"/>
        <v>0</v>
      </c>
      <c r="DY13" s="26">
        <f t="shared" si="18"/>
        <v>0</v>
      </c>
      <c r="DZ13" s="26">
        <f t="shared" si="18"/>
        <v>0</v>
      </c>
      <c r="EA13" s="26">
        <f t="shared" si="18"/>
        <v>0</v>
      </c>
      <c r="EB13" s="26">
        <f t="shared" si="23"/>
        <v>0</v>
      </c>
      <c r="EC13" s="26">
        <f t="shared" si="23"/>
        <v>0</v>
      </c>
      <c r="ED13" s="26">
        <f t="shared" si="23"/>
        <v>0</v>
      </c>
      <c r="EE13" s="26">
        <f t="shared" si="23"/>
        <v>0</v>
      </c>
      <c r="EF13" s="26">
        <f t="shared" si="23"/>
        <v>0</v>
      </c>
      <c r="EG13" s="26">
        <f t="shared" si="23"/>
        <v>0</v>
      </c>
      <c r="EH13" s="26">
        <f t="shared" si="23"/>
        <v>0</v>
      </c>
      <c r="EI13" s="26">
        <f t="shared" si="23"/>
        <v>0</v>
      </c>
      <c r="EJ13" s="26">
        <f t="shared" si="23"/>
        <v>0</v>
      </c>
      <c r="EK13" s="26">
        <f t="shared" si="23"/>
        <v>0</v>
      </c>
      <c r="EL13" s="26">
        <f t="shared" si="23"/>
        <v>0</v>
      </c>
      <c r="EM13" s="26">
        <f t="shared" si="23"/>
        <v>0</v>
      </c>
      <c r="EN13" s="26">
        <f t="shared" si="23"/>
        <v>0</v>
      </c>
      <c r="EO13" s="26">
        <f t="shared" si="23"/>
        <v>0</v>
      </c>
      <c r="EP13" s="26">
        <f t="shared" si="23"/>
        <v>0</v>
      </c>
      <c r="EQ13" s="26">
        <f t="shared" si="23"/>
        <v>0</v>
      </c>
      <c r="ER13" s="26">
        <f t="shared" si="23"/>
        <v>0</v>
      </c>
      <c r="ES13" s="26">
        <f t="shared" si="23"/>
        <v>0</v>
      </c>
      <c r="ET13" s="26">
        <f t="shared" si="23"/>
        <v>0</v>
      </c>
      <c r="EU13" s="26">
        <f t="shared" si="23"/>
        <v>0</v>
      </c>
      <c r="EV13" s="26">
        <f t="shared" si="23"/>
        <v>0</v>
      </c>
      <c r="EW13" s="26">
        <f t="shared" si="23"/>
        <v>0</v>
      </c>
      <c r="EX13" s="26">
        <f t="shared" si="23"/>
        <v>0</v>
      </c>
      <c r="EY13" s="26">
        <f t="shared" si="23"/>
        <v>0</v>
      </c>
      <c r="EZ13" s="26">
        <f t="shared" si="23"/>
        <v>0</v>
      </c>
      <c r="FA13" s="20"/>
      <c r="FB13" s="27"/>
    </row>
    <row r="14" spans="1:158" s="28" customFormat="1" ht="14.25" outlineLevel="1" x14ac:dyDescent="0.2">
      <c r="A14" s="22"/>
      <c r="B14" s="214" t="s">
        <v>18</v>
      </c>
      <c r="C14" s="181" t="s">
        <v>11</v>
      </c>
      <c r="D14" s="183">
        <f>сроки_калк!B19</f>
        <v>3</v>
      </c>
      <c r="E14" s="126"/>
      <c r="F14" s="126" t="s">
        <v>106</v>
      </c>
      <c r="G14" s="130">
        <f>EDATE(H14,-D14+1)</f>
        <v>44941</v>
      </c>
      <c r="H14" s="130">
        <f>H15</f>
        <v>45000</v>
      </c>
      <c r="I14" s="139">
        <f t="shared" si="22"/>
        <v>3</v>
      </c>
      <c r="J14" s="140">
        <f t="shared" si="15"/>
        <v>21</v>
      </c>
      <c r="K14" s="140">
        <f t="shared" si="16"/>
        <v>23</v>
      </c>
      <c r="L14" s="25"/>
      <c r="M14" s="26">
        <f t="shared" si="26"/>
        <v>0</v>
      </c>
      <c r="N14" s="26">
        <f t="shared" si="26"/>
        <v>0</v>
      </c>
      <c r="O14" s="26">
        <f t="shared" si="26"/>
        <v>0</v>
      </c>
      <c r="P14" s="26">
        <f t="shared" si="26"/>
        <v>0</v>
      </c>
      <c r="Q14" s="26">
        <f t="shared" si="26"/>
        <v>0</v>
      </c>
      <c r="R14" s="26">
        <f t="shared" si="26"/>
        <v>0</v>
      </c>
      <c r="S14" s="26">
        <f t="shared" si="26"/>
        <v>0</v>
      </c>
      <c r="T14" s="26">
        <f t="shared" si="26"/>
        <v>0</v>
      </c>
      <c r="U14" s="26">
        <f t="shared" si="26"/>
        <v>0</v>
      </c>
      <c r="V14" s="26">
        <f t="shared" si="26"/>
        <v>0</v>
      </c>
      <c r="W14" s="26">
        <f t="shared" si="27"/>
        <v>0</v>
      </c>
      <c r="X14" s="26">
        <f t="shared" si="27"/>
        <v>0</v>
      </c>
      <c r="Y14" s="26">
        <f t="shared" si="27"/>
        <v>0</v>
      </c>
      <c r="Z14" s="26">
        <f t="shared" si="27"/>
        <v>0</v>
      </c>
      <c r="AA14" s="26">
        <f t="shared" si="27"/>
        <v>0</v>
      </c>
      <c r="AB14" s="26">
        <f t="shared" si="27"/>
        <v>0</v>
      </c>
      <c r="AC14" s="26">
        <f t="shared" si="27"/>
        <v>0</v>
      </c>
      <c r="AD14" s="26">
        <f t="shared" si="27"/>
        <v>0</v>
      </c>
      <c r="AE14" s="26">
        <f t="shared" si="27"/>
        <v>0</v>
      </c>
      <c r="AF14" s="26">
        <f t="shared" si="27"/>
        <v>0</v>
      </c>
      <c r="AG14" s="26">
        <f t="shared" si="27"/>
        <v>1</v>
      </c>
      <c r="AH14" s="26">
        <f t="shared" si="27"/>
        <v>1</v>
      </c>
      <c r="AI14" s="26">
        <f t="shared" si="27"/>
        <v>1</v>
      </c>
      <c r="AJ14" s="26">
        <f t="shared" si="27"/>
        <v>0</v>
      </c>
      <c r="AK14" s="26">
        <f t="shared" si="27"/>
        <v>0</v>
      </c>
      <c r="AL14" s="26">
        <f t="shared" si="27"/>
        <v>0</v>
      </c>
      <c r="AM14" s="26">
        <f t="shared" si="24"/>
        <v>0</v>
      </c>
      <c r="AN14" s="26">
        <f t="shared" si="24"/>
        <v>0</v>
      </c>
      <c r="AO14" s="26">
        <f t="shared" si="24"/>
        <v>0</v>
      </c>
      <c r="AP14" s="26">
        <f t="shared" si="24"/>
        <v>0</v>
      </c>
      <c r="AQ14" s="26">
        <f t="shared" si="24"/>
        <v>0</v>
      </c>
      <c r="AR14" s="26">
        <f t="shared" si="24"/>
        <v>0</v>
      </c>
      <c r="AS14" s="19">
        <f t="shared" si="24"/>
        <v>0</v>
      </c>
      <c r="AT14" s="19">
        <f t="shared" si="24"/>
        <v>0</v>
      </c>
      <c r="AU14" s="19">
        <f t="shared" si="24"/>
        <v>0</v>
      </c>
      <c r="AV14" s="19">
        <f t="shared" si="24"/>
        <v>0</v>
      </c>
      <c r="AW14" s="19">
        <f t="shared" si="24"/>
        <v>0</v>
      </c>
      <c r="AX14" s="19">
        <f t="shared" si="24"/>
        <v>0</v>
      </c>
      <c r="AY14" s="19">
        <f t="shared" si="24"/>
        <v>0</v>
      </c>
      <c r="AZ14" s="19">
        <f t="shared" si="24"/>
        <v>0</v>
      </c>
      <c r="BA14" s="19">
        <f t="shared" si="24"/>
        <v>0</v>
      </c>
      <c r="BB14" s="19">
        <f t="shared" si="25"/>
        <v>0</v>
      </c>
      <c r="BC14" s="26">
        <f t="shared" si="25"/>
        <v>0</v>
      </c>
      <c r="BD14" s="26">
        <f t="shared" si="25"/>
        <v>0</v>
      </c>
      <c r="BE14" s="26">
        <f t="shared" si="25"/>
        <v>0</v>
      </c>
      <c r="BF14" s="26">
        <f t="shared" si="25"/>
        <v>0</v>
      </c>
      <c r="BG14" s="26">
        <f t="shared" si="25"/>
        <v>0</v>
      </c>
      <c r="BH14" s="26">
        <f t="shared" si="25"/>
        <v>0</v>
      </c>
      <c r="BI14" s="26">
        <f t="shared" si="25"/>
        <v>0</v>
      </c>
      <c r="BJ14" s="26">
        <f t="shared" si="25"/>
        <v>0</v>
      </c>
      <c r="BK14" s="26">
        <f t="shared" si="25"/>
        <v>0</v>
      </c>
      <c r="BL14" s="26">
        <f t="shared" si="25"/>
        <v>0</v>
      </c>
      <c r="BM14" s="26">
        <f t="shared" si="25"/>
        <v>0</v>
      </c>
      <c r="BN14" s="26">
        <f t="shared" si="25"/>
        <v>0</v>
      </c>
      <c r="BO14" s="26">
        <f t="shared" si="25"/>
        <v>0</v>
      </c>
      <c r="BP14" s="26">
        <f t="shared" si="25"/>
        <v>0</v>
      </c>
      <c r="BQ14" s="26">
        <f t="shared" si="25"/>
        <v>0</v>
      </c>
      <c r="BR14" s="26">
        <f t="shared" si="25"/>
        <v>0</v>
      </c>
      <c r="BS14" s="26">
        <f t="shared" si="25"/>
        <v>0</v>
      </c>
      <c r="BT14" s="26">
        <f t="shared" si="25"/>
        <v>0</v>
      </c>
      <c r="BU14" s="26">
        <f t="shared" si="25"/>
        <v>0</v>
      </c>
      <c r="BV14" s="26">
        <f t="shared" si="25"/>
        <v>0</v>
      </c>
      <c r="BW14" s="26">
        <f t="shared" si="25"/>
        <v>0</v>
      </c>
      <c r="BX14" s="26">
        <f t="shared" si="25"/>
        <v>0</v>
      </c>
      <c r="BY14" s="26">
        <f t="shared" si="25"/>
        <v>0</v>
      </c>
      <c r="BZ14" s="26">
        <f t="shared" ref="BZ14:EK21" si="28">IF(AND(BZ$4&gt;=$J14,BZ$4&lt;=$K14),1,0)</f>
        <v>0</v>
      </c>
      <c r="CA14" s="26">
        <f t="shared" si="28"/>
        <v>0</v>
      </c>
      <c r="CB14" s="26">
        <f t="shared" si="28"/>
        <v>0</v>
      </c>
      <c r="CC14" s="26">
        <f t="shared" si="28"/>
        <v>0</v>
      </c>
      <c r="CD14" s="26">
        <f t="shared" si="28"/>
        <v>0</v>
      </c>
      <c r="CE14" s="26">
        <f t="shared" si="28"/>
        <v>0</v>
      </c>
      <c r="CF14" s="26">
        <f t="shared" si="28"/>
        <v>0</v>
      </c>
      <c r="CG14" s="26">
        <f t="shared" si="28"/>
        <v>0</v>
      </c>
      <c r="CH14" s="26">
        <f t="shared" si="28"/>
        <v>0</v>
      </c>
      <c r="CI14" s="26">
        <f t="shared" si="28"/>
        <v>0</v>
      </c>
      <c r="CJ14" s="26">
        <f t="shared" si="28"/>
        <v>0</v>
      </c>
      <c r="CK14" s="26">
        <f t="shared" si="28"/>
        <v>0</v>
      </c>
      <c r="CL14" s="26">
        <f t="shared" si="28"/>
        <v>0</v>
      </c>
      <c r="CM14" s="26">
        <f t="shared" si="28"/>
        <v>0</v>
      </c>
      <c r="CN14" s="26">
        <f t="shared" si="28"/>
        <v>0</v>
      </c>
      <c r="CO14" s="26">
        <f t="shared" si="28"/>
        <v>0</v>
      </c>
      <c r="CP14" s="26">
        <f t="shared" si="28"/>
        <v>0</v>
      </c>
      <c r="CQ14" s="26">
        <f t="shared" si="28"/>
        <v>0</v>
      </c>
      <c r="CR14" s="26">
        <f t="shared" si="28"/>
        <v>0</v>
      </c>
      <c r="CS14" s="26">
        <f t="shared" si="28"/>
        <v>0</v>
      </c>
      <c r="CT14" s="26">
        <f t="shared" si="28"/>
        <v>0</v>
      </c>
      <c r="CU14" s="26">
        <f t="shared" si="28"/>
        <v>0</v>
      </c>
      <c r="CV14" s="26">
        <f t="shared" si="28"/>
        <v>0</v>
      </c>
      <c r="CW14" s="26">
        <f t="shared" si="28"/>
        <v>0</v>
      </c>
      <c r="CX14" s="26">
        <f t="shared" si="28"/>
        <v>0</v>
      </c>
      <c r="CY14" s="26">
        <f t="shared" si="28"/>
        <v>0</v>
      </c>
      <c r="CZ14" s="26">
        <f t="shared" si="28"/>
        <v>0</v>
      </c>
      <c r="DA14" s="26">
        <f t="shared" si="28"/>
        <v>0</v>
      </c>
      <c r="DB14" s="26">
        <f t="shared" si="28"/>
        <v>0</v>
      </c>
      <c r="DC14" s="26">
        <f t="shared" si="28"/>
        <v>0</v>
      </c>
      <c r="DD14" s="26">
        <f t="shared" si="28"/>
        <v>0</v>
      </c>
      <c r="DE14" s="26">
        <f t="shared" si="28"/>
        <v>0</v>
      </c>
      <c r="DF14" s="26">
        <f t="shared" si="28"/>
        <v>0</v>
      </c>
      <c r="DG14" s="26">
        <f t="shared" si="28"/>
        <v>0</v>
      </c>
      <c r="DH14" s="26">
        <f t="shared" si="28"/>
        <v>0</v>
      </c>
      <c r="DI14" s="26">
        <f t="shared" si="28"/>
        <v>0</v>
      </c>
      <c r="DJ14" s="26">
        <f t="shared" si="28"/>
        <v>0</v>
      </c>
      <c r="DK14" s="26">
        <f t="shared" si="28"/>
        <v>0</v>
      </c>
      <c r="DL14" s="26">
        <f t="shared" si="28"/>
        <v>0</v>
      </c>
      <c r="DM14" s="26">
        <f t="shared" si="28"/>
        <v>0</v>
      </c>
      <c r="DN14" s="26">
        <f t="shared" si="28"/>
        <v>0</v>
      </c>
      <c r="DO14" s="26">
        <f t="shared" si="28"/>
        <v>0</v>
      </c>
      <c r="DP14" s="26">
        <f t="shared" si="28"/>
        <v>0</v>
      </c>
      <c r="DQ14" s="26">
        <f t="shared" si="28"/>
        <v>0</v>
      </c>
      <c r="DR14" s="26">
        <f t="shared" si="28"/>
        <v>0</v>
      </c>
      <c r="DS14" s="26">
        <f t="shared" si="28"/>
        <v>0</v>
      </c>
      <c r="DT14" s="26">
        <f t="shared" si="28"/>
        <v>0</v>
      </c>
      <c r="DU14" s="26">
        <f t="shared" si="28"/>
        <v>0</v>
      </c>
      <c r="DV14" s="26">
        <f t="shared" si="28"/>
        <v>0</v>
      </c>
      <c r="DW14" s="26">
        <f t="shared" si="28"/>
        <v>0</v>
      </c>
      <c r="DX14" s="26">
        <f t="shared" si="28"/>
        <v>0</v>
      </c>
      <c r="DY14" s="26">
        <f t="shared" si="28"/>
        <v>0</v>
      </c>
      <c r="DZ14" s="26">
        <f t="shared" si="28"/>
        <v>0</v>
      </c>
      <c r="EA14" s="26">
        <f t="shared" si="28"/>
        <v>0</v>
      </c>
      <c r="EB14" s="26">
        <f t="shared" si="28"/>
        <v>0</v>
      </c>
      <c r="EC14" s="26">
        <f t="shared" si="28"/>
        <v>0</v>
      </c>
      <c r="ED14" s="26">
        <f t="shared" si="28"/>
        <v>0</v>
      </c>
      <c r="EE14" s="26">
        <f t="shared" si="28"/>
        <v>0</v>
      </c>
      <c r="EF14" s="26">
        <f t="shared" si="28"/>
        <v>0</v>
      </c>
      <c r="EG14" s="26">
        <f t="shared" si="28"/>
        <v>0</v>
      </c>
      <c r="EH14" s="26">
        <f t="shared" si="28"/>
        <v>0</v>
      </c>
      <c r="EI14" s="26">
        <f t="shared" si="28"/>
        <v>0</v>
      </c>
      <c r="EJ14" s="26">
        <f t="shared" si="28"/>
        <v>0</v>
      </c>
      <c r="EK14" s="26">
        <f t="shared" si="28"/>
        <v>0</v>
      </c>
      <c r="EL14" s="26">
        <f t="shared" si="23"/>
        <v>0</v>
      </c>
      <c r="EM14" s="26">
        <f t="shared" si="23"/>
        <v>0</v>
      </c>
      <c r="EN14" s="26">
        <f t="shared" si="23"/>
        <v>0</v>
      </c>
      <c r="EO14" s="26">
        <f t="shared" si="23"/>
        <v>0</v>
      </c>
      <c r="EP14" s="26">
        <f t="shared" si="23"/>
        <v>0</v>
      </c>
      <c r="EQ14" s="26">
        <f t="shared" si="23"/>
        <v>0</v>
      </c>
      <c r="ER14" s="26">
        <f t="shared" si="23"/>
        <v>0</v>
      </c>
      <c r="ES14" s="26">
        <f t="shared" si="23"/>
        <v>0</v>
      </c>
      <c r="ET14" s="26">
        <f t="shared" si="23"/>
        <v>0</v>
      </c>
      <c r="EU14" s="26">
        <f t="shared" si="23"/>
        <v>0</v>
      </c>
      <c r="EV14" s="26">
        <f t="shared" si="23"/>
        <v>0</v>
      </c>
      <c r="EW14" s="26">
        <f t="shared" si="23"/>
        <v>0</v>
      </c>
      <c r="EX14" s="26">
        <f t="shared" si="23"/>
        <v>0</v>
      </c>
      <c r="EY14" s="26">
        <f t="shared" si="23"/>
        <v>0</v>
      </c>
      <c r="EZ14" s="26">
        <f t="shared" si="23"/>
        <v>0</v>
      </c>
      <c r="FA14" s="20"/>
      <c r="FB14" s="27"/>
    </row>
    <row r="15" spans="1:158" s="28" customFormat="1" ht="14.25" outlineLevel="1" x14ac:dyDescent="0.2">
      <c r="A15" s="22"/>
      <c r="B15" s="216" t="s">
        <v>9</v>
      </c>
      <c r="C15" s="185" t="s">
        <v>11</v>
      </c>
      <c r="D15" s="186">
        <f>сроки_калк!B20</f>
        <v>2</v>
      </c>
      <c r="E15" s="127"/>
      <c r="F15" s="127" t="s">
        <v>106</v>
      </c>
      <c r="G15" s="131">
        <f>EDATE(H13,1)</f>
        <v>44972</v>
      </c>
      <c r="H15" s="131">
        <f>EDATE(G15,D15-1)</f>
        <v>45000</v>
      </c>
      <c r="I15" s="141">
        <f t="shared" si="22"/>
        <v>2</v>
      </c>
      <c r="J15" s="142">
        <f t="shared" si="15"/>
        <v>22</v>
      </c>
      <c r="K15" s="142">
        <f t="shared" si="16"/>
        <v>23</v>
      </c>
      <c r="L15" s="25"/>
      <c r="M15" s="26">
        <f t="shared" si="26"/>
        <v>0</v>
      </c>
      <c r="N15" s="26">
        <f t="shared" si="26"/>
        <v>0</v>
      </c>
      <c r="O15" s="26">
        <f t="shared" si="26"/>
        <v>0</v>
      </c>
      <c r="P15" s="26">
        <f t="shared" si="26"/>
        <v>0</v>
      </c>
      <c r="Q15" s="26">
        <f t="shared" si="26"/>
        <v>0</v>
      </c>
      <c r="R15" s="26">
        <f t="shared" si="26"/>
        <v>0</v>
      </c>
      <c r="S15" s="26">
        <f t="shared" si="26"/>
        <v>0</v>
      </c>
      <c r="T15" s="26">
        <f t="shared" si="26"/>
        <v>0</v>
      </c>
      <c r="U15" s="26">
        <f t="shared" si="26"/>
        <v>0</v>
      </c>
      <c r="V15" s="26">
        <f t="shared" si="26"/>
        <v>0</v>
      </c>
      <c r="W15" s="26">
        <f t="shared" si="27"/>
        <v>0</v>
      </c>
      <c r="X15" s="26">
        <f t="shared" si="27"/>
        <v>0</v>
      </c>
      <c r="Y15" s="26">
        <f t="shared" si="27"/>
        <v>0</v>
      </c>
      <c r="Z15" s="26">
        <f t="shared" si="27"/>
        <v>0</v>
      </c>
      <c r="AA15" s="26">
        <f t="shared" si="27"/>
        <v>0</v>
      </c>
      <c r="AB15" s="26">
        <f t="shared" si="27"/>
        <v>0</v>
      </c>
      <c r="AC15" s="26">
        <f t="shared" si="27"/>
        <v>0</v>
      </c>
      <c r="AD15" s="26">
        <f t="shared" si="27"/>
        <v>0</v>
      </c>
      <c r="AE15" s="26">
        <f t="shared" si="27"/>
        <v>0</v>
      </c>
      <c r="AF15" s="26">
        <f t="shared" si="27"/>
        <v>0</v>
      </c>
      <c r="AG15" s="26">
        <f t="shared" si="27"/>
        <v>0</v>
      </c>
      <c r="AH15" s="26">
        <f t="shared" si="27"/>
        <v>1</v>
      </c>
      <c r="AI15" s="26">
        <f t="shared" si="27"/>
        <v>1</v>
      </c>
      <c r="AJ15" s="26">
        <f t="shared" si="27"/>
        <v>0</v>
      </c>
      <c r="AK15" s="26">
        <f t="shared" si="27"/>
        <v>0</v>
      </c>
      <c r="AL15" s="26">
        <f t="shared" si="27"/>
        <v>0</v>
      </c>
      <c r="AM15" s="26">
        <f t="shared" si="24"/>
        <v>0</v>
      </c>
      <c r="AN15" s="26">
        <f t="shared" si="24"/>
        <v>0</v>
      </c>
      <c r="AO15" s="26">
        <f t="shared" si="24"/>
        <v>0</v>
      </c>
      <c r="AP15" s="26">
        <f t="shared" si="24"/>
        <v>0</v>
      </c>
      <c r="AQ15" s="26">
        <f t="shared" si="24"/>
        <v>0</v>
      </c>
      <c r="AR15" s="26">
        <f t="shared" si="24"/>
        <v>0</v>
      </c>
      <c r="AS15" s="19">
        <f t="shared" si="24"/>
        <v>0</v>
      </c>
      <c r="AT15" s="19">
        <f t="shared" si="24"/>
        <v>0</v>
      </c>
      <c r="AU15" s="19">
        <f t="shared" si="24"/>
        <v>0</v>
      </c>
      <c r="AV15" s="19">
        <f t="shared" si="24"/>
        <v>0</v>
      </c>
      <c r="AW15" s="19">
        <f t="shared" si="24"/>
        <v>0</v>
      </c>
      <c r="AX15" s="19">
        <f t="shared" si="24"/>
        <v>0</v>
      </c>
      <c r="AY15" s="19">
        <f t="shared" si="24"/>
        <v>0</v>
      </c>
      <c r="AZ15" s="19">
        <f t="shared" si="24"/>
        <v>0</v>
      </c>
      <c r="BA15" s="19">
        <f t="shared" si="24"/>
        <v>0</v>
      </c>
      <c r="BB15" s="19">
        <f t="shared" ref="BB15:DM18" si="29">IF(AND(BB$4&gt;=$J15,BB$4&lt;=$K15),1,0)</f>
        <v>0</v>
      </c>
      <c r="BC15" s="26">
        <f t="shared" si="29"/>
        <v>0</v>
      </c>
      <c r="BD15" s="26">
        <f t="shared" si="29"/>
        <v>0</v>
      </c>
      <c r="BE15" s="26">
        <f t="shared" si="29"/>
        <v>0</v>
      </c>
      <c r="BF15" s="26">
        <f t="shared" si="29"/>
        <v>0</v>
      </c>
      <c r="BG15" s="26">
        <f t="shared" si="29"/>
        <v>0</v>
      </c>
      <c r="BH15" s="26">
        <f t="shared" si="29"/>
        <v>0</v>
      </c>
      <c r="BI15" s="26">
        <f t="shared" si="29"/>
        <v>0</v>
      </c>
      <c r="BJ15" s="26">
        <f t="shared" si="29"/>
        <v>0</v>
      </c>
      <c r="BK15" s="26">
        <f t="shared" si="29"/>
        <v>0</v>
      </c>
      <c r="BL15" s="26">
        <f t="shared" si="29"/>
        <v>0</v>
      </c>
      <c r="BM15" s="26">
        <f t="shared" si="29"/>
        <v>0</v>
      </c>
      <c r="BN15" s="26">
        <f t="shared" si="29"/>
        <v>0</v>
      </c>
      <c r="BO15" s="26">
        <f t="shared" si="29"/>
        <v>0</v>
      </c>
      <c r="BP15" s="26">
        <f t="shared" si="29"/>
        <v>0</v>
      </c>
      <c r="BQ15" s="26">
        <f t="shared" si="29"/>
        <v>0</v>
      </c>
      <c r="BR15" s="26">
        <f t="shared" si="29"/>
        <v>0</v>
      </c>
      <c r="BS15" s="26">
        <f t="shared" si="29"/>
        <v>0</v>
      </c>
      <c r="BT15" s="26">
        <f t="shared" si="29"/>
        <v>0</v>
      </c>
      <c r="BU15" s="26">
        <f t="shared" si="29"/>
        <v>0</v>
      </c>
      <c r="BV15" s="26">
        <f t="shared" si="29"/>
        <v>0</v>
      </c>
      <c r="BW15" s="26">
        <f t="shared" si="29"/>
        <v>0</v>
      </c>
      <c r="BX15" s="26">
        <f t="shared" si="29"/>
        <v>0</v>
      </c>
      <c r="BY15" s="26">
        <f t="shared" si="29"/>
        <v>0</v>
      </c>
      <c r="BZ15" s="26">
        <f t="shared" si="29"/>
        <v>0</v>
      </c>
      <c r="CA15" s="26">
        <f t="shared" si="29"/>
        <v>0</v>
      </c>
      <c r="CB15" s="26">
        <f t="shared" si="29"/>
        <v>0</v>
      </c>
      <c r="CC15" s="26">
        <f t="shared" si="29"/>
        <v>0</v>
      </c>
      <c r="CD15" s="26">
        <f t="shared" si="29"/>
        <v>0</v>
      </c>
      <c r="CE15" s="26">
        <f t="shared" si="29"/>
        <v>0</v>
      </c>
      <c r="CF15" s="26">
        <f t="shared" si="29"/>
        <v>0</v>
      </c>
      <c r="CG15" s="26">
        <f t="shared" si="29"/>
        <v>0</v>
      </c>
      <c r="CH15" s="26">
        <f t="shared" si="29"/>
        <v>0</v>
      </c>
      <c r="CI15" s="26">
        <f t="shared" si="29"/>
        <v>0</v>
      </c>
      <c r="CJ15" s="26">
        <f t="shared" si="29"/>
        <v>0</v>
      </c>
      <c r="CK15" s="26">
        <f t="shared" si="29"/>
        <v>0</v>
      </c>
      <c r="CL15" s="26">
        <f t="shared" si="29"/>
        <v>0</v>
      </c>
      <c r="CM15" s="26">
        <f t="shared" si="29"/>
        <v>0</v>
      </c>
      <c r="CN15" s="26">
        <f t="shared" si="29"/>
        <v>0</v>
      </c>
      <c r="CO15" s="26">
        <f t="shared" si="29"/>
        <v>0</v>
      </c>
      <c r="CP15" s="26">
        <f t="shared" si="29"/>
        <v>0</v>
      </c>
      <c r="CQ15" s="26">
        <f t="shared" si="29"/>
        <v>0</v>
      </c>
      <c r="CR15" s="26">
        <f t="shared" si="29"/>
        <v>0</v>
      </c>
      <c r="CS15" s="26">
        <f t="shared" si="29"/>
        <v>0</v>
      </c>
      <c r="CT15" s="26">
        <f t="shared" si="29"/>
        <v>0</v>
      </c>
      <c r="CU15" s="26">
        <f t="shared" si="29"/>
        <v>0</v>
      </c>
      <c r="CV15" s="26">
        <f t="shared" si="29"/>
        <v>0</v>
      </c>
      <c r="CW15" s="26">
        <f t="shared" si="29"/>
        <v>0</v>
      </c>
      <c r="CX15" s="26">
        <f t="shared" si="29"/>
        <v>0</v>
      </c>
      <c r="CY15" s="26">
        <f t="shared" si="29"/>
        <v>0</v>
      </c>
      <c r="CZ15" s="26">
        <f t="shared" si="29"/>
        <v>0</v>
      </c>
      <c r="DA15" s="26">
        <f t="shared" si="29"/>
        <v>0</v>
      </c>
      <c r="DB15" s="26">
        <f t="shared" si="29"/>
        <v>0</v>
      </c>
      <c r="DC15" s="26">
        <f t="shared" si="29"/>
        <v>0</v>
      </c>
      <c r="DD15" s="26">
        <f t="shared" si="29"/>
        <v>0</v>
      </c>
      <c r="DE15" s="26">
        <f t="shared" si="29"/>
        <v>0</v>
      </c>
      <c r="DF15" s="26">
        <f t="shared" si="29"/>
        <v>0</v>
      </c>
      <c r="DG15" s="26">
        <f t="shared" si="29"/>
        <v>0</v>
      </c>
      <c r="DH15" s="26">
        <f t="shared" si="28"/>
        <v>0</v>
      </c>
      <c r="DI15" s="26">
        <f t="shared" si="28"/>
        <v>0</v>
      </c>
      <c r="DJ15" s="26">
        <f t="shared" si="28"/>
        <v>0</v>
      </c>
      <c r="DK15" s="26">
        <f t="shared" si="28"/>
        <v>0</v>
      </c>
      <c r="DL15" s="26">
        <f t="shared" si="28"/>
        <v>0</v>
      </c>
      <c r="DM15" s="26">
        <f t="shared" si="28"/>
        <v>0</v>
      </c>
      <c r="DN15" s="26">
        <f t="shared" si="28"/>
        <v>0</v>
      </c>
      <c r="DO15" s="26">
        <f t="shared" si="28"/>
        <v>0</v>
      </c>
      <c r="DP15" s="26">
        <f t="shared" si="28"/>
        <v>0</v>
      </c>
      <c r="DQ15" s="26">
        <f t="shared" si="28"/>
        <v>0</v>
      </c>
      <c r="DR15" s="26">
        <f t="shared" si="28"/>
        <v>0</v>
      </c>
      <c r="DS15" s="26">
        <f t="shared" si="28"/>
        <v>0</v>
      </c>
      <c r="DT15" s="26">
        <f t="shared" si="28"/>
        <v>0</v>
      </c>
      <c r="DU15" s="26">
        <f t="shared" si="28"/>
        <v>0</v>
      </c>
      <c r="DV15" s="26">
        <f t="shared" si="28"/>
        <v>0</v>
      </c>
      <c r="DW15" s="26">
        <f t="shared" si="28"/>
        <v>0</v>
      </c>
      <c r="DX15" s="26">
        <f t="shared" si="28"/>
        <v>0</v>
      </c>
      <c r="DY15" s="26">
        <f t="shared" si="28"/>
        <v>0</v>
      </c>
      <c r="DZ15" s="26">
        <f t="shared" si="28"/>
        <v>0</v>
      </c>
      <c r="EA15" s="26">
        <f t="shared" si="28"/>
        <v>0</v>
      </c>
      <c r="EB15" s="26">
        <f t="shared" si="28"/>
        <v>0</v>
      </c>
      <c r="EC15" s="26">
        <f t="shared" si="28"/>
        <v>0</v>
      </c>
      <c r="ED15" s="26">
        <f t="shared" si="28"/>
        <v>0</v>
      </c>
      <c r="EE15" s="26">
        <f t="shared" si="28"/>
        <v>0</v>
      </c>
      <c r="EF15" s="26">
        <f t="shared" si="28"/>
        <v>0</v>
      </c>
      <c r="EG15" s="26">
        <f t="shared" si="28"/>
        <v>0</v>
      </c>
      <c r="EH15" s="26">
        <f t="shared" si="28"/>
        <v>0</v>
      </c>
      <c r="EI15" s="26">
        <f t="shared" si="28"/>
        <v>0</v>
      </c>
      <c r="EJ15" s="26">
        <f t="shared" si="28"/>
        <v>0</v>
      </c>
      <c r="EK15" s="26">
        <f t="shared" si="28"/>
        <v>0</v>
      </c>
      <c r="EL15" s="26">
        <f t="shared" si="23"/>
        <v>0</v>
      </c>
      <c r="EM15" s="26">
        <f t="shared" si="23"/>
        <v>0</v>
      </c>
      <c r="EN15" s="26">
        <f t="shared" si="23"/>
        <v>0</v>
      </c>
      <c r="EO15" s="26">
        <f t="shared" si="23"/>
        <v>0</v>
      </c>
      <c r="EP15" s="26">
        <f t="shared" si="23"/>
        <v>0</v>
      </c>
      <c r="EQ15" s="26">
        <f t="shared" si="23"/>
        <v>0</v>
      </c>
      <c r="ER15" s="26">
        <f t="shared" si="23"/>
        <v>0</v>
      </c>
      <c r="ES15" s="26">
        <f t="shared" si="23"/>
        <v>0</v>
      </c>
      <c r="ET15" s="26">
        <f t="shared" si="23"/>
        <v>0</v>
      </c>
      <c r="EU15" s="26">
        <f t="shared" si="23"/>
        <v>0</v>
      </c>
      <c r="EV15" s="26">
        <f t="shared" si="23"/>
        <v>0</v>
      </c>
      <c r="EW15" s="26">
        <f t="shared" si="23"/>
        <v>0</v>
      </c>
      <c r="EX15" s="26">
        <f t="shared" si="23"/>
        <v>0</v>
      </c>
      <c r="EY15" s="26">
        <f t="shared" si="23"/>
        <v>0</v>
      </c>
      <c r="EZ15" s="26">
        <f t="shared" si="23"/>
        <v>0</v>
      </c>
      <c r="FA15" s="20"/>
      <c r="FB15" s="27"/>
    </row>
    <row r="16" spans="1:158" ht="14.25" x14ac:dyDescent="0.2">
      <c r="B16" s="217" t="s">
        <v>19</v>
      </c>
      <c r="C16" s="189"/>
      <c r="D16" s="190"/>
      <c r="E16" s="124"/>
      <c r="F16" s="124" t="s">
        <v>106</v>
      </c>
      <c r="G16" s="143">
        <f>HLOOKUP(J16,$M$1:$EZ$4,2,0)</f>
        <v>44666</v>
      </c>
      <c r="H16" s="143">
        <f>HLOOKUP(K16,$M$1:$EZ$4,2,0)</f>
        <v>45823</v>
      </c>
      <c r="I16" s="149">
        <f t="shared" si="22"/>
        <v>39</v>
      </c>
      <c r="J16" s="150">
        <f>MIN(J17:J20)</f>
        <v>12</v>
      </c>
      <c r="K16" s="151">
        <f>MAX(K17:K20)</f>
        <v>50</v>
      </c>
      <c r="L16" s="17"/>
      <c r="M16" s="18">
        <f t="shared" si="26"/>
        <v>0</v>
      </c>
      <c r="N16" s="18">
        <f t="shared" si="26"/>
        <v>0</v>
      </c>
      <c r="O16" s="18">
        <f t="shared" si="26"/>
        <v>0</v>
      </c>
      <c r="P16" s="18">
        <f t="shared" si="26"/>
        <v>0</v>
      </c>
      <c r="Q16" s="18">
        <f t="shared" si="26"/>
        <v>0</v>
      </c>
      <c r="R16" s="18">
        <f t="shared" si="26"/>
        <v>0</v>
      </c>
      <c r="S16" s="18">
        <f t="shared" si="26"/>
        <v>0</v>
      </c>
      <c r="T16" s="18">
        <f t="shared" si="26"/>
        <v>0</v>
      </c>
      <c r="U16" s="18">
        <f t="shared" si="26"/>
        <v>0</v>
      </c>
      <c r="V16" s="18">
        <f t="shared" si="26"/>
        <v>0</v>
      </c>
      <c r="W16" s="18">
        <f t="shared" si="27"/>
        <v>0</v>
      </c>
      <c r="X16" s="18">
        <f t="shared" si="27"/>
        <v>1</v>
      </c>
      <c r="Y16" s="18">
        <f t="shared" si="27"/>
        <v>1</v>
      </c>
      <c r="Z16" s="18">
        <f t="shared" si="27"/>
        <v>1</v>
      </c>
      <c r="AA16" s="18">
        <f t="shared" si="27"/>
        <v>1</v>
      </c>
      <c r="AB16" s="18">
        <f t="shared" si="27"/>
        <v>1</v>
      </c>
      <c r="AC16" s="18">
        <f t="shared" si="27"/>
        <v>1</v>
      </c>
      <c r="AD16" s="18">
        <f t="shared" si="27"/>
        <v>1</v>
      </c>
      <c r="AE16" s="18">
        <f t="shared" si="27"/>
        <v>1</v>
      </c>
      <c r="AF16" s="18">
        <f t="shared" si="27"/>
        <v>1</v>
      </c>
      <c r="AG16" s="18">
        <f t="shared" si="27"/>
        <v>1</v>
      </c>
      <c r="AH16" s="18">
        <f t="shared" si="27"/>
        <v>1</v>
      </c>
      <c r="AI16" s="18">
        <f t="shared" si="27"/>
        <v>1</v>
      </c>
      <c r="AJ16" s="18">
        <f t="shared" si="27"/>
        <v>1</v>
      </c>
      <c r="AK16" s="18">
        <f t="shared" si="27"/>
        <v>1</v>
      </c>
      <c r="AL16" s="18">
        <f t="shared" si="27"/>
        <v>1</v>
      </c>
      <c r="AM16" s="18">
        <f t="shared" si="24"/>
        <v>1</v>
      </c>
      <c r="AN16" s="18">
        <f t="shared" si="24"/>
        <v>1</v>
      </c>
      <c r="AO16" s="18">
        <f t="shared" si="24"/>
        <v>1</v>
      </c>
      <c r="AP16" s="18">
        <f t="shared" si="24"/>
        <v>1</v>
      </c>
      <c r="AQ16" s="18">
        <f t="shared" si="24"/>
        <v>1</v>
      </c>
      <c r="AR16" s="18">
        <f t="shared" si="24"/>
        <v>1</v>
      </c>
      <c r="AS16" s="19">
        <f t="shared" si="24"/>
        <v>1</v>
      </c>
      <c r="AT16" s="19">
        <f t="shared" si="24"/>
        <v>1</v>
      </c>
      <c r="AU16" s="19">
        <f t="shared" si="24"/>
        <v>1</v>
      </c>
      <c r="AV16" s="19">
        <f t="shared" si="24"/>
        <v>1</v>
      </c>
      <c r="AW16" s="19">
        <f t="shared" si="24"/>
        <v>1</v>
      </c>
      <c r="AX16" s="19">
        <f t="shared" si="24"/>
        <v>1</v>
      </c>
      <c r="AY16" s="19">
        <f t="shared" si="24"/>
        <v>1</v>
      </c>
      <c r="AZ16" s="19">
        <f t="shared" si="24"/>
        <v>1</v>
      </c>
      <c r="BA16" s="19">
        <f t="shared" si="24"/>
        <v>1</v>
      </c>
      <c r="BB16" s="19">
        <f t="shared" si="29"/>
        <v>1</v>
      </c>
      <c r="BC16" s="18">
        <f t="shared" si="29"/>
        <v>1</v>
      </c>
      <c r="BD16" s="18">
        <f t="shared" si="29"/>
        <v>1</v>
      </c>
      <c r="BE16" s="18">
        <f t="shared" si="29"/>
        <v>1</v>
      </c>
      <c r="BF16" s="18">
        <f t="shared" si="29"/>
        <v>1</v>
      </c>
      <c r="BG16" s="18">
        <f t="shared" si="29"/>
        <v>1</v>
      </c>
      <c r="BH16" s="18">
        <f t="shared" si="29"/>
        <v>1</v>
      </c>
      <c r="BI16" s="18">
        <f t="shared" si="29"/>
        <v>1</v>
      </c>
      <c r="BJ16" s="18">
        <f t="shared" si="29"/>
        <v>1</v>
      </c>
      <c r="BK16" s="18">
        <f t="shared" si="29"/>
        <v>0</v>
      </c>
      <c r="BL16" s="18">
        <f t="shared" si="29"/>
        <v>0</v>
      </c>
      <c r="BM16" s="18">
        <f t="shared" si="29"/>
        <v>0</v>
      </c>
      <c r="BN16" s="18">
        <f t="shared" si="29"/>
        <v>0</v>
      </c>
      <c r="BO16" s="18">
        <f t="shared" si="29"/>
        <v>0</v>
      </c>
      <c r="BP16" s="18">
        <f t="shared" si="29"/>
        <v>0</v>
      </c>
      <c r="BQ16" s="18">
        <f t="shared" si="29"/>
        <v>0</v>
      </c>
      <c r="BR16" s="18">
        <f t="shared" si="29"/>
        <v>0</v>
      </c>
      <c r="BS16" s="18">
        <f t="shared" si="29"/>
        <v>0</v>
      </c>
      <c r="BT16" s="18">
        <f t="shared" si="29"/>
        <v>0</v>
      </c>
      <c r="BU16" s="18">
        <f t="shared" si="29"/>
        <v>0</v>
      </c>
      <c r="BV16" s="18">
        <f t="shared" si="29"/>
        <v>0</v>
      </c>
      <c r="BW16" s="18">
        <f t="shared" si="29"/>
        <v>0</v>
      </c>
      <c r="BX16" s="18">
        <f t="shared" si="29"/>
        <v>0</v>
      </c>
      <c r="BY16" s="18">
        <f t="shared" si="29"/>
        <v>0</v>
      </c>
      <c r="BZ16" s="18">
        <f t="shared" si="29"/>
        <v>0</v>
      </c>
      <c r="CA16" s="18">
        <f t="shared" si="29"/>
        <v>0</v>
      </c>
      <c r="CB16" s="18">
        <f t="shared" si="29"/>
        <v>0</v>
      </c>
      <c r="CC16" s="18">
        <f t="shared" si="29"/>
        <v>0</v>
      </c>
      <c r="CD16" s="18">
        <f t="shared" si="29"/>
        <v>0</v>
      </c>
      <c r="CE16" s="18">
        <f t="shared" si="29"/>
        <v>0</v>
      </c>
      <c r="CF16" s="18">
        <f t="shared" si="29"/>
        <v>0</v>
      </c>
      <c r="CG16" s="18">
        <f t="shared" si="29"/>
        <v>0</v>
      </c>
      <c r="CH16" s="18">
        <f t="shared" si="29"/>
        <v>0</v>
      </c>
      <c r="CI16" s="18">
        <f t="shared" si="29"/>
        <v>0</v>
      </c>
      <c r="CJ16" s="18">
        <f t="shared" si="29"/>
        <v>0</v>
      </c>
      <c r="CK16" s="18">
        <f t="shared" si="29"/>
        <v>0</v>
      </c>
      <c r="CL16" s="18">
        <f t="shared" si="29"/>
        <v>0</v>
      </c>
      <c r="CM16" s="18">
        <f t="shared" si="29"/>
        <v>0</v>
      </c>
      <c r="CN16" s="18">
        <f t="shared" si="29"/>
        <v>0</v>
      </c>
      <c r="CO16" s="18">
        <f t="shared" si="29"/>
        <v>0</v>
      </c>
      <c r="CP16" s="18">
        <f t="shared" si="29"/>
        <v>0</v>
      </c>
      <c r="CQ16" s="18">
        <f t="shared" si="29"/>
        <v>0</v>
      </c>
      <c r="CR16" s="18">
        <f t="shared" si="29"/>
        <v>0</v>
      </c>
      <c r="CS16" s="18">
        <f t="shared" si="29"/>
        <v>0</v>
      </c>
      <c r="CT16" s="18">
        <f t="shared" si="29"/>
        <v>0</v>
      </c>
      <c r="CU16" s="18">
        <f t="shared" si="29"/>
        <v>0</v>
      </c>
      <c r="CV16" s="18">
        <f t="shared" si="29"/>
        <v>0</v>
      </c>
      <c r="CW16" s="18">
        <f t="shared" si="29"/>
        <v>0</v>
      </c>
      <c r="CX16" s="18">
        <f t="shared" si="29"/>
        <v>0</v>
      </c>
      <c r="CY16" s="18">
        <f t="shared" si="29"/>
        <v>0</v>
      </c>
      <c r="CZ16" s="18">
        <f t="shared" si="29"/>
        <v>0</v>
      </c>
      <c r="DA16" s="18">
        <f t="shared" si="29"/>
        <v>0</v>
      </c>
      <c r="DB16" s="18">
        <f t="shared" si="29"/>
        <v>0</v>
      </c>
      <c r="DC16" s="18">
        <f t="shared" si="29"/>
        <v>0</v>
      </c>
      <c r="DD16" s="18">
        <f t="shared" si="29"/>
        <v>0</v>
      </c>
      <c r="DE16" s="18">
        <f t="shared" si="29"/>
        <v>0</v>
      </c>
      <c r="DF16" s="18">
        <f t="shared" si="29"/>
        <v>0</v>
      </c>
      <c r="DG16" s="18">
        <f t="shared" si="29"/>
        <v>0</v>
      </c>
      <c r="DH16" s="18">
        <f t="shared" si="29"/>
        <v>0</v>
      </c>
      <c r="DI16" s="18">
        <f t="shared" si="29"/>
        <v>0</v>
      </c>
      <c r="DJ16" s="18">
        <f t="shared" si="29"/>
        <v>0</v>
      </c>
      <c r="DK16" s="18">
        <f t="shared" si="29"/>
        <v>0</v>
      </c>
      <c r="DL16" s="18">
        <f t="shared" si="29"/>
        <v>0</v>
      </c>
      <c r="DM16" s="18">
        <f t="shared" si="29"/>
        <v>0</v>
      </c>
      <c r="DN16" s="18">
        <f t="shared" si="28"/>
        <v>0</v>
      </c>
      <c r="DO16" s="18">
        <f t="shared" si="28"/>
        <v>0</v>
      </c>
      <c r="DP16" s="18">
        <f t="shared" si="28"/>
        <v>0</v>
      </c>
      <c r="DQ16" s="18">
        <f t="shared" si="28"/>
        <v>0</v>
      </c>
      <c r="DR16" s="18">
        <f t="shared" si="28"/>
        <v>0</v>
      </c>
      <c r="DS16" s="18">
        <f t="shared" si="28"/>
        <v>0</v>
      </c>
      <c r="DT16" s="18">
        <f t="shared" si="28"/>
        <v>0</v>
      </c>
      <c r="DU16" s="18">
        <f t="shared" si="28"/>
        <v>0</v>
      </c>
      <c r="DV16" s="18">
        <f t="shared" si="28"/>
        <v>0</v>
      </c>
      <c r="DW16" s="18">
        <f t="shared" si="28"/>
        <v>0</v>
      </c>
      <c r="DX16" s="18">
        <f t="shared" si="28"/>
        <v>0</v>
      </c>
      <c r="DY16" s="18">
        <f t="shared" si="28"/>
        <v>0</v>
      </c>
      <c r="DZ16" s="18">
        <f t="shared" si="28"/>
        <v>0</v>
      </c>
      <c r="EA16" s="18">
        <f t="shared" si="28"/>
        <v>0</v>
      </c>
      <c r="EB16" s="18">
        <f t="shared" si="28"/>
        <v>0</v>
      </c>
      <c r="EC16" s="18">
        <f t="shared" si="28"/>
        <v>0</v>
      </c>
      <c r="ED16" s="18">
        <f t="shared" si="28"/>
        <v>0</v>
      </c>
      <c r="EE16" s="18">
        <f t="shared" si="28"/>
        <v>0</v>
      </c>
      <c r="EF16" s="18">
        <f t="shared" si="28"/>
        <v>0</v>
      </c>
      <c r="EG16" s="18">
        <f t="shared" si="28"/>
        <v>0</v>
      </c>
      <c r="EH16" s="18">
        <f t="shared" si="28"/>
        <v>0</v>
      </c>
      <c r="EI16" s="18">
        <f t="shared" si="28"/>
        <v>0</v>
      </c>
      <c r="EJ16" s="18">
        <f t="shared" si="28"/>
        <v>0</v>
      </c>
      <c r="EK16" s="18">
        <f t="shared" si="28"/>
        <v>0</v>
      </c>
      <c r="EL16" s="18">
        <f t="shared" si="23"/>
        <v>0</v>
      </c>
      <c r="EM16" s="18">
        <f t="shared" si="23"/>
        <v>0</v>
      </c>
      <c r="EN16" s="18">
        <f t="shared" si="23"/>
        <v>0</v>
      </c>
      <c r="EO16" s="18">
        <f t="shared" si="23"/>
        <v>0</v>
      </c>
      <c r="EP16" s="18">
        <f t="shared" si="23"/>
        <v>0</v>
      </c>
      <c r="EQ16" s="18">
        <f t="shared" si="23"/>
        <v>0</v>
      </c>
      <c r="ER16" s="18">
        <f t="shared" si="23"/>
        <v>0</v>
      </c>
      <c r="ES16" s="18">
        <f t="shared" si="23"/>
        <v>0</v>
      </c>
      <c r="ET16" s="18">
        <f t="shared" si="23"/>
        <v>0</v>
      </c>
      <c r="EU16" s="18">
        <f t="shared" si="23"/>
        <v>0</v>
      </c>
      <c r="EV16" s="18">
        <f t="shared" si="23"/>
        <v>0</v>
      </c>
      <c r="EW16" s="18">
        <f t="shared" si="23"/>
        <v>0</v>
      </c>
      <c r="EX16" s="18">
        <f t="shared" si="23"/>
        <v>0</v>
      </c>
      <c r="EY16" s="18">
        <f t="shared" si="23"/>
        <v>0</v>
      </c>
      <c r="EZ16" s="18">
        <f t="shared" si="23"/>
        <v>0</v>
      </c>
      <c r="FA16" s="20"/>
      <c r="FB16" s="21"/>
    </row>
    <row r="17" spans="1:158" s="31" customFormat="1" ht="22.5" outlineLevel="1" x14ac:dyDescent="0.2">
      <c r="A17" s="29"/>
      <c r="B17" s="192" t="s">
        <v>95</v>
      </c>
      <c r="C17" s="193" t="s">
        <v>20</v>
      </c>
      <c r="D17" s="218"/>
      <c r="E17" s="144"/>
      <c r="F17" s="126" t="s">
        <v>106</v>
      </c>
      <c r="G17" s="130">
        <f>CHOOSE(сроки_калк!$C$4,EDATE(H8,1),EDATE(H8,1),H5,H5,H5)</f>
        <v>44666</v>
      </c>
      <c r="H17" s="130">
        <f>G17+(сроки_калк!$B$23-1)*365.25/12</f>
        <v>44975.566355299132</v>
      </c>
      <c r="I17" s="152">
        <f t="shared" si="22"/>
        <v>11</v>
      </c>
      <c r="J17" s="152">
        <f t="shared" ref="J17:K22" si="30">HLOOKUP(DATE(YEAR(G17),MONTH(G17),DAY(15)),$M$2:$FB$4,3,0)</f>
        <v>12</v>
      </c>
      <c r="K17" s="153">
        <f t="shared" si="30"/>
        <v>22</v>
      </c>
      <c r="L17" s="17"/>
      <c r="M17" s="26">
        <f t="shared" si="26"/>
        <v>0</v>
      </c>
      <c r="N17" s="26">
        <f t="shared" si="26"/>
        <v>0</v>
      </c>
      <c r="O17" s="26">
        <f t="shared" si="26"/>
        <v>0</v>
      </c>
      <c r="P17" s="26">
        <f t="shared" si="26"/>
        <v>0</v>
      </c>
      <c r="Q17" s="26">
        <f t="shared" si="26"/>
        <v>0</v>
      </c>
      <c r="R17" s="26">
        <f t="shared" si="26"/>
        <v>0</v>
      </c>
      <c r="S17" s="26">
        <f t="shared" si="26"/>
        <v>0</v>
      </c>
      <c r="T17" s="26">
        <f t="shared" si="26"/>
        <v>0</v>
      </c>
      <c r="U17" s="26">
        <f t="shared" si="26"/>
        <v>0</v>
      </c>
      <c r="V17" s="26">
        <f t="shared" si="26"/>
        <v>0</v>
      </c>
      <c r="W17" s="26">
        <f t="shared" si="27"/>
        <v>0</v>
      </c>
      <c r="X17" s="26">
        <f t="shared" si="27"/>
        <v>1</v>
      </c>
      <c r="Y17" s="26">
        <f t="shared" si="27"/>
        <v>1</v>
      </c>
      <c r="Z17" s="26">
        <f t="shared" si="27"/>
        <v>1</v>
      </c>
      <c r="AA17" s="26">
        <f t="shared" si="27"/>
        <v>1</v>
      </c>
      <c r="AB17" s="26">
        <f t="shared" si="27"/>
        <v>1</v>
      </c>
      <c r="AC17" s="26">
        <f t="shared" si="27"/>
        <v>1</v>
      </c>
      <c r="AD17" s="26">
        <f t="shared" si="27"/>
        <v>1</v>
      </c>
      <c r="AE17" s="26">
        <f t="shared" si="27"/>
        <v>1</v>
      </c>
      <c r="AF17" s="26">
        <f t="shared" si="27"/>
        <v>1</v>
      </c>
      <c r="AG17" s="26">
        <f t="shared" si="27"/>
        <v>1</v>
      </c>
      <c r="AH17" s="26">
        <f t="shared" si="27"/>
        <v>1</v>
      </c>
      <c r="AI17" s="26">
        <f t="shared" si="27"/>
        <v>0</v>
      </c>
      <c r="AJ17" s="26">
        <f t="shared" si="27"/>
        <v>0</v>
      </c>
      <c r="AK17" s="26">
        <f t="shared" si="27"/>
        <v>0</v>
      </c>
      <c r="AL17" s="26">
        <f t="shared" si="27"/>
        <v>0</v>
      </c>
      <c r="AM17" s="26">
        <f t="shared" si="24"/>
        <v>0</v>
      </c>
      <c r="AN17" s="26">
        <f t="shared" si="24"/>
        <v>0</v>
      </c>
      <c r="AO17" s="26">
        <f t="shared" si="24"/>
        <v>0</v>
      </c>
      <c r="AP17" s="26">
        <f t="shared" si="24"/>
        <v>0</v>
      </c>
      <c r="AQ17" s="26">
        <f t="shared" si="24"/>
        <v>0</v>
      </c>
      <c r="AR17" s="26">
        <f t="shared" si="24"/>
        <v>0</v>
      </c>
      <c r="AS17" s="19">
        <f t="shared" si="24"/>
        <v>0</v>
      </c>
      <c r="AT17" s="19">
        <f t="shared" si="24"/>
        <v>0</v>
      </c>
      <c r="AU17" s="19">
        <f t="shared" si="24"/>
        <v>0</v>
      </c>
      <c r="AV17" s="19">
        <f t="shared" si="24"/>
        <v>0</v>
      </c>
      <c r="AW17" s="19">
        <f t="shared" si="24"/>
        <v>0</v>
      </c>
      <c r="AX17" s="19">
        <f t="shared" si="24"/>
        <v>0</v>
      </c>
      <c r="AY17" s="19">
        <f t="shared" si="24"/>
        <v>0</v>
      </c>
      <c r="AZ17" s="19">
        <f t="shared" si="24"/>
        <v>0</v>
      </c>
      <c r="BA17" s="19">
        <f t="shared" si="24"/>
        <v>0</v>
      </c>
      <c r="BB17" s="19">
        <f t="shared" si="29"/>
        <v>0</v>
      </c>
      <c r="BC17" s="26">
        <f t="shared" si="29"/>
        <v>0</v>
      </c>
      <c r="BD17" s="26">
        <f t="shared" si="29"/>
        <v>0</v>
      </c>
      <c r="BE17" s="26">
        <f t="shared" si="29"/>
        <v>0</v>
      </c>
      <c r="BF17" s="26">
        <f t="shared" si="29"/>
        <v>0</v>
      </c>
      <c r="BG17" s="26">
        <f t="shared" ref="BG17:DR22" si="31">IF(AND(BG$4&gt;=$J17,BG$4&lt;=$K17),1,0)</f>
        <v>0</v>
      </c>
      <c r="BH17" s="26">
        <f t="shared" si="31"/>
        <v>0</v>
      </c>
      <c r="BI17" s="26">
        <f t="shared" si="31"/>
        <v>0</v>
      </c>
      <c r="BJ17" s="26">
        <f t="shared" si="31"/>
        <v>0</v>
      </c>
      <c r="BK17" s="26">
        <f t="shared" si="31"/>
        <v>0</v>
      </c>
      <c r="BL17" s="26">
        <f t="shared" si="31"/>
        <v>0</v>
      </c>
      <c r="BM17" s="26">
        <f t="shared" si="31"/>
        <v>0</v>
      </c>
      <c r="BN17" s="26">
        <f t="shared" si="31"/>
        <v>0</v>
      </c>
      <c r="BO17" s="26">
        <f t="shared" si="31"/>
        <v>0</v>
      </c>
      <c r="BP17" s="26">
        <f t="shared" si="31"/>
        <v>0</v>
      </c>
      <c r="BQ17" s="26">
        <f t="shared" si="31"/>
        <v>0</v>
      </c>
      <c r="BR17" s="26">
        <f t="shared" si="31"/>
        <v>0</v>
      </c>
      <c r="BS17" s="26">
        <f t="shared" si="31"/>
        <v>0</v>
      </c>
      <c r="BT17" s="26">
        <f t="shared" si="31"/>
        <v>0</v>
      </c>
      <c r="BU17" s="26">
        <f t="shared" si="31"/>
        <v>0</v>
      </c>
      <c r="BV17" s="26">
        <f t="shared" si="31"/>
        <v>0</v>
      </c>
      <c r="BW17" s="26">
        <f t="shared" si="31"/>
        <v>0</v>
      </c>
      <c r="BX17" s="26">
        <f t="shared" si="31"/>
        <v>0</v>
      </c>
      <c r="BY17" s="26">
        <f t="shared" si="31"/>
        <v>0</v>
      </c>
      <c r="BZ17" s="26">
        <f t="shared" si="31"/>
        <v>0</v>
      </c>
      <c r="CA17" s="26">
        <f t="shared" si="31"/>
        <v>0</v>
      </c>
      <c r="CB17" s="26">
        <f t="shared" si="31"/>
        <v>0</v>
      </c>
      <c r="CC17" s="26">
        <f t="shared" si="31"/>
        <v>0</v>
      </c>
      <c r="CD17" s="26">
        <f t="shared" si="31"/>
        <v>0</v>
      </c>
      <c r="CE17" s="26">
        <f t="shared" si="31"/>
        <v>0</v>
      </c>
      <c r="CF17" s="26">
        <f t="shared" si="31"/>
        <v>0</v>
      </c>
      <c r="CG17" s="26">
        <f t="shared" si="31"/>
        <v>0</v>
      </c>
      <c r="CH17" s="26">
        <f t="shared" si="31"/>
        <v>0</v>
      </c>
      <c r="CI17" s="26">
        <f t="shared" si="31"/>
        <v>0</v>
      </c>
      <c r="CJ17" s="26">
        <f t="shared" si="31"/>
        <v>0</v>
      </c>
      <c r="CK17" s="26">
        <f t="shared" si="31"/>
        <v>0</v>
      </c>
      <c r="CL17" s="26">
        <f t="shared" si="31"/>
        <v>0</v>
      </c>
      <c r="CM17" s="26">
        <f t="shared" si="31"/>
        <v>0</v>
      </c>
      <c r="CN17" s="26">
        <f t="shared" si="31"/>
        <v>0</v>
      </c>
      <c r="CO17" s="26">
        <f t="shared" si="31"/>
        <v>0</v>
      </c>
      <c r="CP17" s="26">
        <f t="shared" si="31"/>
        <v>0</v>
      </c>
      <c r="CQ17" s="26">
        <f t="shared" si="31"/>
        <v>0</v>
      </c>
      <c r="CR17" s="26">
        <f t="shared" si="31"/>
        <v>0</v>
      </c>
      <c r="CS17" s="26">
        <f t="shared" si="31"/>
        <v>0</v>
      </c>
      <c r="CT17" s="26">
        <f t="shared" si="31"/>
        <v>0</v>
      </c>
      <c r="CU17" s="26">
        <f t="shared" si="31"/>
        <v>0</v>
      </c>
      <c r="CV17" s="26">
        <f t="shared" si="31"/>
        <v>0</v>
      </c>
      <c r="CW17" s="26">
        <f t="shared" si="31"/>
        <v>0</v>
      </c>
      <c r="CX17" s="26">
        <f t="shared" si="31"/>
        <v>0</v>
      </c>
      <c r="CY17" s="26">
        <f t="shared" si="31"/>
        <v>0</v>
      </c>
      <c r="CZ17" s="26">
        <f t="shared" si="31"/>
        <v>0</v>
      </c>
      <c r="DA17" s="26">
        <f t="shared" si="31"/>
        <v>0</v>
      </c>
      <c r="DB17" s="26">
        <f t="shared" si="31"/>
        <v>0</v>
      </c>
      <c r="DC17" s="26">
        <f t="shared" si="31"/>
        <v>0</v>
      </c>
      <c r="DD17" s="26">
        <f t="shared" si="31"/>
        <v>0</v>
      </c>
      <c r="DE17" s="26">
        <f t="shared" si="31"/>
        <v>0</v>
      </c>
      <c r="DF17" s="26">
        <f t="shared" si="31"/>
        <v>0</v>
      </c>
      <c r="DG17" s="26">
        <f t="shared" si="31"/>
        <v>0</v>
      </c>
      <c r="DH17" s="26">
        <f t="shared" si="31"/>
        <v>0</v>
      </c>
      <c r="DI17" s="26">
        <f t="shared" si="31"/>
        <v>0</v>
      </c>
      <c r="DJ17" s="26">
        <f t="shared" si="31"/>
        <v>0</v>
      </c>
      <c r="DK17" s="26">
        <f t="shared" si="31"/>
        <v>0</v>
      </c>
      <c r="DL17" s="26">
        <f t="shared" si="31"/>
        <v>0</v>
      </c>
      <c r="DM17" s="26">
        <f t="shared" si="31"/>
        <v>0</v>
      </c>
      <c r="DN17" s="26">
        <f t="shared" si="31"/>
        <v>0</v>
      </c>
      <c r="DO17" s="26">
        <f t="shared" si="31"/>
        <v>0</v>
      </c>
      <c r="DP17" s="26">
        <f t="shared" si="31"/>
        <v>0</v>
      </c>
      <c r="DQ17" s="26">
        <f t="shared" si="31"/>
        <v>0</v>
      </c>
      <c r="DR17" s="26">
        <f t="shared" si="31"/>
        <v>0</v>
      </c>
      <c r="DS17" s="26">
        <f t="shared" si="28"/>
        <v>0</v>
      </c>
      <c r="DT17" s="26">
        <f t="shared" si="28"/>
        <v>0</v>
      </c>
      <c r="DU17" s="26">
        <f t="shared" si="28"/>
        <v>0</v>
      </c>
      <c r="DV17" s="26">
        <f t="shared" si="28"/>
        <v>0</v>
      </c>
      <c r="DW17" s="26">
        <f t="shared" si="28"/>
        <v>0</v>
      </c>
      <c r="DX17" s="26">
        <f t="shared" si="28"/>
        <v>0</v>
      </c>
      <c r="DY17" s="26">
        <f t="shared" si="28"/>
        <v>0</v>
      </c>
      <c r="DZ17" s="26">
        <f t="shared" si="28"/>
        <v>0</v>
      </c>
      <c r="EA17" s="26">
        <f t="shared" si="28"/>
        <v>0</v>
      </c>
      <c r="EB17" s="26">
        <f t="shared" si="28"/>
        <v>0</v>
      </c>
      <c r="EC17" s="26">
        <f t="shared" si="28"/>
        <v>0</v>
      </c>
      <c r="ED17" s="26">
        <f t="shared" si="28"/>
        <v>0</v>
      </c>
      <c r="EE17" s="26">
        <f t="shared" si="28"/>
        <v>0</v>
      </c>
      <c r="EF17" s="26">
        <f t="shared" si="28"/>
        <v>0</v>
      </c>
      <c r="EG17" s="26">
        <f t="shared" si="28"/>
        <v>0</v>
      </c>
      <c r="EH17" s="26">
        <f t="shared" si="28"/>
        <v>0</v>
      </c>
      <c r="EI17" s="26">
        <f t="shared" si="28"/>
        <v>0</v>
      </c>
      <c r="EJ17" s="26">
        <f t="shared" si="28"/>
        <v>0</v>
      </c>
      <c r="EK17" s="26">
        <f t="shared" si="28"/>
        <v>0</v>
      </c>
      <c r="EL17" s="26">
        <f t="shared" si="23"/>
        <v>0</v>
      </c>
      <c r="EM17" s="26">
        <f t="shared" si="23"/>
        <v>0</v>
      </c>
      <c r="EN17" s="26">
        <f t="shared" si="23"/>
        <v>0</v>
      </c>
      <c r="EO17" s="26">
        <f t="shared" si="23"/>
        <v>0</v>
      </c>
      <c r="EP17" s="26">
        <f t="shared" si="23"/>
        <v>0</v>
      </c>
      <c r="EQ17" s="26">
        <f t="shared" si="23"/>
        <v>0</v>
      </c>
      <c r="ER17" s="26">
        <f t="shared" si="23"/>
        <v>0</v>
      </c>
      <c r="ES17" s="26">
        <f t="shared" si="23"/>
        <v>0</v>
      </c>
      <c r="ET17" s="26">
        <f t="shared" si="23"/>
        <v>0</v>
      </c>
      <c r="EU17" s="26">
        <f t="shared" si="23"/>
        <v>0</v>
      </c>
      <c r="EV17" s="26">
        <f t="shared" si="23"/>
        <v>0</v>
      </c>
      <c r="EW17" s="26">
        <f t="shared" si="23"/>
        <v>0</v>
      </c>
      <c r="EX17" s="26">
        <f t="shared" si="23"/>
        <v>0</v>
      </c>
      <c r="EY17" s="26">
        <f t="shared" si="23"/>
        <v>0</v>
      </c>
      <c r="EZ17" s="26">
        <f t="shared" si="23"/>
        <v>0</v>
      </c>
      <c r="FA17" s="20"/>
      <c r="FB17" s="30"/>
    </row>
    <row r="18" spans="1:158" s="31" customFormat="1" ht="22.5" outlineLevel="1" x14ac:dyDescent="0.2">
      <c r="A18" s="29"/>
      <c r="B18" s="180" t="s">
        <v>62</v>
      </c>
      <c r="C18" s="181" t="s">
        <v>20</v>
      </c>
      <c r="D18" s="195"/>
      <c r="E18" s="145"/>
      <c r="F18" s="126" t="s">
        <v>106</v>
      </c>
      <c r="G18" s="130">
        <f>EDATE(G17,1)</f>
        <v>44696</v>
      </c>
      <c r="H18" s="130">
        <f>G18+(сроки_калк!$B$24-1)*365.25/12</f>
        <v>44955.168085579287</v>
      </c>
      <c r="I18" s="154">
        <f t="shared" si="22"/>
        <v>9</v>
      </c>
      <c r="J18" s="154">
        <f t="shared" si="30"/>
        <v>13</v>
      </c>
      <c r="K18" s="155">
        <f t="shared" si="30"/>
        <v>21</v>
      </c>
      <c r="L18" s="17"/>
      <c r="M18" s="26">
        <f t="shared" si="26"/>
        <v>0</v>
      </c>
      <c r="N18" s="26">
        <f t="shared" si="26"/>
        <v>0</v>
      </c>
      <c r="O18" s="26">
        <f t="shared" si="26"/>
        <v>0</v>
      </c>
      <c r="P18" s="26">
        <f t="shared" si="26"/>
        <v>0</v>
      </c>
      <c r="Q18" s="26">
        <f t="shared" si="26"/>
        <v>0</v>
      </c>
      <c r="R18" s="26">
        <f t="shared" si="26"/>
        <v>0</v>
      </c>
      <c r="S18" s="26">
        <f t="shared" si="26"/>
        <v>0</v>
      </c>
      <c r="T18" s="26">
        <f t="shared" si="26"/>
        <v>0</v>
      </c>
      <c r="U18" s="26">
        <f t="shared" si="26"/>
        <v>0</v>
      </c>
      <c r="V18" s="26">
        <f t="shared" si="26"/>
        <v>0</v>
      </c>
      <c r="W18" s="26">
        <f t="shared" si="27"/>
        <v>0</v>
      </c>
      <c r="X18" s="26">
        <f t="shared" si="27"/>
        <v>0</v>
      </c>
      <c r="Y18" s="26">
        <f t="shared" si="27"/>
        <v>1</v>
      </c>
      <c r="Z18" s="26">
        <f t="shared" si="27"/>
        <v>1</v>
      </c>
      <c r="AA18" s="26">
        <f t="shared" si="27"/>
        <v>1</v>
      </c>
      <c r="AB18" s="26">
        <f t="shared" si="27"/>
        <v>1</v>
      </c>
      <c r="AC18" s="26">
        <f t="shared" si="27"/>
        <v>1</v>
      </c>
      <c r="AD18" s="26">
        <f t="shared" si="27"/>
        <v>1</v>
      </c>
      <c r="AE18" s="26">
        <f t="shared" si="27"/>
        <v>1</v>
      </c>
      <c r="AF18" s="26">
        <f t="shared" si="27"/>
        <v>1</v>
      </c>
      <c r="AG18" s="26">
        <f t="shared" si="27"/>
        <v>1</v>
      </c>
      <c r="AH18" s="26">
        <f t="shared" si="27"/>
        <v>0</v>
      </c>
      <c r="AI18" s="26">
        <f t="shared" si="27"/>
        <v>0</v>
      </c>
      <c r="AJ18" s="26">
        <f t="shared" si="27"/>
        <v>0</v>
      </c>
      <c r="AK18" s="26">
        <f t="shared" si="27"/>
        <v>0</v>
      </c>
      <c r="AL18" s="26">
        <f t="shared" si="27"/>
        <v>0</v>
      </c>
      <c r="AM18" s="26">
        <f t="shared" si="24"/>
        <v>0</v>
      </c>
      <c r="AN18" s="26">
        <f t="shared" si="24"/>
        <v>0</v>
      </c>
      <c r="AO18" s="26">
        <f t="shared" si="24"/>
        <v>0</v>
      </c>
      <c r="AP18" s="26">
        <f t="shared" si="24"/>
        <v>0</v>
      </c>
      <c r="AQ18" s="26">
        <f t="shared" si="24"/>
        <v>0</v>
      </c>
      <c r="AR18" s="26">
        <f t="shared" si="24"/>
        <v>0</v>
      </c>
      <c r="AS18" s="19">
        <f t="shared" si="24"/>
        <v>0</v>
      </c>
      <c r="AT18" s="19">
        <f t="shared" si="24"/>
        <v>0</v>
      </c>
      <c r="AU18" s="19">
        <f t="shared" si="24"/>
        <v>0</v>
      </c>
      <c r="AV18" s="19">
        <f t="shared" si="24"/>
        <v>0</v>
      </c>
      <c r="AW18" s="19">
        <f t="shared" si="24"/>
        <v>0</v>
      </c>
      <c r="AX18" s="19">
        <f t="shared" si="24"/>
        <v>0</v>
      </c>
      <c r="AY18" s="19">
        <f t="shared" si="24"/>
        <v>0</v>
      </c>
      <c r="AZ18" s="19">
        <f t="shared" si="24"/>
        <v>0</v>
      </c>
      <c r="BA18" s="19">
        <f t="shared" si="24"/>
        <v>0</v>
      </c>
      <c r="BB18" s="19">
        <f t="shared" si="29"/>
        <v>0</v>
      </c>
      <c r="BC18" s="26">
        <f t="shared" si="29"/>
        <v>0</v>
      </c>
      <c r="BD18" s="26">
        <f t="shared" si="29"/>
        <v>0</v>
      </c>
      <c r="BE18" s="26">
        <f t="shared" si="29"/>
        <v>0</v>
      </c>
      <c r="BF18" s="26">
        <f t="shared" si="29"/>
        <v>0</v>
      </c>
      <c r="BG18" s="26">
        <f t="shared" si="29"/>
        <v>0</v>
      </c>
      <c r="BH18" s="26">
        <f t="shared" si="29"/>
        <v>0</v>
      </c>
      <c r="BI18" s="26">
        <f t="shared" si="29"/>
        <v>0</v>
      </c>
      <c r="BJ18" s="26">
        <f t="shared" si="29"/>
        <v>0</v>
      </c>
      <c r="BK18" s="26">
        <f t="shared" si="29"/>
        <v>0</v>
      </c>
      <c r="BL18" s="26">
        <f t="shared" si="29"/>
        <v>0</v>
      </c>
      <c r="BM18" s="26">
        <f t="shared" si="29"/>
        <v>0</v>
      </c>
      <c r="BN18" s="26">
        <f t="shared" si="29"/>
        <v>0</v>
      </c>
      <c r="BO18" s="26">
        <f t="shared" si="29"/>
        <v>0</v>
      </c>
      <c r="BP18" s="26">
        <f t="shared" si="29"/>
        <v>0</v>
      </c>
      <c r="BQ18" s="26">
        <f t="shared" si="29"/>
        <v>0</v>
      </c>
      <c r="BR18" s="26">
        <f t="shared" si="29"/>
        <v>0</v>
      </c>
      <c r="BS18" s="26">
        <f t="shared" si="29"/>
        <v>0</v>
      </c>
      <c r="BT18" s="26">
        <f t="shared" si="29"/>
        <v>0</v>
      </c>
      <c r="BU18" s="26">
        <f t="shared" si="29"/>
        <v>0</v>
      </c>
      <c r="BV18" s="26">
        <f t="shared" si="29"/>
        <v>0</v>
      </c>
      <c r="BW18" s="26">
        <f t="shared" si="29"/>
        <v>0</v>
      </c>
      <c r="BX18" s="26">
        <f t="shared" si="29"/>
        <v>0</v>
      </c>
      <c r="BY18" s="26">
        <f t="shared" si="29"/>
        <v>0</v>
      </c>
      <c r="BZ18" s="26">
        <f t="shared" si="29"/>
        <v>0</v>
      </c>
      <c r="CA18" s="26">
        <f t="shared" si="29"/>
        <v>0</v>
      </c>
      <c r="CB18" s="26">
        <f t="shared" si="29"/>
        <v>0</v>
      </c>
      <c r="CC18" s="26">
        <f t="shared" si="29"/>
        <v>0</v>
      </c>
      <c r="CD18" s="26">
        <f t="shared" si="29"/>
        <v>0</v>
      </c>
      <c r="CE18" s="26">
        <f t="shared" si="29"/>
        <v>0</v>
      </c>
      <c r="CF18" s="26">
        <f t="shared" si="29"/>
        <v>0</v>
      </c>
      <c r="CG18" s="26">
        <f t="shared" si="29"/>
        <v>0</v>
      </c>
      <c r="CH18" s="26">
        <f t="shared" si="29"/>
        <v>0</v>
      </c>
      <c r="CI18" s="26">
        <f t="shared" si="29"/>
        <v>0</v>
      </c>
      <c r="CJ18" s="26">
        <f t="shared" si="29"/>
        <v>0</v>
      </c>
      <c r="CK18" s="26">
        <f t="shared" si="29"/>
        <v>0</v>
      </c>
      <c r="CL18" s="26">
        <f t="shared" si="29"/>
        <v>0</v>
      </c>
      <c r="CM18" s="26">
        <f t="shared" si="29"/>
        <v>0</v>
      </c>
      <c r="CN18" s="26">
        <f t="shared" si="29"/>
        <v>0</v>
      </c>
      <c r="CO18" s="26">
        <f t="shared" si="29"/>
        <v>0</v>
      </c>
      <c r="CP18" s="26">
        <f t="shared" si="29"/>
        <v>0</v>
      </c>
      <c r="CQ18" s="26">
        <f t="shared" si="29"/>
        <v>0</v>
      </c>
      <c r="CR18" s="26">
        <f t="shared" si="29"/>
        <v>0</v>
      </c>
      <c r="CS18" s="26">
        <f t="shared" si="29"/>
        <v>0</v>
      </c>
      <c r="CT18" s="26">
        <f t="shared" si="29"/>
        <v>0</v>
      </c>
      <c r="CU18" s="26">
        <f t="shared" si="29"/>
        <v>0</v>
      </c>
      <c r="CV18" s="26">
        <f t="shared" si="29"/>
        <v>0</v>
      </c>
      <c r="CW18" s="26">
        <f t="shared" si="29"/>
        <v>0</v>
      </c>
      <c r="CX18" s="26">
        <f t="shared" si="29"/>
        <v>0</v>
      </c>
      <c r="CY18" s="26">
        <f t="shared" si="29"/>
        <v>0</v>
      </c>
      <c r="CZ18" s="26">
        <f t="shared" si="29"/>
        <v>0</v>
      </c>
      <c r="DA18" s="26">
        <f t="shared" si="29"/>
        <v>0</v>
      </c>
      <c r="DB18" s="26">
        <f t="shared" si="29"/>
        <v>0</v>
      </c>
      <c r="DC18" s="26">
        <f t="shared" si="29"/>
        <v>0</v>
      </c>
      <c r="DD18" s="26">
        <f t="shared" si="29"/>
        <v>0</v>
      </c>
      <c r="DE18" s="26">
        <f t="shared" si="29"/>
        <v>0</v>
      </c>
      <c r="DF18" s="26">
        <f t="shared" si="29"/>
        <v>0</v>
      </c>
      <c r="DG18" s="26">
        <f t="shared" si="29"/>
        <v>0</v>
      </c>
      <c r="DH18" s="26">
        <f t="shared" si="29"/>
        <v>0</v>
      </c>
      <c r="DI18" s="26">
        <f t="shared" si="29"/>
        <v>0</v>
      </c>
      <c r="DJ18" s="26">
        <f t="shared" si="29"/>
        <v>0</v>
      </c>
      <c r="DK18" s="26">
        <f t="shared" si="29"/>
        <v>0</v>
      </c>
      <c r="DL18" s="26">
        <f t="shared" si="29"/>
        <v>0</v>
      </c>
      <c r="DM18" s="26">
        <f t="shared" si="29"/>
        <v>0</v>
      </c>
      <c r="DN18" s="26">
        <f t="shared" ref="DN18:DR18" si="32">IF(AND(DN$4&gt;=$J18,DN$4&lt;=$K18),1,0)</f>
        <v>0</v>
      </c>
      <c r="DO18" s="26">
        <f t="shared" si="32"/>
        <v>0</v>
      </c>
      <c r="DP18" s="26">
        <f t="shared" si="32"/>
        <v>0</v>
      </c>
      <c r="DQ18" s="26">
        <f t="shared" si="32"/>
        <v>0</v>
      </c>
      <c r="DR18" s="26">
        <f t="shared" si="32"/>
        <v>0</v>
      </c>
      <c r="DS18" s="26">
        <f t="shared" si="28"/>
        <v>0</v>
      </c>
      <c r="DT18" s="26">
        <f t="shared" si="28"/>
        <v>0</v>
      </c>
      <c r="DU18" s="26">
        <f t="shared" si="28"/>
        <v>0</v>
      </c>
      <c r="DV18" s="26">
        <f t="shared" si="28"/>
        <v>0</v>
      </c>
      <c r="DW18" s="26">
        <f t="shared" si="28"/>
        <v>0</v>
      </c>
      <c r="DX18" s="26">
        <f t="shared" si="28"/>
        <v>0</v>
      </c>
      <c r="DY18" s="26">
        <f t="shared" si="28"/>
        <v>0</v>
      </c>
      <c r="DZ18" s="26">
        <f t="shared" si="28"/>
        <v>0</v>
      </c>
      <c r="EA18" s="26">
        <f t="shared" si="28"/>
        <v>0</v>
      </c>
      <c r="EB18" s="26">
        <f t="shared" si="28"/>
        <v>0</v>
      </c>
      <c r="EC18" s="26">
        <f t="shared" si="28"/>
        <v>0</v>
      </c>
      <c r="ED18" s="26">
        <f t="shared" si="28"/>
        <v>0</v>
      </c>
      <c r="EE18" s="26">
        <f t="shared" si="28"/>
        <v>0</v>
      </c>
      <c r="EF18" s="26">
        <f t="shared" si="28"/>
        <v>0</v>
      </c>
      <c r="EG18" s="26">
        <f t="shared" si="28"/>
        <v>0</v>
      </c>
      <c r="EH18" s="26">
        <f t="shared" si="28"/>
        <v>0</v>
      </c>
      <c r="EI18" s="26">
        <f t="shared" si="28"/>
        <v>0</v>
      </c>
      <c r="EJ18" s="26">
        <f t="shared" si="28"/>
        <v>0</v>
      </c>
      <c r="EK18" s="26">
        <f t="shared" si="28"/>
        <v>0</v>
      </c>
      <c r="EL18" s="26">
        <f t="shared" si="23"/>
        <v>0</v>
      </c>
      <c r="EM18" s="26">
        <f t="shared" si="23"/>
        <v>0</v>
      </c>
      <c r="EN18" s="26">
        <f t="shared" si="23"/>
        <v>0</v>
      </c>
      <c r="EO18" s="26">
        <f t="shared" si="23"/>
        <v>0</v>
      </c>
      <c r="EP18" s="26">
        <f t="shared" si="23"/>
        <v>0</v>
      </c>
      <c r="EQ18" s="26">
        <f t="shared" si="23"/>
        <v>0</v>
      </c>
      <c r="ER18" s="26">
        <f t="shared" si="23"/>
        <v>0</v>
      </c>
      <c r="ES18" s="26">
        <f t="shared" si="23"/>
        <v>0</v>
      </c>
      <c r="ET18" s="26">
        <f t="shared" si="23"/>
        <v>0</v>
      </c>
      <c r="EU18" s="26">
        <f t="shared" si="23"/>
        <v>0</v>
      </c>
      <c r="EV18" s="26">
        <f t="shared" si="23"/>
        <v>0</v>
      </c>
      <c r="EW18" s="26">
        <f t="shared" si="23"/>
        <v>0</v>
      </c>
      <c r="EX18" s="26">
        <f t="shared" si="23"/>
        <v>0</v>
      </c>
      <c r="EY18" s="26">
        <f t="shared" si="23"/>
        <v>0</v>
      </c>
      <c r="EZ18" s="26">
        <f t="shared" si="23"/>
        <v>0</v>
      </c>
      <c r="FA18" s="20"/>
      <c r="FB18" s="30"/>
    </row>
    <row r="19" spans="1:158" s="31" customFormat="1" ht="22.5" outlineLevel="1" x14ac:dyDescent="0.2">
      <c r="A19" s="29"/>
      <c r="B19" s="180" t="s">
        <v>21</v>
      </c>
      <c r="C19" s="181" t="s">
        <v>20</v>
      </c>
      <c r="D19" s="195"/>
      <c r="E19" s="145"/>
      <c r="F19" s="126" t="s">
        <v>106</v>
      </c>
      <c r="G19" s="130">
        <f>H17-(сроки_калк!$B$27-1)*365.25/12</f>
        <v>44891.259075433496</v>
      </c>
      <c r="H19" s="130">
        <f>G19+(сроки_калк!$B$25-1)*365.25/12</f>
        <v>45087.501614616471</v>
      </c>
      <c r="I19" s="154">
        <f t="shared" si="22"/>
        <v>8</v>
      </c>
      <c r="J19" s="154">
        <f t="shared" si="30"/>
        <v>19</v>
      </c>
      <c r="K19" s="155">
        <f t="shared" si="30"/>
        <v>26</v>
      </c>
      <c r="L19" s="17"/>
      <c r="M19" s="26">
        <f t="shared" si="26"/>
        <v>0</v>
      </c>
      <c r="N19" s="26">
        <f t="shared" si="26"/>
        <v>0</v>
      </c>
      <c r="O19" s="26">
        <f t="shared" si="26"/>
        <v>0</v>
      </c>
      <c r="P19" s="26">
        <f t="shared" si="26"/>
        <v>0</v>
      </c>
      <c r="Q19" s="26">
        <f t="shared" si="26"/>
        <v>0</v>
      </c>
      <c r="R19" s="26">
        <f t="shared" si="26"/>
        <v>0</v>
      </c>
      <c r="S19" s="26">
        <f t="shared" si="26"/>
        <v>0</v>
      </c>
      <c r="T19" s="26">
        <f t="shared" si="26"/>
        <v>0</v>
      </c>
      <c r="U19" s="26">
        <f t="shared" si="26"/>
        <v>0</v>
      </c>
      <c r="V19" s="26">
        <f t="shared" si="26"/>
        <v>0</v>
      </c>
      <c r="W19" s="26">
        <f t="shared" si="27"/>
        <v>0</v>
      </c>
      <c r="X19" s="26">
        <f t="shared" si="27"/>
        <v>0</v>
      </c>
      <c r="Y19" s="26">
        <f t="shared" si="27"/>
        <v>0</v>
      </c>
      <c r="Z19" s="26">
        <f t="shared" si="27"/>
        <v>0</v>
      </c>
      <c r="AA19" s="26">
        <f t="shared" si="27"/>
        <v>0</v>
      </c>
      <c r="AB19" s="26">
        <f t="shared" si="27"/>
        <v>0</v>
      </c>
      <c r="AC19" s="26">
        <f t="shared" si="27"/>
        <v>0</v>
      </c>
      <c r="AD19" s="26">
        <f t="shared" si="27"/>
        <v>0</v>
      </c>
      <c r="AE19" s="26">
        <f t="shared" si="27"/>
        <v>1</v>
      </c>
      <c r="AF19" s="26">
        <f t="shared" si="27"/>
        <v>1</v>
      </c>
      <c r="AG19" s="26">
        <f t="shared" si="27"/>
        <v>1</v>
      </c>
      <c r="AH19" s="26">
        <f t="shared" si="27"/>
        <v>1</v>
      </c>
      <c r="AI19" s="26">
        <f t="shared" si="27"/>
        <v>1</v>
      </c>
      <c r="AJ19" s="26">
        <f t="shared" si="27"/>
        <v>1</v>
      </c>
      <c r="AK19" s="26">
        <f t="shared" si="27"/>
        <v>1</v>
      </c>
      <c r="AL19" s="26">
        <f t="shared" si="27"/>
        <v>1</v>
      </c>
      <c r="AM19" s="26">
        <f t="shared" si="24"/>
        <v>0</v>
      </c>
      <c r="AN19" s="26">
        <f t="shared" si="24"/>
        <v>0</v>
      </c>
      <c r="AO19" s="26">
        <f t="shared" si="24"/>
        <v>0</v>
      </c>
      <c r="AP19" s="26">
        <f t="shared" si="24"/>
        <v>0</v>
      </c>
      <c r="AQ19" s="26">
        <f t="shared" si="24"/>
        <v>0</v>
      </c>
      <c r="AR19" s="26">
        <f t="shared" si="24"/>
        <v>0</v>
      </c>
      <c r="AS19" s="19">
        <f t="shared" si="24"/>
        <v>0</v>
      </c>
      <c r="AT19" s="19">
        <f t="shared" si="24"/>
        <v>0</v>
      </c>
      <c r="AU19" s="19">
        <f t="shared" si="24"/>
        <v>0</v>
      </c>
      <c r="AV19" s="19">
        <f t="shared" si="24"/>
        <v>0</v>
      </c>
      <c r="AW19" s="19">
        <f t="shared" si="24"/>
        <v>0</v>
      </c>
      <c r="AX19" s="19">
        <f t="shared" si="24"/>
        <v>0</v>
      </c>
      <c r="AY19" s="19">
        <f t="shared" si="24"/>
        <v>0</v>
      </c>
      <c r="AZ19" s="19">
        <f t="shared" si="24"/>
        <v>0</v>
      </c>
      <c r="BA19" s="19">
        <f t="shared" si="24"/>
        <v>0</v>
      </c>
      <c r="BB19" s="19">
        <f t="shared" ref="BB19:DM24" si="33">IF(AND(BB$4&gt;=$J19,BB$4&lt;=$K19),1,0)</f>
        <v>0</v>
      </c>
      <c r="BC19" s="26">
        <f t="shared" si="33"/>
        <v>0</v>
      </c>
      <c r="BD19" s="26">
        <f t="shared" si="33"/>
        <v>0</v>
      </c>
      <c r="BE19" s="26">
        <f t="shared" si="33"/>
        <v>0</v>
      </c>
      <c r="BF19" s="26">
        <f t="shared" si="33"/>
        <v>0</v>
      </c>
      <c r="BG19" s="26">
        <f t="shared" si="33"/>
        <v>0</v>
      </c>
      <c r="BH19" s="26">
        <f t="shared" si="33"/>
        <v>0</v>
      </c>
      <c r="BI19" s="26">
        <f t="shared" si="33"/>
        <v>0</v>
      </c>
      <c r="BJ19" s="26">
        <f t="shared" si="33"/>
        <v>0</v>
      </c>
      <c r="BK19" s="26">
        <f t="shared" si="33"/>
        <v>0</v>
      </c>
      <c r="BL19" s="26">
        <f t="shared" si="33"/>
        <v>0</v>
      </c>
      <c r="BM19" s="26">
        <f t="shared" si="33"/>
        <v>0</v>
      </c>
      <c r="BN19" s="26">
        <f t="shared" si="33"/>
        <v>0</v>
      </c>
      <c r="BO19" s="26">
        <f t="shared" si="33"/>
        <v>0</v>
      </c>
      <c r="BP19" s="26">
        <f t="shared" si="33"/>
        <v>0</v>
      </c>
      <c r="BQ19" s="26">
        <f t="shared" si="33"/>
        <v>0</v>
      </c>
      <c r="BR19" s="26">
        <f t="shared" si="33"/>
        <v>0</v>
      </c>
      <c r="BS19" s="26">
        <f t="shared" si="33"/>
        <v>0</v>
      </c>
      <c r="BT19" s="26">
        <f t="shared" si="31"/>
        <v>0</v>
      </c>
      <c r="BU19" s="26">
        <f t="shared" si="31"/>
        <v>0</v>
      </c>
      <c r="BV19" s="26">
        <f t="shared" si="31"/>
        <v>0</v>
      </c>
      <c r="BW19" s="26">
        <f t="shared" si="31"/>
        <v>0</v>
      </c>
      <c r="BX19" s="26">
        <f t="shared" si="31"/>
        <v>0</v>
      </c>
      <c r="BY19" s="26">
        <f t="shared" si="31"/>
        <v>0</v>
      </c>
      <c r="BZ19" s="26">
        <f t="shared" si="31"/>
        <v>0</v>
      </c>
      <c r="CA19" s="26">
        <f t="shared" si="31"/>
        <v>0</v>
      </c>
      <c r="CB19" s="26">
        <f t="shared" si="31"/>
        <v>0</v>
      </c>
      <c r="CC19" s="26">
        <f t="shared" si="31"/>
        <v>0</v>
      </c>
      <c r="CD19" s="26">
        <f t="shared" si="31"/>
        <v>0</v>
      </c>
      <c r="CE19" s="26">
        <f t="shared" si="31"/>
        <v>0</v>
      </c>
      <c r="CF19" s="26">
        <f t="shared" si="31"/>
        <v>0</v>
      </c>
      <c r="CG19" s="26">
        <f t="shared" si="31"/>
        <v>0</v>
      </c>
      <c r="CH19" s="26">
        <f t="shared" si="31"/>
        <v>0</v>
      </c>
      <c r="CI19" s="26">
        <f t="shared" si="31"/>
        <v>0</v>
      </c>
      <c r="CJ19" s="26">
        <f t="shared" si="31"/>
        <v>0</v>
      </c>
      <c r="CK19" s="26">
        <f t="shared" si="31"/>
        <v>0</v>
      </c>
      <c r="CL19" s="26">
        <f t="shared" si="31"/>
        <v>0</v>
      </c>
      <c r="CM19" s="26">
        <f t="shared" si="31"/>
        <v>0</v>
      </c>
      <c r="CN19" s="26">
        <f t="shared" si="31"/>
        <v>0</v>
      </c>
      <c r="CO19" s="26">
        <f t="shared" si="31"/>
        <v>0</v>
      </c>
      <c r="CP19" s="26">
        <f t="shared" si="31"/>
        <v>0</v>
      </c>
      <c r="CQ19" s="26">
        <f t="shared" si="31"/>
        <v>0</v>
      </c>
      <c r="CR19" s="26">
        <f t="shared" si="31"/>
        <v>0</v>
      </c>
      <c r="CS19" s="26">
        <f t="shared" si="31"/>
        <v>0</v>
      </c>
      <c r="CT19" s="26">
        <f t="shared" si="31"/>
        <v>0</v>
      </c>
      <c r="CU19" s="26">
        <f t="shared" si="31"/>
        <v>0</v>
      </c>
      <c r="CV19" s="26">
        <f t="shared" si="31"/>
        <v>0</v>
      </c>
      <c r="CW19" s="26">
        <f t="shared" si="31"/>
        <v>0</v>
      </c>
      <c r="CX19" s="26">
        <f t="shared" si="31"/>
        <v>0</v>
      </c>
      <c r="CY19" s="26">
        <f t="shared" si="31"/>
        <v>0</v>
      </c>
      <c r="CZ19" s="26">
        <f t="shared" si="31"/>
        <v>0</v>
      </c>
      <c r="DA19" s="26">
        <f t="shared" si="31"/>
        <v>0</v>
      </c>
      <c r="DB19" s="26">
        <f t="shared" si="31"/>
        <v>0</v>
      </c>
      <c r="DC19" s="26">
        <f t="shared" si="31"/>
        <v>0</v>
      </c>
      <c r="DD19" s="26">
        <f t="shared" si="31"/>
        <v>0</v>
      </c>
      <c r="DE19" s="26">
        <f t="shared" si="31"/>
        <v>0</v>
      </c>
      <c r="DF19" s="26">
        <f t="shared" si="31"/>
        <v>0</v>
      </c>
      <c r="DG19" s="26">
        <f t="shared" si="31"/>
        <v>0</v>
      </c>
      <c r="DH19" s="26">
        <f t="shared" si="31"/>
        <v>0</v>
      </c>
      <c r="DI19" s="26">
        <f t="shared" si="31"/>
        <v>0</v>
      </c>
      <c r="DJ19" s="26">
        <f t="shared" si="31"/>
        <v>0</v>
      </c>
      <c r="DK19" s="26">
        <f t="shared" si="31"/>
        <v>0</v>
      </c>
      <c r="DL19" s="26">
        <f t="shared" si="31"/>
        <v>0</v>
      </c>
      <c r="DM19" s="26">
        <f t="shared" si="31"/>
        <v>0</v>
      </c>
      <c r="DN19" s="26">
        <f t="shared" si="31"/>
        <v>0</v>
      </c>
      <c r="DO19" s="26">
        <f t="shared" si="31"/>
        <v>0</v>
      </c>
      <c r="DP19" s="26">
        <f t="shared" si="31"/>
        <v>0</v>
      </c>
      <c r="DQ19" s="26">
        <f t="shared" si="31"/>
        <v>0</v>
      </c>
      <c r="DR19" s="26">
        <f t="shared" si="31"/>
        <v>0</v>
      </c>
      <c r="DS19" s="26">
        <f t="shared" si="28"/>
        <v>0</v>
      </c>
      <c r="DT19" s="26">
        <f t="shared" si="28"/>
        <v>0</v>
      </c>
      <c r="DU19" s="26">
        <f t="shared" si="28"/>
        <v>0</v>
      </c>
      <c r="DV19" s="26">
        <f t="shared" si="28"/>
        <v>0</v>
      </c>
      <c r="DW19" s="26">
        <f t="shared" si="28"/>
        <v>0</v>
      </c>
      <c r="DX19" s="26">
        <f t="shared" si="28"/>
        <v>0</v>
      </c>
      <c r="DY19" s="26">
        <f t="shared" si="28"/>
        <v>0</v>
      </c>
      <c r="DZ19" s="26">
        <f t="shared" si="28"/>
        <v>0</v>
      </c>
      <c r="EA19" s="26">
        <f t="shared" si="28"/>
        <v>0</v>
      </c>
      <c r="EB19" s="26">
        <f t="shared" si="28"/>
        <v>0</v>
      </c>
      <c r="EC19" s="26">
        <f t="shared" si="28"/>
        <v>0</v>
      </c>
      <c r="ED19" s="26">
        <f t="shared" si="28"/>
        <v>0</v>
      </c>
      <c r="EE19" s="26">
        <f t="shared" si="28"/>
        <v>0</v>
      </c>
      <c r="EF19" s="26">
        <f t="shared" si="28"/>
        <v>0</v>
      </c>
      <c r="EG19" s="26">
        <f t="shared" si="28"/>
        <v>0</v>
      </c>
      <c r="EH19" s="26">
        <f t="shared" si="28"/>
        <v>0</v>
      </c>
      <c r="EI19" s="26">
        <f t="shared" si="28"/>
        <v>0</v>
      </c>
      <c r="EJ19" s="26">
        <f t="shared" si="28"/>
        <v>0</v>
      </c>
      <c r="EK19" s="26">
        <f t="shared" si="28"/>
        <v>0</v>
      </c>
      <c r="EL19" s="26">
        <f t="shared" si="23"/>
        <v>0</v>
      </c>
      <c r="EM19" s="26">
        <f t="shared" si="23"/>
        <v>0</v>
      </c>
      <c r="EN19" s="26">
        <f t="shared" si="23"/>
        <v>0</v>
      </c>
      <c r="EO19" s="26">
        <f t="shared" si="23"/>
        <v>0</v>
      </c>
      <c r="EP19" s="26">
        <f t="shared" si="23"/>
        <v>0</v>
      </c>
      <c r="EQ19" s="26">
        <f t="shared" si="23"/>
        <v>0</v>
      </c>
      <c r="ER19" s="26">
        <f t="shared" si="23"/>
        <v>0</v>
      </c>
      <c r="ES19" s="26">
        <f t="shared" si="23"/>
        <v>0</v>
      </c>
      <c r="ET19" s="26">
        <f t="shared" si="23"/>
        <v>0</v>
      </c>
      <c r="EU19" s="26">
        <f t="shared" si="23"/>
        <v>0</v>
      </c>
      <c r="EV19" s="26">
        <f t="shared" si="23"/>
        <v>0</v>
      </c>
      <c r="EW19" s="26">
        <f t="shared" si="23"/>
        <v>0</v>
      </c>
      <c r="EX19" s="26">
        <f t="shared" si="23"/>
        <v>0</v>
      </c>
      <c r="EY19" s="26">
        <f t="shared" si="23"/>
        <v>0</v>
      </c>
      <c r="EZ19" s="26">
        <f t="shared" ref="EZ19" si="34">IF(AND(EZ$4&gt;=$J19,EZ$4&lt;=$K19),1,0)</f>
        <v>0</v>
      </c>
      <c r="FA19" s="20"/>
      <c r="FB19" s="30"/>
    </row>
    <row r="20" spans="1:158" s="31" customFormat="1" ht="22.5" outlineLevel="1" x14ac:dyDescent="0.2">
      <c r="A20" s="29"/>
      <c r="B20" s="184" t="s">
        <v>22</v>
      </c>
      <c r="C20" s="185" t="s">
        <v>20</v>
      </c>
      <c r="D20" s="198"/>
      <c r="E20" s="146"/>
      <c r="F20" s="126" t="s">
        <v>106</v>
      </c>
      <c r="G20" s="130">
        <f>EDATE(H22,1)</f>
        <v>45178</v>
      </c>
      <c r="H20" s="130">
        <f>G20+(сроки_калк!$B$28-1)*365.25/12</f>
        <v>45836.031179193807</v>
      </c>
      <c r="I20" s="156">
        <f t="shared" si="22"/>
        <v>22</v>
      </c>
      <c r="J20" s="156">
        <f t="shared" si="30"/>
        <v>29</v>
      </c>
      <c r="K20" s="157">
        <f t="shared" si="30"/>
        <v>50</v>
      </c>
      <c r="L20" s="17"/>
      <c r="M20" s="26">
        <f t="shared" si="26"/>
        <v>0</v>
      </c>
      <c r="N20" s="26">
        <f t="shared" si="26"/>
        <v>0</v>
      </c>
      <c r="O20" s="26">
        <f t="shared" si="26"/>
        <v>0</v>
      </c>
      <c r="P20" s="26">
        <f t="shared" si="26"/>
        <v>0</v>
      </c>
      <c r="Q20" s="26">
        <f t="shared" si="26"/>
        <v>0</v>
      </c>
      <c r="R20" s="26">
        <f t="shared" si="26"/>
        <v>0</v>
      </c>
      <c r="S20" s="26">
        <f t="shared" si="26"/>
        <v>0</v>
      </c>
      <c r="T20" s="26">
        <f t="shared" si="26"/>
        <v>0</v>
      </c>
      <c r="U20" s="26">
        <f t="shared" si="26"/>
        <v>0</v>
      </c>
      <c r="V20" s="26">
        <f t="shared" si="26"/>
        <v>0</v>
      </c>
      <c r="W20" s="26">
        <f t="shared" si="27"/>
        <v>0</v>
      </c>
      <c r="X20" s="26">
        <f t="shared" si="27"/>
        <v>0</v>
      </c>
      <c r="Y20" s="26">
        <f t="shared" si="27"/>
        <v>0</v>
      </c>
      <c r="Z20" s="26">
        <f t="shared" si="27"/>
        <v>0</v>
      </c>
      <c r="AA20" s="26">
        <f t="shared" si="27"/>
        <v>0</v>
      </c>
      <c r="AB20" s="26">
        <f t="shared" si="27"/>
        <v>0</v>
      </c>
      <c r="AC20" s="26">
        <f t="shared" si="27"/>
        <v>0</v>
      </c>
      <c r="AD20" s="26">
        <f t="shared" si="27"/>
        <v>0</v>
      </c>
      <c r="AE20" s="26">
        <f t="shared" si="27"/>
        <v>0</v>
      </c>
      <c r="AF20" s="26">
        <f t="shared" si="27"/>
        <v>0</v>
      </c>
      <c r="AG20" s="26">
        <f t="shared" si="27"/>
        <v>0</v>
      </c>
      <c r="AH20" s="26">
        <f t="shared" si="27"/>
        <v>0</v>
      </c>
      <c r="AI20" s="26">
        <f t="shared" si="27"/>
        <v>0</v>
      </c>
      <c r="AJ20" s="26">
        <f t="shared" si="27"/>
        <v>0</v>
      </c>
      <c r="AK20" s="26">
        <f t="shared" si="27"/>
        <v>0</v>
      </c>
      <c r="AL20" s="26">
        <f t="shared" si="27"/>
        <v>0</v>
      </c>
      <c r="AM20" s="26">
        <f t="shared" si="24"/>
        <v>0</v>
      </c>
      <c r="AN20" s="26">
        <f t="shared" si="24"/>
        <v>0</v>
      </c>
      <c r="AO20" s="26">
        <f t="shared" si="24"/>
        <v>1</v>
      </c>
      <c r="AP20" s="26">
        <f t="shared" si="24"/>
        <v>1</v>
      </c>
      <c r="AQ20" s="26">
        <f t="shared" si="24"/>
        <v>1</v>
      </c>
      <c r="AR20" s="26">
        <f t="shared" si="24"/>
        <v>1</v>
      </c>
      <c r="AS20" s="19">
        <f t="shared" si="24"/>
        <v>1</v>
      </c>
      <c r="AT20" s="19">
        <f t="shared" si="24"/>
        <v>1</v>
      </c>
      <c r="AU20" s="19">
        <f t="shared" si="24"/>
        <v>1</v>
      </c>
      <c r="AV20" s="19">
        <f t="shared" si="24"/>
        <v>1</v>
      </c>
      <c r="AW20" s="19">
        <f t="shared" si="24"/>
        <v>1</v>
      </c>
      <c r="AX20" s="19">
        <f t="shared" si="24"/>
        <v>1</v>
      </c>
      <c r="AY20" s="19">
        <f t="shared" si="24"/>
        <v>1</v>
      </c>
      <c r="AZ20" s="19">
        <f t="shared" si="24"/>
        <v>1</v>
      </c>
      <c r="BA20" s="19">
        <f t="shared" si="24"/>
        <v>1</v>
      </c>
      <c r="BB20" s="19">
        <f t="shared" si="33"/>
        <v>1</v>
      </c>
      <c r="BC20" s="26">
        <f t="shared" si="33"/>
        <v>1</v>
      </c>
      <c r="BD20" s="26">
        <f t="shared" si="33"/>
        <v>1</v>
      </c>
      <c r="BE20" s="26">
        <f t="shared" si="33"/>
        <v>1</v>
      </c>
      <c r="BF20" s="26">
        <f t="shared" si="33"/>
        <v>1</v>
      </c>
      <c r="BG20" s="26">
        <f t="shared" si="33"/>
        <v>1</v>
      </c>
      <c r="BH20" s="26">
        <f t="shared" si="33"/>
        <v>1</v>
      </c>
      <c r="BI20" s="26">
        <f t="shared" si="33"/>
        <v>1</v>
      </c>
      <c r="BJ20" s="26">
        <f t="shared" si="33"/>
        <v>1</v>
      </c>
      <c r="BK20" s="26">
        <f t="shared" si="33"/>
        <v>0</v>
      </c>
      <c r="BL20" s="26">
        <f t="shared" si="33"/>
        <v>0</v>
      </c>
      <c r="BM20" s="26">
        <f t="shared" si="33"/>
        <v>0</v>
      </c>
      <c r="BN20" s="26">
        <f t="shared" si="33"/>
        <v>0</v>
      </c>
      <c r="BO20" s="26">
        <f t="shared" si="33"/>
        <v>0</v>
      </c>
      <c r="BP20" s="26">
        <f t="shared" si="33"/>
        <v>0</v>
      </c>
      <c r="BQ20" s="26">
        <f t="shared" si="33"/>
        <v>0</v>
      </c>
      <c r="BR20" s="26">
        <f t="shared" si="33"/>
        <v>0</v>
      </c>
      <c r="BS20" s="26">
        <f t="shared" si="33"/>
        <v>0</v>
      </c>
      <c r="BT20" s="26">
        <f t="shared" si="31"/>
        <v>0</v>
      </c>
      <c r="BU20" s="26">
        <f t="shared" si="31"/>
        <v>0</v>
      </c>
      <c r="BV20" s="26">
        <f t="shared" si="31"/>
        <v>0</v>
      </c>
      <c r="BW20" s="26">
        <f t="shared" si="31"/>
        <v>0</v>
      </c>
      <c r="BX20" s="26">
        <f t="shared" si="31"/>
        <v>0</v>
      </c>
      <c r="BY20" s="26">
        <f t="shared" si="31"/>
        <v>0</v>
      </c>
      <c r="BZ20" s="26">
        <f t="shared" si="31"/>
        <v>0</v>
      </c>
      <c r="CA20" s="26">
        <f t="shared" si="31"/>
        <v>0</v>
      </c>
      <c r="CB20" s="26">
        <f t="shared" si="31"/>
        <v>0</v>
      </c>
      <c r="CC20" s="26">
        <f t="shared" si="31"/>
        <v>0</v>
      </c>
      <c r="CD20" s="26">
        <f t="shared" si="31"/>
        <v>0</v>
      </c>
      <c r="CE20" s="26">
        <f t="shared" si="31"/>
        <v>0</v>
      </c>
      <c r="CF20" s="26">
        <f t="shared" si="31"/>
        <v>0</v>
      </c>
      <c r="CG20" s="26">
        <f t="shared" si="31"/>
        <v>0</v>
      </c>
      <c r="CH20" s="26">
        <f t="shared" si="31"/>
        <v>0</v>
      </c>
      <c r="CI20" s="26">
        <f t="shared" si="31"/>
        <v>0</v>
      </c>
      <c r="CJ20" s="26">
        <f t="shared" si="31"/>
        <v>0</v>
      </c>
      <c r="CK20" s="26">
        <f t="shared" si="31"/>
        <v>0</v>
      </c>
      <c r="CL20" s="26">
        <f t="shared" si="31"/>
        <v>0</v>
      </c>
      <c r="CM20" s="26">
        <f t="shared" si="31"/>
        <v>0</v>
      </c>
      <c r="CN20" s="26">
        <f t="shared" si="31"/>
        <v>0</v>
      </c>
      <c r="CO20" s="26">
        <f t="shared" si="31"/>
        <v>0</v>
      </c>
      <c r="CP20" s="26">
        <f t="shared" si="31"/>
        <v>0</v>
      </c>
      <c r="CQ20" s="26">
        <f t="shared" si="31"/>
        <v>0</v>
      </c>
      <c r="CR20" s="26">
        <f t="shared" si="31"/>
        <v>0</v>
      </c>
      <c r="CS20" s="26">
        <f t="shared" si="31"/>
        <v>0</v>
      </c>
      <c r="CT20" s="26">
        <f t="shared" si="31"/>
        <v>0</v>
      </c>
      <c r="CU20" s="26">
        <f t="shared" si="31"/>
        <v>0</v>
      </c>
      <c r="CV20" s="26">
        <f t="shared" si="31"/>
        <v>0</v>
      </c>
      <c r="CW20" s="26">
        <f t="shared" si="31"/>
        <v>0</v>
      </c>
      <c r="CX20" s="26">
        <f t="shared" si="31"/>
        <v>0</v>
      </c>
      <c r="CY20" s="26">
        <f t="shared" si="31"/>
        <v>0</v>
      </c>
      <c r="CZ20" s="26">
        <f t="shared" si="31"/>
        <v>0</v>
      </c>
      <c r="DA20" s="26">
        <f t="shared" si="31"/>
        <v>0</v>
      </c>
      <c r="DB20" s="26">
        <f t="shared" si="31"/>
        <v>0</v>
      </c>
      <c r="DC20" s="26">
        <f t="shared" si="31"/>
        <v>0</v>
      </c>
      <c r="DD20" s="26">
        <f t="shared" si="31"/>
        <v>0</v>
      </c>
      <c r="DE20" s="26">
        <f t="shared" si="31"/>
        <v>0</v>
      </c>
      <c r="DF20" s="26">
        <f t="shared" si="31"/>
        <v>0</v>
      </c>
      <c r="DG20" s="26">
        <f t="shared" si="31"/>
        <v>0</v>
      </c>
      <c r="DH20" s="26">
        <f t="shared" si="31"/>
        <v>0</v>
      </c>
      <c r="DI20" s="26">
        <f t="shared" si="31"/>
        <v>0</v>
      </c>
      <c r="DJ20" s="26">
        <f t="shared" si="31"/>
        <v>0</v>
      </c>
      <c r="DK20" s="26">
        <f t="shared" si="31"/>
        <v>0</v>
      </c>
      <c r="DL20" s="26">
        <f t="shared" si="31"/>
        <v>0</v>
      </c>
      <c r="DM20" s="26">
        <f t="shared" si="31"/>
        <v>0</v>
      </c>
      <c r="DN20" s="26">
        <f t="shared" si="31"/>
        <v>0</v>
      </c>
      <c r="DO20" s="26">
        <f t="shared" si="31"/>
        <v>0</v>
      </c>
      <c r="DP20" s="26">
        <f t="shared" si="31"/>
        <v>0</v>
      </c>
      <c r="DQ20" s="26">
        <f t="shared" si="31"/>
        <v>0</v>
      </c>
      <c r="DR20" s="26">
        <f t="shared" si="31"/>
        <v>0</v>
      </c>
      <c r="DS20" s="26">
        <f t="shared" si="28"/>
        <v>0</v>
      </c>
      <c r="DT20" s="26">
        <f t="shared" si="28"/>
        <v>0</v>
      </c>
      <c r="DU20" s="26">
        <f t="shared" si="28"/>
        <v>0</v>
      </c>
      <c r="DV20" s="26">
        <f t="shared" si="28"/>
        <v>0</v>
      </c>
      <c r="DW20" s="26">
        <f t="shared" si="28"/>
        <v>0</v>
      </c>
      <c r="DX20" s="26">
        <f t="shared" si="28"/>
        <v>0</v>
      </c>
      <c r="DY20" s="26">
        <f t="shared" si="28"/>
        <v>0</v>
      </c>
      <c r="DZ20" s="26">
        <f t="shared" si="28"/>
        <v>0</v>
      </c>
      <c r="EA20" s="26">
        <f t="shared" si="28"/>
        <v>0</v>
      </c>
      <c r="EB20" s="26">
        <f t="shared" si="28"/>
        <v>0</v>
      </c>
      <c r="EC20" s="26">
        <f t="shared" si="28"/>
        <v>0</v>
      </c>
      <c r="ED20" s="26">
        <f t="shared" si="28"/>
        <v>0</v>
      </c>
      <c r="EE20" s="26">
        <f t="shared" si="28"/>
        <v>0</v>
      </c>
      <c r="EF20" s="26">
        <f t="shared" si="28"/>
        <v>0</v>
      </c>
      <c r="EG20" s="26">
        <f t="shared" si="28"/>
        <v>0</v>
      </c>
      <c r="EH20" s="26">
        <f t="shared" si="28"/>
        <v>0</v>
      </c>
      <c r="EI20" s="26">
        <f t="shared" si="28"/>
        <v>0</v>
      </c>
      <c r="EJ20" s="26">
        <f t="shared" si="28"/>
        <v>0</v>
      </c>
      <c r="EK20" s="26">
        <f t="shared" si="28"/>
        <v>0</v>
      </c>
      <c r="EL20" s="26">
        <f t="shared" ref="EL20:EZ27" si="35">IF(AND(EL$4&gt;=$J20,EL$4&lt;=$K20),1,0)</f>
        <v>0</v>
      </c>
      <c r="EM20" s="26">
        <f t="shared" si="35"/>
        <v>0</v>
      </c>
      <c r="EN20" s="26">
        <f t="shared" si="35"/>
        <v>0</v>
      </c>
      <c r="EO20" s="26">
        <f t="shared" si="35"/>
        <v>0</v>
      </c>
      <c r="EP20" s="26">
        <f t="shared" si="35"/>
        <v>0</v>
      </c>
      <c r="EQ20" s="26">
        <f t="shared" si="35"/>
        <v>0</v>
      </c>
      <c r="ER20" s="26">
        <f t="shared" si="35"/>
        <v>0</v>
      </c>
      <c r="ES20" s="26">
        <f t="shared" si="35"/>
        <v>0</v>
      </c>
      <c r="ET20" s="26">
        <f t="shared" si="35"/>
        <v>0</v>
      </c>
      <c r="EU20" s="26">
        <f t="shared" si="35"/>
        <v>0</v>
      </c>
      <c r="EV20" s="26">
        <f t="shared" si="35"/>
        <v>0</v>
      </c>
      <c r="EW20" s="26">
        <f t="shared" si="35"/>
        <v>0</v>
      </c>
      <c r="EX20" s="26">
        <f t="shared" si="35"/>
        <v>0</v>
      </c>
      <c r="EY20" s="26">
        <f t="shared" si="35"/>
        <v>0</v>
      </c>
      <c r="EZ20" s="26">
        <f t="shared" si="35"/>
        <v>0</v>
      </c>
      <c r="FA20" s="20"/>
      <c r="FB20" s="30"/>
    </row>
    <row r="21" spans="1:158" s="31" customFormat="1" ht="14.25" x14ac:dyDescent="0.2">
      <c r="A21" s="29"/>
      <c r="B21" s="217" t="s">
        <v>23</v>
      </c>
      <c r="C21" s="219" t="s">
        <v>11</v>
      </c>
      <c r="D21" s="220">
        <v>3</v>
      </c>
      <c r="E21" s="221"/>
      <c r="F21" s="124" t="s">
        <v>106</v>
      </c>
      <c r="G21" s="143">
        <f>EDATE(H21,-2)</f>
        <v>45086</v>
      </c>
      <c r="H21" s="143">
        <f>H22</f>
        <v>45147.4375</v>
      </c>
      <c r="I21" s="149">
        <f t="shared" si="22"/>
        <v>3</v>
      </c>
      <c r="J21" s="150">
        <f t="shared" si="30"/>
        <v>26</v>
      </c>
      <c r="K21" s="151">
        <f t="shared" si="30"/>
        <v>28</v>
      </c>
      <c r="L21" s="17"/>
      <c r="M21" s="26">
        <f t="shared" ref="M21:V37" si="36">IF(AND(M$4&gt;=$J21,M$4&lt;=$K21),1,0)</f>
        <v>0</v>
      </c>
      <c r="N21" s="26">
        <f t="shared" si="36"/>
        <v>0</v>
      </c>
      <c r="O21" s="26">
        <f t="shared" si="36"/>
        <v>0</v>
      </c>
      <c r="P21" s="26">
        <f t="shared" si="36"/>
        <v>0</v>
      </c>
      <c r="Q21" s="26">
        <f t="shared" si="36"/>
        <v>0</v>
      </c>
      <c r="R21" s="26">
        <f t="shared" si="36"/>
        <v>0</v>
      </c>
      <c r="S21" s="26">
        <f t="shared" si="36"/>
        <v>0</v>
      </c>
      <c r="T21" s="26">
        <f t="shared" si="36"/>
        <v>0</v>
      </c>
      <c r="U21" s="26">
        <f t="shared" si="36"/>
        <v>0</v>
      </c>
      <c r="V21" s="26">
        <f t="shared" si="36"/>
        <v>0</v>
      </c>
      <c r="W21" s="26">
        <f t="shared" si="27"/>
        <v>0</v>
      </c>
      <c r="X21" s="26">
        <f t="shared" si="27"/>
        <v>0</v>
      </c>
      <c r="Y21" s="26">
        <f t="shared" si="27"/>
        <v>0</v>
      </c>
      <c r="Z21" s="26">
        <f t="shared" si="27"/>
        <v>0</v>
      </c>
      <c r="AA21" s="26">
        <f t="shared" si="27"/>
        <v>0</v>
      </c>
      <c r="AB21" s="26">
        <f t="shared" si="27"/>
        <v>0</v>
      </c>
      <c r="AC21" s="26">
        <f t="shared" si="27"/>
        <v>0</v>
      </c>
      <c r="AD21" s="26">
        <f t="shared" si="27"/>
        <v>0</v>
      </c>
      <c r="AE21" s="26">
        <f t="shared" si="27"/>
        <v>0</v>
      </c>
      <c r="AF21" s="26">
        <f t="shared" si="27"/>
        <v>0</v>
      </c>
      <c r="AG21" s="26">
        <f t="shared" si="27"/>
        <v>0</v>
      </c>
      <c r="AH21" s="26">
        <f t="shared" si="27"/>
        <v>0</v>
      </c>
      <c r="AI21" s="26">
        <f t="shared" si="27"/>
        <v>0</v>
      </c>
      <c r="AJ21" s="26">
        <f t="shared" si="27"/>
        <v>0</v>
      </c>
      <c r="AK21" s="26">
        <f t="shared" si="27"/>
        <v>0</v>
      </c>
      <c r="AL21" s="26">
        <f t="shared" si="27"/>
        <v>1</v>
      </c>
      <c r="AM21" s="26">
        <f t="shared" si="24"/>
        <v>1</v>
      </c>
      <c r="AN21" s="26">
        <f t="shared" si="24"/>
        <v>1</v>
      </c>
      <c r="AO21" s="26">
        <f t="shared" si="24"/>
        <v>0</v>
      </c>
      <c r="AP21" s="26">
        <f t="shared" si="24"/>
        <v>0</v>
      </c>
      <c r="AQ21" s="26">
        <f t="shared" si="24"/>
        <v>0</v>
      </c>
      <c r="AR21" s="26">
        <f t="shared" si="24"/>
        <v>0</v>
      </c>
      <c r="AS21" s="19">
        <f t="shared" si="24"/>
        <v>0</v>
      </c>
      <c r="AT21" s="19">
        <f t="shared" si="24"/>
        <v>0</v>
      </c>
      <c r="AU21" s="19">
        <f t="shared" si="24"/>
        <v>0</v>
      </c>
      <c r="AV21" s="19">
        <f t="shared" si="24"/>
        <v>0</v>
      </c>
      <c r="AW21" s="19">
        <f t="shared" si="24"/>
        <v>0</v>
      </c>
      <c r="AX21" s="19">
        <f t="shared" si="24"/>
        <v>0</v>
      </c>
      <c r="AY21" s="19">
        <f t="shared" si="24"/>
        <v>0</v>
      </c>
      <c r="AZ21" s="19">
        <f t="shared" si="24"/>
        <v>0</v>
      </c>
      <c r="BA21" s="19">
        <f t="shared" si="24"/>
        <v>0</v>
      </c>
      <c r="BB21" s="19">
        <f t="shared" si="33"/>
        <v>0</v>
      </c>
      <c r="BC21" s="26">
        <f t="shared" si="33"/>
        <v>0</v>
      </c>
      <c r="BD21" s="26">
        <f t="shared" si="33"/>
        <v>0</v>
      </c>
      <c r="BE21" s="26">
        <f t="shared" si="33"/>
        <v>0</v>
      </c>
      <c r="BF21" s="26">
        <f t="shared" si="33"/>
        <v>0</v>
      </c>
      <c r="BG21" s="26">
        <f t="shared" si="33"/>
        <v>0</v>
      </c>
      <c r="BH21" s="26">
        <f t="shared" si="33"/>
        <v>0</v>
      </c>
      <c r="BI21" s="26">
        <f t="shared" si="33"/>
        <v>0</v>
      </c>
      <c r="BJ21" s="26">
        <f t="shared" si="33"/>
        <v>0</v>
      </c>
      <c r="BK21" s="26">
        <f t="shared" si="33"/>
        <v>0</v>
      </c>
      <c r="BL21" s="26">
        <f t="shared" si="33"/>
        <v>0</v>
      </c>
      <c r="BM21" s="26">
        <f t="shared" si="33"/>
        <v>0</v>
      </c>
      <c r="BN21" s="26">
        <f t="shared" si="33"/>
        <v>0</v>
      </c>
      <c r="BO21" s="26">
        <f t="shared" si="33"/>
        <v>0</v>
      </c>
      <c r="BP21" s="26">
        <f t="shared" si="33"/>
        <v>0</v>
      </c>
      <c r="BQ21" s="26">
        <f t="shared" si="33"/>
        <v>0</v>
      </c>
      <c r="BR21" s="26">
        <f t="shared" si="33"/>
        <v>0</v>
      </c>
      <c r="BS21" s="26">
        <f t="shared" si="33"/>
        <v>0</v>
      </c>
      <c r="BT21" s="26">
        <f t="shared" si="31"/>
        <v>0</v>
      </c>
      <c r="BU21" s="26">
        <f t="shared" si="31"/>
        <v>0</v>
      </c>
      <c r="BV21" s="26">
        <f t="shared" si="31"/>
        <v>0</v>
      </c>
      <c r="BW21" s="26">
        <f t="shared" si="31"/>
        <v>0</v>
      </c>
      <c r="BX21" s="26">
        <f t="shared" si="31"/>
        <v>0</v>
      </c>
      <c r="BY21" s="26">
        <f t="shared" si="31"/>
        <v>0</v>
      </c>
      <c r="BZ21" s="26">
        <f t="shared" si="31"/>
        <v>0</v>
      </c>
      <c r="CA21" s="26">
        <f t="shared" si="31"/>
        <v>0</v>
      </c>
      <c r="CB21" s="26">
        <f t="shared" si="31"/>
        <v>0</v>
      </c>
      <c r="CC21" s="26">
        <f t="shared" si="31"/>
        <v>0</v>
      </c>
      <c r="CD21" s="26">
        <f t="shared" si="31"/>
        <v>0</v>
      </c>
      <c r="CE21" s="26">
        <f t="shared" si="31"/>
        <v>0</v>
      </c>
      <c r="CF21" s="26">
        <f t="shared" si="31"/>
        <v>0</v>
      </c>
      <c r="CG21" s="26">
        <f t="shared" si="31"/>
        <v>0</v>
      </c>
      <c r="CH21" s="26">
        <f t="shared" si="31"/>
        <v>0</v>
      </c>
      <c r="CI21" s="26">
        <f t="shared" si="31"/>
        <v>0</v>
      </c>
      <c r="CJ21" s="26">
        <f t="shared" si="31"/>
        <v>0</v>
      </c>
      <c r="CK21" s="26">
        <f t="shared" si="31"/>
        <v>0</v>
      </c>
      <c r="CL21" s="26">
        <f t="shared" si="31"/>
        <v>0</v>
      </c>
      <c r="CM21" s="26">
        <f t="shared" si="31"/>
        <v>0</v>
      </c>
      <c r="CN21" s="26">
        <f t="shared" si="31"/>
        <v>0</v>
      </c>
      <c r="CO21" s="26">
        <f t="shared" si="31"/>
        <v>0</v>
      </c>
      <c r="CP21" s="26">
        <f t="shared" si="31"/>
        <v>0</v>
      </c>
      <c r="CQ21" s="26">
        <f t="shared" si="31"/>
        <v>0</v>
      </c>
      <c r="CR21" s="26">
        <f t="shared" si="31"/>
        <v>0</v>
      </c>
      <c r="CS21" s="26">
        <f t="shared" si="31"/>
        <v>0</v>
      </c>
      <c r="CT21" s="26">
        <f t="shared" si="31"/>
        <v>0</v>
      </c>
      <c r="CU21" s="26">
        <f t="shared" si="31"/>
        <v>0</v>
      </c>
      <c r="CV21" s="26">
        <f t="shared" si="31"/>
        <v>0</v>
      </c>
      <c r="CW21" s="26">
        <f t="shared" si="31"/>
        <v>0</v>
      </c>
      <c r="CX21" s="26">
        <f t="shared" si="31"/>
        <v>0</v>
      </c>
      <c r="CY21" s="26">
        <f t="shared" si="31"/>
        <v>0</v>
      </c>
      <c r="CZ21" s="26">
        <f t="shared" si="31"/>
        <v>0</v>
      </c>
      <c r="DA21" s="26">
        <f t="shared" si="31"/>
        <v>0</v>
      </c>
      <c r="DB21" s="26">
        <f t="shared" si="31"/>
        <v>0</v>
      </c>
      <c r="DC21" s="26">
        <f t="shared" si="31"/>
        <v>0</v>
      </c>
      <c r="DD21" s="26">
        <f t="shared" si="31"/>
        <v>0</v>
      </c>
      <c r="DE21" s="26">
        <f t="shared" si="31"/>
        <v>0</v>
      </c>
      <c r="DF21" s="26">
        <f t="shared" si="31"/>
        <v>0</v>
      </c>
      <c r="DG21" s="26">
        <f t="shared" si="31"/>
        <v>0</v>
      </c>
      <c r="DH21" s="26">
        <f t="shared" si="31"/>
        <v>0</v>
      </c>
      <c r="DI21" s="26">
        <f t="shared" si="31"/>
        <v>0</v>
      </c>
      <c r="DJ21" s="26">
        <f t="shared" si="31"/>
        <v>0</v>
      </c>
      <c r="DK21" s="26">
        <f t="shared" si="31"/>
        <v>0</v>
      </c>
      <c r="DL21" s="26">
        <f t="shared" si="31"/>
        <v>0</v>
      </c>
      <c r="DM21" s="26">
        <f t="shared" si="31"/>
        <v>0</v>
      </c>
      <c r="DN21" s="26">
        <f t="shared" si="31"/>
        <v>0</v>
      </c>
      <c r="DO21" s="26">
        <f t="shared" si="31"/>
        <v>0</v>
      </c>
      <c r="DP21" s="26">
        <f t="shared" si="31"/>
        <v>0</v>
      </c>
      <c r="DQ21" s="26">
        <f t="shared" si="31"/>
        <v>0</v>
      </c>
      <c r="DR21" s="26">
        <f t="shared" si="31"/>
        <v>0</v>
      </c>
      <c r="DS21" s="26">
        <f t="shared" si="28"/>
        <v>0</v>
      </c>
      <c r="DT21" s="26">
        <f t="shared" si="28"/>
        <v>0</v>
      </c>
      <c r="DU21" s="26">
        <f t="shared" si="28"/>
        <v>0</v>
      </c>
      <c r="DV21" s="26">
        <f t="shared" si="28"/>
        <v>0</v>
      </c>
      <c r="DW21" s="26">
        <f t="shared" si="28"/>
        <v>0</v>
      </c>
      <c r="DX21" s="26">
        <f t="shared" si="28"/>
        <v>0</v>
      </c>
      <c r="DY21" s="26">
        <f t="shared" si="28"/>
        <v>0</v>
      </c>
      <c r="DZ21" s="26">
        <f t="shared" si="28"/>
        <v>0</v>
      </c>
      <c r="EA21" s="26">
        <f t="shared" si="28"/>
        <v>0</v>
      </c>
      <c r="EB21" s="26">
        <f t="shared" si="28"/>
        <v>0</v>
      </c>
      <c r="EC21" s="26">
        <f t="shared" si="28"/>
        <v>0</v>
      </c>
      <c r="ED21" s="26">
        <f t="shared" si="28"/>
        <v>0</v>
      </c>
      <c r="EE21" s="26">
        <f t="shared" si="28"/>
        <v>0</v>
      </c>
      <c r="EF21" s="26">
        <f t="shared" si="28"/>
        <v>0</v>
      </c>
      <c r="EG21" s="26">
        <f t="shared" si="28"/>
        <v>0</v>
      </c>
      <c r="EH21" s="26">
        <f t="shared" si="28"/>
        <v>0</v>
      </c>
      <c r="EI21" s="26">
        <f t="shared" si="28"/>
        <v>0</v>
      </c>
      <c r="EJ21" s="26">
        <f t="shared" si="28"/>
        <v>0</v>
      </c>
      <c r="EK21" s="26">
        <f t="shared" si="28"/>
        <v>0</v>
      </c>
      <c r="EL21" s="26">
        <f t="shared" si="35"/>
        <v>0</v>
      </c>
      <c r="EM21" s="26">
        <f t="shared" si="35"/>
        <v>0</v>
      </c>
      <c r="EN21" s="26">
        <f t="shared" si="35"/>
        <v>0</v>
      </c>
      <c r="EO21" s="26">
        <f t="shared" si="35"/>
        <v>0</v>
      </c>
      <c r="EP21" s="26">
        <f t="shared" si="35"/>
        <v>0</v>
      </c>
      <c r="EQ21" s="26">
        <f t="shared" si="35"/>
        <v>0</v>
      </c>
      <c r="ER21" s="26">
        <f t="shared" si="35"/>
        <v>0</v>
      </c>
      <c r="ES21" s="26">
        <f t="shared" si="35"/>
        <v>0</v>
      </c>
      <c r="ET21" s="26">
        <f t="shared" si="35"/>
        <v>0</v>
      </c>
      <c r="EU21" s="26">
        <f t="shared" si="35"/>
        <v>0</v>
      </c>
      <c r="EV21" s="26">
        <f t="shared" si="35"/>
        <v>0</v>
      </c>
      <c r="EW21" s="26">
        <f t="shared" si="35"/>
        <v>0</v>
      </c>
      <c r="EX21" s="26">
        <f t="shared" si="35"/>
        <v>0</v>
      </c>
      <c r="EY21" s="26">
        <f t="shared" si="35"/>
        <v>0</v>
      </c>
      <c r="EZ21" s="26">
        <f t="shared" si="35"/>
        <v>0</v>
      </c>
      <c r="FA21" s="20"/>
      <c r="FB21" s="30"/>
    </row>
    <row r="22" spans="1:158" s="31" customFormat="1" ht="14.25" x14ac:dyDescent="0.2">
      <c r="A22" s="29"/>
      <c r="B22" s="217" t="s">
        <v>24</v>
      </c>
      <c r="C22" s="219" t="s">
        <v>11</v>
      </c>
      <c r="D22" s="220">
        <v>2</v>
      </c>
      <c r="E22" s="221"/>
      <c r="F22" s="124" t="s">
        <v>106</v>
      </c>
      <c r="G22" s="143">
        <f>EDATE(H19,1)</f>
        <v>45117</v>
      </c>
      <c r="H22" s="143">
        <f>G22+(сроки_калк!$B$26-1)*365.25/12</f>
        <v>45147.4375</v>
      </c>
      <c r="I22" s="149">
        <f t="shared" si="22"/>
        <v>2</v>
      </c>
      <c r="J22" s="150">
        <f t="shared" si="30"/>
        <v>27</v>
      </c>
      <c r="K22" s="151">
        <f t="shared" si="30"/>
        <v>28</v>
      </c>
      <c r="L22" s="17"/>
      <c r="M22" s="18">
        <f t="shared" si="36"/>
        <v>0</v>
      </c>
      <c r="N22" s="18">
        <f t="shared" si="36"/>
        <v>0</v>
      </c>
      <c r="O22" s="18">
        <f t="shared" si="36"/>
        <v>0</v>
      </c>
      <c r="P22" s="18">
        <f t="shared" si="36"/>
        <v>0</v>
      </c>
      <c r="Q22" s="18">
        <f t="shared" si="36"/>
        <v>0</v>
      </c>
      <c r="R22" s="18">
        <f t="shared" si="36"/>
        <v>0</v>
      </c>
      <c r="S22" s="18">
        <f t="shared" si="36"/>
        <v>0</v>
      </c>
      <c r="T22" s="18">
        <f t="shared" si="36"/>
        <v>0</v>
      </c>
      <c r="U22" s="18">
        <f t="shared" si="36"/>
        <v>0</v>
      </c>
      <c r="V22" s="18">
        <f t="shared" si="36"/>
        <v>0</v>
      </c>
      <c r="W22" s="18">
        <f t="shared" si="27"/>
        <v>0</v>
      </c>
      <c r="X22" s="18">
        <f t="shared" si="27"/>
        <v>0</v>
      </c>
      <c r="Y22" s="18">
        <f t="shared" si="27"/>
        <v>0</v>
      </c>
      <c r="Z22" s="18">
        <f t="shared" si="27"/>
        <v>0</v>
      </c>
      <c r="AA22" s="18">
        <f t="shared" si="27"/>
        <v>0</v>
      </c>
      <c r="AB22" s="18">
        <f t="shared" si="27"/>
        <v>0</v>
      </c>
      <c r="AC22" s="18">
        <f t="shared" si="27"/>
        <v>0</v>
      </c>
      <c r="AD22" s="18">
        <f t="shared" si="27"/>
        <v>0</v>
      </c>
      <c r="AE22" s="18">
        <f t="shared" si="27"/>
        <v>0</v>
      </c>
      <c r="AF22" s="18">
        <f t="shared" si="27"/>
        <v>0</v>
      </c>
      <c r="AG22" s="18">
        <f t="shared" si="27"/>
        <v>0</v>
      </c>
      <c r="AH22" s="18">
        <f t="shared" si="27"/>
        <v>0</v>
      </c>
      <c r="AI22" s="18">
        <f t="shared" si="27"/>
        <v>0</v>
      </c>
      <c r="AJ22" s="18">
        <f t="shared" si="27"/>
        <v>0</v>
      </c>
      <c r="AK22" s="18">
        <f t="shared" si="27"/>
        <v>0</v>
      </c>
      <c r="AL22" s="18">
        <f t="shared" si="27"/>
        <v>0</v>
      </c>
      <c r="AM22" s="18">
        <f t="shared" si="24"/>
        <v>1</v>
      </c>
      <c r="AN22" s="18">
        <f t="shared" si="24"/>
        <v>1</v>
      </c>
      <c r="AO22" s="18">
        <f t="shared" si="24"/>
        <v>0</v>
      </c>
      <c r="AP22" s="18">
        <f t="shared" si="24"/>
        <v>0</v>
      </c>
      <c r="AQ22" s="18">
        <f t="shared" si="24"/>
        <v>0</v>
      </c>
      <c r="AR22" s="18">
        <f t="shared" si="24"/>
        <v>0</v>
      </c>
      <c r="AS22" s="19">
        <f t="shared" si="24"/>
        <v>0</v>
      </c>
      <c r="AT22" s="19">
        <f t="shared" si="24"/>
        <v>0</v>
      </c>
      <c r="AU22" s="19">
        <f t="shared" si="24"/>
        <v>0</v>
      </c>
      <c r="AV22" s="19">
        <f t="shared" si="24"/>
        <v>0</v>
      </c>
      <c r="AW22" s="19">
        <f t="shared" si="24"/>
        <v>0</v>
      </c>
      <c r="AX22" s="19">
        <f t="shared" si="24"/>
        <v>0</v>
      </c>
      <c r="AY22" s="19">
        <f t="shared" si="24"/>
        <v>0</v>
      </c>
      <c r="AZ22" s="19">
        <f t="shared" si="24"/>
        <v>0</v>
      </c>
      <c r="BA22" s="19">
        <f t="shared" si="24"/>
        <v>0</v>
      </c>
      <c r="BB22" s="19">
        <f t="shared" si="33"/>
        <v>0</v>
      </c>
      <c r="BC22" s="26">
        <f t="shared" si="33"/>
        <v>0</v>
      </c>
      <c r="BD22" s="26">
        <f t="shared" si="33"/>
        <v>0</v>
      </c>
      <c r="BE22" s="26">
        <f t="shared" si="33"/>
        <v>0</v>
      </c>
      <c r="BF22" s="26">
        <f t="shared" si="33"/>
        <v>0</v>
      </c>
      <c r="BG22" s="26">
        <f t="shared" si="33"/>
        <v>0</v>
      </c>
      <c r="BH22" s="26">
        <f t="shared" si="33"/>
        <v>0</v>
      </c>
      <c r="BI22" s="26">
        <f t="shared" si="33"/>
        <v>0</v>
      </c>
      <c r="BJ22" s="26">
        <f t="shared" si="33"/>
        <v>0</v>
      </c>
      <c r="BK22" s="26">
        <f t="shared" si="33"/>
        <v>0</v>
      </c>
      <c r="BL22" s="26">
        <f t="shared" si="33"/>
        <v>0</v>
      </c>
      <c r="BM22" s="26">
        <f t="shared" si="33"/>
        <v>0</v>
      </c>
      <c r="BN22" s="26">
        <f t="shared" si="33"/>
        <v>0</v>
      </c>
      <c r="BO22" s="26">
        <f t="shared" si="33"/>
        <v>0</v>
      </c>
      <c r="BP22" s="26">
        <f t="shared" si="33"/>
        <v>0</v>
      </c>
      <c r="BQ22" s="26">
        <f t="shared" si="33"/>
        <v>0</v>
      </c>
      <c r="BR22" s="26">
        <f t="shared" si="33"/>
        <v>0</v>
      </c>
      <c r="BS22" s="26">
        <f t="shared" si="33"/>
        <v>0</v>
      </c>
      <c r="BT22" s="26">
        <f t="shared" si="31"/>
        <v>0</v>
      </c>
      <c r="BU22" s="26">
        <f t="shared" si="31"/>
        <v>0</v>
      </c>
      <c r="BV22" s="26">
        <f t="shared" si="31"/>
        <v>0</v>
      </c>
      <c r="BW22" s="26">
        <f t="shared" si="31"/>
        <v>0</v>
      </c>
      <c r="BX22" s="26">
        <f t="shared" si="31"/>
        <v>0</v>
      </c>
      <c r="BY22" s="26">
        <f t="shared" si="31"/>
        <v>0</v>
      </c>
      <c r="BZ22" s="26">
        <f t="shared" si="31"/>
        <v>0</v>
      </c>
      <c r="CA22" s="26">
        <f t="shared" si="31"/>
        <v>0</v>
      </c>
      <c r="CB22" s="26">
        <f t="shared" si="31"/>
        <v>0</v>
      </c>
      <c r="CC22" s="26">
        <f t="shared" si="31"/>
        <v>0</v>
      </c>
      <c r="CD22" s="26">
        <f t="shared" si="31"/>
        <v>0</v>
      </c>
      <c r="CE22" s="26">
        <f t="shared" si="31"/>
        <v>0</v>
      </c>
      <c r="CF22" s="26">
        <f t="shared" si="31"/>
        <v>0</v>
      </c>
      <c r="CG22" s="26">
        <f t="shared" si="31"/>
        <v>0</v>
      </c>
      <c r="CH22" s="26">
        <f t="shared" si="31"/>
        <v>0</v>
      </c>
      <c r="CI22" s="26">
        <f t="shared" si="31"/>
        <v>0</v>
      </c>
      <c r="CJ22" s="26">
        <f t="shared" si="31"/>
        <v>0</v>
      </c>
      <c r="CK22" s="26">
        <f t="shared" si="31"/>
        <v>0</v>
      </c>
      <c r="CL22" s="26">
        <f t="shared" si="31"/>
        <v>0</v>
      </c>
      <c r="CM22" s="26">
        <f t="shared" si="31"/>
        <v>0</v>
      </c>
      <c r="CN22" s="26">
        <f t="shared" si="31"/>
        <v>0</v>
      </c>
      <c r="CO22" s="26">
        <f t="shared" si="31"/>
        <v>0</v>
      </c>
      <c r="CP22" s="26">
        <f t="shared" si="31"/>
        <v>0</v>
      </c>
      <c r="CQ22" s="26">
        <f t="shared" si="31"/>
        <v>0</v>
      </c>
      <c r="CR22" s="26">
        <f t="shared" si="31"/>
        <v>0</v>
      </c>
      <c r="CS22" s="26">
        <f t="shared" si="31"/>
        <v>0</v>
      </c>
      <c r="CT22" s="26">
        <f t="shared" si="31"/>
        <v>0</v>
      </c>
      <c r="CU22" s="26">
        <f t="shared" si="31"/>
        <v>0</v>
      </c>
      <c r="CV22" s="26">
        <f t="shared" si="31"/>
        <v>0</v>
      </c>
      <c r="CW22" s="26">
        <f t="shared" si="31"/>
        <v>0</v>
      </c>
      <c r="CX22" s="26">
        <f t="shared" si="31"/>
        <v>0</v>
      </c>
      <c r="CY22" s="26">
        <f t="shared" si="31"/>
        <v>0</v>
      </c>
      <c r="CZ22" s="26">
        <f t="shared" si="31"/>
        <v>0</v>
      </c>
      <c r="DA22" s="26">
        <f t="shared" si="31"/>
        <v>0</v>
      </c>
      <c r="DB22" s="26">
        <f t="shared" si="31"/>
        <v>0</v>
      </c>
      <c r="DC22" s="26">
        <f t="shared" si="31"/>
        <v>0</v>
      </c>
      <c r="DD22" s="26">
        <f t="shared" si="31"/>
        <v>0</v>
      </c>
      <c r="DE22" s="26">
        <f t="shared" si="31"/>
        <v>0</v>
      </c>
      <c r="DF22" s="26">
        <f t="shared" ref="DF22:EZ33" si="37">IF(AND(DF$4&gt;=$J22,DF$4&lt;=$K22),1,0)</f>
        <v>0</v>
      </c>
      <c r="DG22" s="26">
        <f t="shared" si="37"/>
        <v>0</v>
      </c>
      <c r="DH22" s="26">
        <f t="shared" si="37"/>
        <v>0</v>
      </c>
      <c r="DI22" s="26">
        <f t="shared" si="37"/>
        <v>0</v>
      </c>
      <c r="DJ22" s="26">
        <f t="shared" si="37"/>
        <v>0</v>
      </c>
      <c r="DK22" s="26">
        <f t="shared" si="37"/>
        <v>0</v>
      </c>
      <c r="DL22" s="26">
        <f t="shared" si="37"/>
        <v>0</v>
      </c>
      <c r="DM22" s="26">
        <f t="shared" si="37"/>
        <v>0</v>
      </c>
      <c r="DN22" s="26">
        <f t="shared" si="37"/>
        <v>0</v>
      </c>
      <c r="DO22" s="26">
        <f t="shared" si="37"/>
        <v>0</v>
      </c>
      <c r="DP22" s="26">
        <f t="shared" si="37"/>
        <v>0</v>
      </c>
      <c r="DQ22" s="26">
        <f t="shared" si="37"/>
        <v>0</v>
      </c>
      <c r="DR22" s="26">
        <f t="shared" si="37"/>
        <v>0</v>
      </c>
      <c r="DS22" s="26">
        <f t="shared" si="37"/>
        <v>0</v>
      </c>
      <c r="DT22" s="26">
        <f t="shared" si="37"/>
        <v>0</v>
      </c>
      <c r="DU22" s="26">
        <f t="shared" si="37"/>
        <v>0</v>
      </c>
      <c r="DV22" s="26">
        <f t="shared" si="37"/>
        <v>0</v>
      </c>
      <c r="DW22" s="26">
        <f t="shared" si="37"/>
        <v>0</v>
      </c>
      <c r="DX22" s="26">
        <f t="shared" si="37"/>
        <v>0</v>
      </c>
      <c r="DY22" s="26">
        <f t="shared" si="37"/>
        <v>0</v>
      </c>
      <c r="DZ22" s="26">
        <f t="shared" si="37"/>
        <v>0</v>
      </c>
      <c r="EA22" s="26">
        <f t="shared" si="37"/>
        <v>0</v>
      </c>
      <c r="EB22" s="26">
        <f t="shared" si="37"/>
        <v>0</v>
      </c>
      <c r="EC22" s="26">
        <f t="shared" si="37"/>
        <v>0</v>
      </c>
      <c r="ED22" s="26">
        <f t="shared" si="37"/>
        <v>0</v>
      </c>
      <c r="EE22" s="26">
        <f t="shared" si="37"/>
        <v>0</v>
      </c>
      <c r="EF22" s="26">
        <f t="shared" si="37"/>
        <v>0</v>
      </c>
      <c r="EG22" s="26">
        <f t="shared" si="37"/>
        <v>0</v>
      </c>
      <c r="EH22" s="26">
        <f t="shared" si="37"/>
        <v>0</v>
      </c>
      <c r="EI22" s="26">
        <f t="shared" si="37"/>
        <v>0</v>
      </c>
      <c r="EJ22" s="26">
        <f t="shared" si="37"/>
        <v>0</v>
      </c>
      <c r="EK22" s="26">
        <f t="shared" si="37"/>
        <v>0</v>
      </c>
      <c r="EL22" s="26">
        <f t="shared" si="37"/>
        <v>0</v>
      </c>
      <c r="EM22" s="26">
        <f t="shared" si="37"/>
        <v>0</v>
      </c>
      <c r="EN22" s="26">
        <f t="shared" si="37"/>
        <v>0</v>
      </c>
      <c r="EO22" s="26">
        <f t="shared" si="37"/>
        <v>0</v>
      </c>
      <c r="EP22" s="26">
        <f t="shared" si="37"/>
        <v>0</v>
      </c>
      <c r="EQ22" s="26">
        <f t="shared" si="37"/>
        <v>0</v>
      </c>
      <c r="ER22" s="26">
        <f t="shared" si="37"/>
        <v>0</v>
      </c>
      <c r="ES22" s="26">
        <f t="shared" si="37"/>
        <v>0</v>
      </c>
      <c r="ET22" s="26">
        <f t="shared" si="37"/>
        <v>0</v>
      </c>
      <c r="EU22" s="26">
        <f t="shared" si="35"/>
        <v>0</v>
      </c>
      <c r="EV22" s="26">
        <f t="shared" si="35"/>
        <v>0</v>
      </c>
      <c r="EW22" s="26">
        <f t="shared" si="35"/>
        <v>0</v>
      </c>
      <c r="EX22" s="26">
        <f t="shared" si="35"/>
        <v>0</v>
      </c>
      <c r="EY22" s="26">
        <f t="shared" si="35"/>
        <v>0</v>
      </c>
      <c r="EZ22" s="26">
        <f t="shared" si="35"/>
        <v>0</v>
      </c>
      <c r="FA22" s="20"/>
      <c r="FB22" s="30"/>
    </row>
    <row r="23" spans="1:158" s="31" customFormat="1" ht="14.25" x14ac:dyDescent="0.2">
      <c r="A23" s="29"/>
      <c r="B23" s="217" t="s">
        <v>25</v>
      </c>
      <c r="C23" s="189"/>
      <c r="D23" s="190"/>
      <c r="E23" s="191"/>
      <c r="F23" s="124" t="s">
        <v>106</v>
      </c>
      <c r="G23" s="143">
        <f>HLOOKUP(J23,$M$1:$EZ$4,2,0)</f>
        <v>45122</v>
      </c>
      <c r="H23" s="143">
        <f>HLOOKUP(K23,$M$1:$EZ$4,2,0)</f>
        <v>45184</v>
      </c>
      <c r="I23" s="149">
        <f t="shared" si="22"/>
        <v>3</v>
      </c>
      <c r="J23" s="150">
        <f>MIN(J24:J25)</f>
        <v>27</v>
      </c>
      <c r="K23" s="151">
        <f>MAX(K24:K25)</f>
        <v>29</v>
      </c>
      <c r="L23" s="17"/>
      <c r="M23" s="18">
        <f t="shared" si="36"/>
        <v>0</v>
      </c>
      <c r="N23" s="18">
        <f t="shared" si="36"/>
        <v>0</v>
      </c>
      <c r="O23" s="18">
        <f t="shared" si="36"/>
        <v>0</v>
      </c>
      <c r="P23" s="18">
        <f t="shared" si="36"/>
        <v>0</v>
      </c>
      <c r="Q23" s="18">
        <f t="shared" si="36"/>
        <v>0</v>
      </c>
      <c r="R23" s="18">
        <f t="shared" si="36"/>
        <v>0</v>
      </c>
      <c r="S23" s="18">
        <f t="shared" si="36"/>
        <v>0</v>
      </c>
      <c r="T23" s="18">
        <f t="shared" si="36"/>
        <v>0</v>
      </c>
      <c r="U23" s="18">
        <f t="shared" si="36"/>
        <v>0</v>
      </c>
      <c r="V23" s="18">
        <f t="shared" si="36"/>
        <v>0</v>
      </c>
      <c r="W23" s="18">
        <f t="shared" si="27"/>
        <v>0</v>
      </c>
      <c r="X23" s="18">
        <f t="shared" si="27"/>
        <v>0</v>
      </c>
      <c r="Y23" s="18">
        <f t="shared" si="27"/>
        <v>0</v>
      </c>
      <c r="Z23" s="18">
        <f t="shared" si="27"/>
        <v>0</v>
      </c>
      <c r="AA23" s="18">
        <f t="shared" si="27"/>
        <v>0</v>
      </c>
      <c r="AB23" s="18">
        <f t="shared" si="27"/>
        <v>0</v>
      </c>
      <c r="AC23" s="18">
        <f t="shared" si="27"/>
        <v>0</v>
      </c>
      <c r="AD23" s="18">
        <f t="shared" si="27"/>
        <v>0</v>
      </c>
      <c r="AE23" s="18">
        <f t="shared" si="27"/>
        <v>0</v>
      </c>
      <c r="AF23" s="18">
        <f t="shared" si="27"/>
        <v>0</v>
      </c>
      <c r="AG23" s="18">
        <f t="shared" si="27"/>
        <v>0</v>
      </c>
      <c r="AH23" s="18">
        <f t="shared" si="27"/>
        <v>0</v>
      </c>
      <c r="AI23" s="18">
        <f t="shared" si="27"/>
        <v>0</v>
      </c>
      <c r="AJ23" s="18">
        <f t="shared" si="27"/>
        <v>0</v>
      </c>
      <c r="AK23" s="18">
        <f t="shared" si="27"/>
        <v>0</v>
      </c>
      <c r="AL23" s="18">
        <f t="shared" si="27"/>
        <v>0</v>
      </c>
      <c r="AM23" s="18">
        <f t="shared" si="24"/>
        <v>1</v>
      </c>
      <c r="AN23" s="18">
        <f t="shared" si="24"/>
        <v>1</v>
      </c>
      <c r="AO23" s="18">
        <f t="shared" si="24"/>
        <v>1</v>
      </c>
      <c r="AP23" s="18">
        <f t="shared" si="24"/>
        <v>0</v>
      </c>
      <c r="AQ23" s="18">
        <f t="shared" si="24"/>
        <v>0</v>
      </c>
      <c r="AR23" s="18">
        <f t="shared" si="24"/>
        <v>0</v>
      </c>
      <c r="AS23" s="19">
        <f t="shared" si="24"/>
        <v>0</v>
      </c>
      <c r="AT23" s="19">
        <f t="shared" si="24"/>
        <v>0</v>
      </c>
      <c r="AU23" s="19">
        <f t="shared" si="24"/>
        <v>0</v>
      </c>
      <c r="AV23" s="19">
        <f t="shared" si="24"/>
        <v>0</v>
      </c>
      <c r="AW23" s="19">
        <f t="shared" si="24"/>
        <v>0</v>
      </c>
      <c r="AX23" s="19">
        <f t="shared" si="24"/>
        <v>0</v>
      </c>
      <c r="AY23" s="19">
        <f t="shared" si="24"/>
        <v>0</v>
      </c>
      <c r="AZ23" s="19">
        <f t="shared" si="24"/>
        <v>0</v>
      </c>
      <c r="BA23" s="19">
        <f t="shared" si="24"/>
        <v>0</v>
      </c>
      <c r="BB23" s="19">
        <f t="shared" si="33"/>
        <v>0</v>
      </c>
      <c r="BC23" s="26">
        <f t="shared" si="33"/>
        <v>0</v>
      </c>
      <c r="BD23" s="26">
        <f t="shared" si="33"/>
        <v>0</v>
      </c>
      <c r="BE23" s="26">
        <f t="shared" si="33"/>
        <v>0</v>
      </c>
      <c r="BF23" s="26">
        <f t="shared" si="33"/>
        <v>0</v>
      </c>
      <c r="BG23" s="26">
        <f t="shared" si="33"/>
        <v>0</v>
      </c>
      <c r="BH23" s="26">
        <f t="shared" si="33"/>
        <v>0</v>
      </c>
      <c r="BI23" s="26">
        <f t="shared" si="33"/>
        <v>0</v>
      </c>
      <c r="BJ23" s="26">
        <f t="shared" si="33"/>
        <v>0</v>
      </c>
      <c r="BK23" s="26">
        <f t="shared" si="33"/>
        <v>0</v>
      </c>
      <c r="BL23" s="26">
        <f t="shared" si="33"/>
        <v>0</v>
      </c>
      <c r="BM23" s="26">
        <f t="shared" si="33"/>
        <v>0</v>
      </c>
      <c r="BN23" s="26">
        <f t="shared" si="33"/>
        <v>0</v>
      </c>
      <c r="BO23" s="26">
        <f t="shared" si="33"/>
        <v>0</v>
      </c>
      <c r="BP23" s="26">
        <f t="shared" si="33"/>
        <v>0</v>
      </c>
      <c r="BQ23" s="26">
        <f t="shared" si="33"/>
        <v>0</v>
      </c>
      <c r="BR23" s="26">
        <f t="shared" si="33"/>
        <v>0</v>
      </c>
      <c r="BS23" s="26">
        <f t="shared" si="33"/>
        <v>0</v>
      </c>
      <c r="BT23" s="26">
        <f t="shared" si="33"/>
        <v>0</v>
      </c>
      <c r="BU23" s="26">
        <f t="shared" si="33"/>
        <v>0</v>
      </c>
      <c r="BV23" s="26">
        <f t="shared" si="33"/>
        <v>0</v>
      </c>
      <c r="BW23" s="26">
        <f t="shared" si="33"/>
        <v>0</v>
      </c>
      <c r="BX23" s="26">
        <f t="shared" si="33"/>
        <v>0</v>
      </c>
      <c r="BY23" s="26">
        <f t="shared" si="33"/>
        <v>0</v>
      </c>
      <c r="BZ23" s="26">
        <f t="shared" si="33"/>
        <v>0</v>
      </c>
      <c r="CA23" s="26">
        <f t="shared" si="33"/>
        <v>0</v>
      </c>
      <c r="CB23" s="26">
        <f t="shared" si="33"/>
        <v>0</v>
      </c>
      <c r="CC23" s="26">
        <f t="shared" si="33"/>
        <v>0</v>
      </c>
      <c r="CD23" s="26">
        <f t="shared" si="33"/>
        <v>0</v>
      </c>
      <c r="CE23" s="26">
        <f t="shared" si="33"/>
        <v>0</v>
      </c>
      <c r="CF23" s="26">
        <f t="shared" si="33"/>
        <v>0</v>
      </c>
      <c r="CG23" s="26">
        <f t="shared" si="33"/>
        <v>0</v>
      </c>
      <c r="CH23" s="26">
        <f t="shared" si="33"/>
        <v>0</v>
      </c>
      <c r="CI23" s="26">
        <f t="shared" si="33"/>
        <v>0</v>
      </c>
      <c r="CJ23" s="26">
        <f t="shared" si="33"/>
        <v>0</v>
      </c>
      <c r="CK23" s="26">
        <f t="shared" si="33"/>
        <v>0</v>
      </c>
      <c r="CL23" s="26">
        <f t="shared" si="33"/>
        <v>0</v>
      </c>
      <c r="CM23" s="26">
        <f t="shared" si="33"/>
        <v>0</v>
      </c>
      <c r="CN23" s="26">
        <f t="shared" si="33"/>
        <v>0</v>
      </c>
      <c r="CO23" s="26">
        <f t="shared" si="33"/>
        <v>0</v>
      </c>
      <c r="CP23" s="26">
        <f t="shared" si="33"/>
        <v>0</v>
      </c>
      <c r="CQ23" s="26">
        <f t="shared" si="33"/>
        <v>0</v>
      </c>
      <c r="CR23" s="26">
        <f t="shared" si="33"/>
        <v>0</v>
      </c>
      <c r="CS23" s="26">
        <f t="shared" si="33"/>
        <v>0</v>
      </c>
      <c r="CT23" s="26">
        <f t="shared" si="33"/>
        <v>0</v>
      </c>
      <c r="CU23" s="26">
        <f t="shared" si="33"/>
        <v>0</v>
      </c>
      <c r="CV23" s="26">
        <f t="shared" si="33"/>
        <v>0</v>
      </c>
      <c r="CW23" s="26">
        <f t="shared" si="33"/>
        <v>0</v>
      </c>
      <c r="CX23" s="26">
        <f t="shared" si="33"/>
        <v>0</v>
      </c>
      <c r="CY23" s="26">
        <f t="shared" si="33"/>
        <v>0</v>
      </c>
      <c r="CZ23" s="26">
        <f t="shared" si="33"/>
        <v>0</v>
      </c>
      <c r="DA23" s="26">
        <f t="shared" si="33"/>
        <v>0</v>
      </c>
      <c r="DB23" s="26">
        <f t="shared" si="33"/>
        <v>0</v>
      </c>
      <c r="DC23" s="26">
        <f t="shared" si="33"/>
        <v>0</v>
      </c>
      <c r="DD23" s="26">
        <f t="shared" si="33"/>
        <v>0</v>
      </c>
      <c r="DE23" s="26">
        <f t="shared" si="33"/>
        <v>0</v>
      </c>
      <c r="DF23" s="26">
        <f t="shared" si="33"/>
        <v>0</v>
      </c>
      <c r="DG23" s="26">
        <f t="shared" si="33"/>
        <v>0</v>
      </c>
      <c r="DH23" s="26">
        <f t="shared" si="33"/>
        <v>0</v>
      </c>
      <c r="DI23" s="26">
        <f t="shared" si="33"/>
        <v>0</v>
      </c>
      <c r="DJ23" s="26">
        <f t="shared" si="33"/>
        <v>0</v>
      </c>
      <c r="DK23" s="26">
        <f t="shared" si="33"/>
        <v>0</v>
      </c>
      <c r="DL23" s="26">
        <f t="shared" si="33"/>
        <v>0</v>
      </c>
      <c r="DM23" s="26">
        <f t="shared" si="33"/>
        <v>0</v>
      </c>
      <c r="DN23" s="26">
        <f t="shared" si="37"/>
        <v>0</v>
      </c>
      <c r="DO23" s="26">
        <f t="shared" si="37"/>
        <v>0</v>
      </c>
      <c r="DP23" s="26">
        <f t="shared" si="37"/>
        <v>0</v>
      </c>
      <c r="DQ23" s="26">
        <f t="shared" si="37"/>
        <v>0</v>
      </c>
      <c r="DR23" s="26">
        <f t="shared" si="37"/>
        <v>0</v>
      </c>
      <c r="DS23" s="26">
        <f t="shared" si="37"/>
        <v>0</v>
      </c>
      <c r="DT23" s="26">
        <f t="shared" si="37"/>
        <v>0</v>
      </c>
      <c r="DU23" s="26">
        <f t="shared" si="37"/>
        <v>0</v>
      </c>
      <c r="DV23" s="26">
        <f t="shared" si="37"/>
        <v>0</v>
      </c>
      <c r="DW23" s="26">
        <f t="shared" si="37"/>
        <v>0</v>
      </c>
      <c r="DX23" s="26">
        <f t="shared" si="37"/>
        <v>0</v>
      </c>
      <c r="DY23" s="26">
        <f t="shared" si="37"/>
        <v>0</v>
      </c>
      <c r="DZ23" s="26">
        <f t="shared" si="37"/>
        <v>0</v>
      </c>
      <c r="EA23" s="26">
        <f t="shared" si="37"/>
        <v>0</v>
      </c>
      <c r="EB23" s="26">
        <f t="shared" si="37"/>
        <v>0</v>
      </c>
      <c r="EC23" s="26">
        <f t="shared" si="37"/>
        <v>0</v>
      </c>
      <c r="ED23" s="26">
        <f t="shared" si="37"/>
        <v>0</v>
      </c>
      <c r="EE23" s="26">
        <f t="shared" si="37"/>
        <v>0</v>
      </c>
      <c r="EF23" s="26">
        <f t="shared" si="37"/>
        <v>0</v>
      </c>
      <c r="EG23" s="26">
        <f t="shared" si="37"/>
        <v>0</v>
      </c>
      <c r="EH23" s="26">
        <f t="shared" si="37"/>
        <v>0</v>
      </c>
      <c r="EI23" s="26">
        <f t="shared" si="37"/>
        <v>0</v>
      </c>
      <c r="EJ23" s="26">
        <f t="shared" si="37"/>
        <v>0</v>
      </c>
      <c r="EK23" s="26">
        <f t="shared" si="37"/>
        <v>0</v>
      </c>
      <c r="EL23" s="26">
        <f t="shared" si="37"/>
        <v>0</v>
      </c>
      <c r="EM23" s="26">
        <f t="shared" si="37"/>
        <v>0</v>
      </c>
      <c r="EN23" s="26">
        <f t="shared" si="37"/>
        <v>0</v>
      </c>
      <c r="EO23" s="26">
        <f t="shared" si="37"/>
        <v>0</v>
      </c>
      <c r="EP23" s="26">
        <f t="shared" si="37"/>
        <v>0</v>
      </c>
      <c r="EQ23" s="26">
        <f t="shared" si="37"/>
        <v>0</v>
      </c>
      <c r="ER23" s="26">
        <f t="shared" si="37"/>
        <v>0</v>
      </c>
      <c r="ES23" s="26">
        <f t="shared" si="37"/>
        <v>0</v>
      </c>
      <c r="ET23" s="26">
        <f t="shared" si="37"/>
        <v>0</v>
      </c>
      <c r="EU23" s="26">
        <f t="shared" si="35"/>
        <v>0</v>
      </c>
      <c r="EV23" s="26">
        <f t="shared" si="35"/>
        <v>0</v>
      </c>
      <c r="EW23" s="26">
        <f t="shared" si="35"/>
        <v>0</v>
      </c>
      <c r="EX23" s="26">
        <f t="shared" si="35"/>
        <v>0</v>
      </c>
      <c r="EY23" s="26">
        <f t="shared" si="35"/>
        <v>0</v>
      </c>
      <c r="EZ23" s="26">
        <f t="shared" si="35"/>
        <v>0</v>
      </c>
      <c r="FA23" s="20"/>
      <c r="FB23" s="30"/>
    </row>
    <row r="24" spans="1:158" s="31" customFormat="1" ht="14.25" outlineLevel="1" x14ac:dyDescent="0.2">
      <c r="A24" s="29"/>
      <c r="B24" s="192" t="s">
        <v>26</v>
      </c>
      <c r="C24" s="193" t="s">
        <v>11</v>
      </c>
      <c r="D24" s="194">
        <v>3</v>
      </c>
      <c r="E24" s="199" t="s">
        <v>27</v>
      </c>
      <c r="F24" s="125" t="s">
        <v>106</v>
      </c>
      <c r="G24" s="129">
        <f>EDATE(H24,-D24+1)</f>
        <v>45116</v>
      </c>
      <c r="H24" s="129">
        <f>EDATE(H30,-1)</f>
        <v>45178</v>
      </c>
      <c r="I24" s="136">
        <f t="shared" si="22"/>
        <v>3</v>
      </c>
      <c r="J24" s="158">
        <f>HLOOKUP(DATE(YEAR(G24),MONTH(G24),DAY(15)),$M$2:$FB$4,3,0)</f>
        <v>27</v>
      </c>
      <c r="K24" s="159">
        <f>HLOOKUP(DATE(YEAR(H24),MONTH(H24),DAY(15)),$M$2:$FB$4,3,0)</f>
        <v>29</v>
      </c>
      <c r="L24" s="17"/>
      <c r="M24" s="18">
        <f t="shared" si="36"/>
        <v>0</v>
      </c>
      <c r="N24" s="18">
        <f t="shared" si="36"/>
        <v>0</v>
      </c>
      <c r="O24" s="18">
        <f t="shared" si="36"/>
        <v>0</v>
      </c>
      <c r="P24" s="18">
        <f t="shared" si="36"/>
        <v>0</v>
      </c>
      <c r="Q24" s="18">
        <f t="shared" si="36"/>
        <v>0</v>
      </c>
      <c r="R24" s="18">
        <f t="shared" si="36"/>
        <v>0</v>
      </c>
      <c r="S24" s="18">
        <f t="shared" si="36"/>
        <v>0</v>
      </c>
      <c r="T24" s="18">
        <f t="shared" si="36"/>
        <v>0</v>
      </c>
      <c r="U24" s="18">
        <f t="shared" si="36"/>
        <v>0</v>
      </c>
      <c r="V24" s="18">
        <f t="shared" si="36"/>
        <v>0</v>
      </c>
      <c r="W24" s="18">
        <f t="shared" si="27"/>
        <v>0</v>
      </c>
      <c r="X24" s="18">
        <f t="shared" si="27"/>
        <v>0</v>
      </c>
      <c r="Y24" s="18">
        <f t="shared" si="27"/>
        <v>0</v>
      </c>
      <c r="Z24" s="18">
        <f t="shared" si="27"/>
        <v>0</v>
      </c>
      <c r="AA24" s="18">
        <f t="shared" si="27"/>
        <v>0</v>
      </c>
      <c r="AB24" s="18">
        <f t="shared" si="27"/>
        <v>0</v>
      </c>
      <c r="AC24" s="18">
        <f t="shared" si="27"/>
        <v>0</v>
      </c>
      <c r="AD24" s="18">
        <f t="shared" si="27"/>
        <v>0</v>
      </c>
      <c r="AE24" s="18">
        <f t="shared" si="27"/>
        <v>0</v>
      </c>
      <c r="AF24" s="18">
        <f t="shared" si="27"/>
        <v>0</v>
      </c>
      <c r="AG24" s="18">
        <f t="shared" si="27"/>
        <v>0</v>
      </c>
      <c r="AH24" s="18">
        <f t="shared" si="27"/>
        <v>0</v>
      </c>
      <c r="AI24" s="18">
        <f t="shared" si="27"/>
        <v>0</v>
      </c>
      <c r="AJ24" s="18">
        <f t="shared" si="27"/>
        <v>0</v>
      </c>
      <c r="AK24" s="18">
        <f t="shared" si="27"/>
        <v>0</v>
      </c>
      <c r="AL24" s="18">
        <f t="shared" si="27"/>
        <v>0</v>
      </c>
      <c r="AM24" s="18">
        <f t="shared" si="24"/>
        <v>1</v>
      </c>
      <c r="AN24" s="18">
        <f t="shared" si="24"/>
        <v>1</v>
      </c>
      <c r="AO24" s="18">
        <f t="shared" si="24"/>
        <v>1</v>
      </c>
      <c r="AP24" s="18">
        <f t="shared" si="24"/>
        <v>0</v>
      </c>
      <c r="AQ24" s="18">
        <f t="shared" si="24"/>
        <v>0</v>
      </c>
      <c r="AR24" s="18">
        <f t="shared" si="24"/>
        <v>0</v>
      </c>
      <c r="AS24" s="19">
        <f t="shared" si="24"/>
        <v>0</v>
      </c>
      <c r="AT24" s="19">
        <f t="shared" si="24"/>
        <v>0</v>
      </c>
      <c r="AU24" s="19">
        <f t="shared" si="24"/>
        <v>0</v>
      </c>
      <c r="AV24" s="19">
        <f t="shared" si="24"/>
        <v>0</v>
      </c>
      <c r="AW24" s="19">
        <f t="shared" si="24"/>
        <v>0</v>
      </c>
      <c r="AX24" s="19">
        <f t="shared" si="24"/>
        <v>0</v>
      </c>
      <c r="AY24" s="19">
        <f t="shared" si="24"/>
        <v>0</v>
      </c>
      <c r="AZ24" s="19">
        <f t="shared" si="24"/>
        <v>0</v>
      </c>
      <c r="BA24" s="19">
        <f t="shared" si="24"/>
        <v>0</v>
      </c>
      <c r="BB24" s="19">
        <f t="shared" si="33"/>
        <v>0</v>
      </c>
      <c r="BC24" s="26">
        <f t="shared" si="33"/>
        <v>0</v>
      </c>
      <c r="BD24" s="26">
        <f t="shared" si="33"/>
        <v>0</v>
      </c>
      <c r="BE24" s="26">
        <f t="shared" si="33"/>
        <v>0</v>
      </c>
      <c r="BF24" s="26">
        <f t="shared" si="33"/>
        <v>0</v>
      </c>
      <c r="BG24" s="26">
        <f t="shared" si="33"/>
        <v>0</v>
      </c>
      <c r="BH24" s="26">
        <f t="shared" si="33"/>
        <v>0</v>
      </c>
      <c r="BI24" s="26">
        <f t="shared" si="33"/>
        <v>0</v>
      </c>
      <c r="BJ24" s="26">
        <f t="shared" si="33"/>
        <v>0</v>
      </c>
      <c r="BK24" s="26">
        <f t="shared" si="33"/>
        <v>0</v>
      </c>
      <c r="BL24" s="26">
        <f t="shared" si="33"/>
        <v>0</v>
      </c>
      <c r="BM24" s="26">
        <f t="shared" si="33"/>
        <v>0</v>
      </c>
      <c r="BN24" s="26">
        <f t="shared" si="33"/>
        <v>0</v>
      </c>
      <c r="BO24" s="26">
        <f t="shared" si="33"/>
        <v>0</v>
      </c>
      <c r="BP24" s="26">
        <f t="shared" si="33"/>
        <v>0</v>
      </c>
      <c r="BQ24" s="26">
        <f t="shared" si="33"/>
        <v>0</v>
      </c>
      <c r="BR24" s="26">
        <f t="shared" si="33"/>
        <v>0</v>
      </c>
      <c r="BS24" s="26">
        <f t="shared" si="33"/>
        <v>0</v>
      </c>
      <c r="BT24" s="26">
        <f t="shared" si="33"/>
        <v>0</v>
      </c>
      <c r="BU24" s="26">
        <f t="shared" si="33"/>
        <v>0</v>
      </c>
      <c r="BV24" s="26">
        <f t="shared" si="33"/>
        <v>0</v>
      </c>
      <c r="BW24" s="26">
        <f t="shared" si="33"/>
        <v>0</v>
      </c>
      <c r="BX24" s="26">
        <f t="shared" si="33"/>
        <v>0</v>
      </c>
      <c r="BY24" s="26">
        <f t="shared" si="33"/>
        <v>0</v>
      </c>
      <c r="BZ24" s="26">
        <f t="shared" si="33"/>
        <v>0</v>
      </c>
      <c r="CA24" s="26">
        <f t="shared" si="33"/>
        <v>0</v>
      </c>
      <c r="CB24" s="26">
        <f t="shared" si="33"/>
        <v>0</v>
      </c>
      <c r="CC24" s="26">
        <f t="shared" si="33"/>
        <v>0</v>
      </c>
      <c r="CD24" s="26">
        <f t="shared" si="33"/>
        <v>0</v>
      </c>
      <c r="CE24" s="26">
        <f t="shared" si="33"/>
        <v>0</v>
      </c>
      <c r="CF24" s="26">
        <f t="shared" si="33"/>
        <v>0</v>
      </c>
      <c r="CG24" s="26">
        <f t="shared" si="33"/>
        <v>0</v>
      </c>
      <c r="CH24" s="26">
        <f t="shared" si="33"/>
        <v>0</v>
      </c>
      <c r="CI24" s="26">
        <f t="shared" si="33"/>
        <v>0</v>
      </c>
      <c r="CJ24" s="26">
        <f t="shared" si="33"/>
        <v>0</v>
      </c>
      <c r="CK24" s="26">
        <f t="shared" si="33"/>
        <v>0</v>
      </c>
      <c r="CL24" s="26">
        <f t="shared" si="33"/>
        <v>0</v>
      </c>
      <c r="CM24" s="26">
        <f t="shared" si="33"/>
        <v>0</v>
      </c>
      <c r="CN24" s="26">
        <f t="shared" si="33"/>
        <v>0</v>
      </c>
      <c r="CO24" s="26">
        <f t="shared" si="33"/>
        <v>0</v>
      </c>
      <c r="CP24" s="26">
        <f t="shared" si="33"/>
        <v>0</v>
      </c>
      <c r="CQ24" s="26">
        <f t="shared" si="33"/>
        <v>0</v>
      </c>
      <c r="CR24" s="26">
        <f t="shared" si="33"/>
        <v>0</v>
      </c>
      <c r="CS24" s="26">
        <f t="shared" si="33"/>
        <v>0</v>
      </c>
      <c r="CT24" s="26">
        <f t="shared" si="33"/>
        <v>0</v>
      </c>
      <c r="CU24" s="26">
        <f t="shared" si="33"/>
        <v>0</v>
      </c>
      <c r="CV24" s="26">
        <f t="shared" si="33"/>
        <v>0</v>
      </c>
      <c r="CW24" s="26">
        <f t="shared" si="33"/>
        <v>0</v>
      </c>
      <c r="CX24" s="26">
        <f t="shared" si="33"/>
        <v>0</v>
      </c>
      <c r="CY24" s="26">
        <f t="shared" si="33"/>
        <v>0</v>
      </c>
      <c r="CZ24" s="26">
        <f t="shared" si="33"/>
        <v>0</v>
      </c>
      <c r="DA24" s="26">
        <f t="shared" si="33"/>
        <v>0</v>
      </c>
      <c r="DB24" s="26">
        <f t="shared" si="33"/>
        <v>0</v>
      </c>
      <c r="DC24" s="26">
        <f t="shared" si="33"/>
        <v>0</v>
      </c>
      <c r="DD24" s="26">
        <f t="shared" si="33"/>
        <v>0</v>
      </c>
      <c r="DE24" s="26">
        <f t="shared" si="33"/>
        <v>0</v>
      </c>
      <c r="DF24" s="26">
        <f t="shared" si="33"/>
        <v>0</v>
      </c>
      <c r="DG24" s="26">
        <f t="shared" si="33"/>
        <v>0</v>
      </c>
      <c r="DH24" s="26">
        <f t="shared" si="33"/>
        <v>0</v>
      </c>
      <c r="DI24" s="26">
        <f t="shared" si="33"/>
        <v>0</v>
      </c>
      <c r="DJ24" s="26">
        <f t="shared" si="33"/>
        <v>0</v>
      </c>
      <c r="DK24" s="26">
        <f t="shared" si="33"/>
        <v>0</v>
      </c>
      <c r="DL24" s="26">
        <f t="shared" si="33"/>
        <v>0</v>
      </c>
      <c r="DM24" s="26">
        <f t="shared" si="33"/>
        <v>0</v>
      </c>
      <c r="DN24" s="26">
        <f t="shared" si="37"/>
        <v>0</v>
      </c>
      <c r="DO24" s="26">
        <f t="shared" si="37"/>
        <v>0</v>
      </c>
      <c r="DP24" s="26">
        <f t="shared" si="37"/>
        <v>0</v>
      </c>
      <c r="DQ24" s="26">
        <f t="shared" si="37"/>
        <v>0</v>
      </c>
      <c r="DR24" s="26">
        <f t="shared" si="37"/>
        <v>0</v>
      </c>
      <c r="DS24" s="26">
        <f t="shared" si="37"/>
        <v>0</v>
      </c>
      <c r="DT24" s="26">
        <f t="shared" si="37"/>
        <v>0</v>
      </c>
      <c r="DU24" s="26">
        <f t="shared" si="37"/>
        <v>0</v>
      </c>
      <c r="DV24" s="26">
        <f t="shared" si="37"/>
        <v>0</v>
      </c>
      <c r="DW24" s="26">
        <f t="shared" si="37"/>
        <v>0</v>
      </c>
      <c r="DX24" s="26">
        <f t="shared" si="37"/>
        <v>0</v>
      </c>
      <c r="DY24" s="26">
        <f t="shared" si="37"/>
        <v>0</v>
      </c>
      <c r="DZ24" s="26">
        <f t="shared" si="37"/>
        <v>0</v>
      </c>
      <c r="EA24" s="26">
        <f t="shared" si="37"/>
        <v>0</v>
      </c>
      <c r="EB24" s="26">
        <f t="shared" si="37"/>
        <v>0</v>
      </c>
      <c r="EC24" s="26">
        <f t="shared" si="37"/>
        <v>0</v>
      </c>
      <c r="ED24" s="26">
        <f t="shared" si="37"/>
        <v>0</v>
      </c>
      <c r="EE24" s="26">
        <f t="shared" si="37"/>
        <v>0</v>
      </c>
      <c r="EF24" s="26">
        <f t="shared" si="37"/>
        <v>0</v>
      </c>
      <c r="EG24" s="26">
        <f t="shared" si="37"/>
        <v>0</v>
      </c>
      <c r="EH24" s="26">
        <f t="shared" si="37"/>
        <v>0</v>
      </c>
      <c r="EI24" s="26">
        <f t="shared" si="37"/>
        <v>0</v>
      </c>
      <c r="EJ24" s="26">
        <f t="shared" si="37"/>
        <v>0</v>
      </c>
      <c r="EK24" s="26">
        <f t="shared" si="37"/>
        <v>0</v>
      </c>
      <c r="EL24" s="26">
        <f t="shared" si="37"/>
        <v>0</v>
      </c>
      <c r="EM24" s="26">
        <f t="shared" si="37"/>
        <v>0</v>
      </c>
      <c r="EN24" s="26">
        <f t="shared" si="37"/>
        <v>0</v>
      </c>
      <c r="EO24" s="26">
        <f t="shared" si="37"/>
        <v>0</v>
      </c>
      <c r="EP24" s="26">
        <f t="shared" si="37"/>
        <v>0</v>
      </c>
      <c r="EQ24" s="26">
        <f t="shared" si="37"/>
        <v>0</v>
      </c>
      <c r="ER24" s="26">
        <f t="shared" si="37"/>
        <v>0</v>
      </c>
      <c r="ES24" s="26">
        <f t="shared" si="37"/>
        <v>0</v>
      </c>
      <c r="ET24" s="26">
        <f t="shared" si="37"/>
        <v>0</v>
      </c>
      <c r="EU24" s="26">
        <f t="shared" si="35"/>
        <v>0</v>
      </c>
      <c r="EV24" s="26">
        <f t="shared" si="35"/>
        <v>0</v>
      </c>
      <c r="EW24" s="26">
        <f t="shared" si="35"/>
        <v>0</v>
      </c>
      <c r="EX24" s="26">
        <f t="shared" si="35"/>
        <v>0</v>
      </c>
      <c r="EY24" s="26">
        <f t="shared" si="35"/>
        <v>0</v>
      </c>
      <c r="EZ24" s="26">
        <f t="shared" si="35"/>
        <v>0</v>
      </c>
      <c r="FA24" s="20"/>
      <c r="FB24" s="30"/>
    </row>
    <row r="25" spans="1:158" s="31" customFormat="1" ht="22.5" outlineLevel="1" x14ac:dyDescent="0.2">
      <c r="A25" s="29"/>
      <c r="B25" s="184" t="s">
        <v>28</v>
      </c>
      <c r="C25" s="185" t="s">
        <v>29</v>
      </c>
      <c r="D25" s="198"/>
      <c r="E25" s="187"/>
      <c r="F25" s="146" t="s">
        <v>105</v>
      </c>
      <c r="G25" s="147"/>
      <c r="H25" s="148"/>
      <c r="I25" s="141"/>
      <c r="J25" s="160"/>
      <c r="K25" s="161"/>
      <c r="L25" s="17"/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1</v>
      </c>
      <c r="AI25" s="18">
        <v>0</v>
      </c>
      <c r="AJ25" s="18">
        <v>0</v>
      </c>
      <c r="AK25" s="18">
        <v>1</v>
      </c>
      <c r="AL25" s="18">
        <v>0</v>
      </c>
      <c r="AM25" s="18">
        <v>0</v>
      </c>
      <c r="AN25" s="18">
        <v>1</v>
      </c>
      <c r="AO25" s="18">
        <v>0</v>
      </c>
      <c r="AP25" s="18">
        <v>0</v>
      </c>
      <c r="AQ25" s="18">
        <v>1</v>
      </c>
      <c r="AR25" s="18">
        <v>0</v>
      </c>
      <c r="AS25" s="19">
        <v>0</v>
      </c>
      <c r="AT25" s="19">
        <v>1</v>
      </c>
      <c r="AU25" s="19">
        <v>0</v>
      </c>
      <c r="AV25" s="19">
        <v>0</v>
      </c>
      <c r="AW25" s="19">
        <v>1</v>
      </c>
      <c r="AX25" s="19">
        <v>0</v>
      </c>
      <c r="AY25" s="19">
        <v>0</v>
      </c>
      <c r="AZ25" s="19">
        <v>1</v>
      </c>
      <c r="BA25" s="19">
        <v>0</v>
      </c>
      <c r="BB25" s="19">
        <v>0</v>
      </c>
      <c r="BC25" s="26">
        <v>1</v>
      </c>
      <c r="BD25" s="26">
        <v>0</v>
      </c>
      <c r="BE25" s="26">
        <v>0</v>
      </c>
      <c r="BF25" s="26">
        <v>1</v>
      </c>
      <c r="BG25" s="26">
        <v>0</v>
      </c>
      <c r="BH25" s="26">
        <v>0</v>
      </c>
      <c r="BI25" s="26">
        <v>1</v>
      </c>
      <c r="BJ25" s="26">
        <v>0</v>
      </c>
      <c r="BK25" s="26">
        <v>0</v>
      </c>
      <c r="BL25" s="26">
        <v>1</v>
      </c>
      <c r="BM25" s="26">
        <v>0</v>
      </c>
      <c r="BN25" s="26">
        <v>0</v>
      </c>
      <c r="BO25" s="26">
        <v>1</v>
      </c>
      <c r="BP25" s="26">
        <v>0</v>
      </c>
      <c r="BQ25" s="26">
        <v>0</v>
      </c>
      <c r="BR25" s="26">
        <v>0</v>
      </c>
      <c r="BS25" s="26">
        <v>0</v>
      </c>
      <c r="BT25" s="26">
        <v>0</v>
      </c>
      <c r="BU25" s="26">
        <v>0</v>
      </c>
      <c r="BV25" s="26">
        <v>0</v>
      </c>
      <c r="BW25" s="26">
        <v>0</v>
      </c>
      <c r="BX25" s="26">
        <v>0</v>
      </c>
      <c r="BY25" s="26">
        <v>0</v>
      </c>
      <c r="BZ25" s="26">
        <v>0</v>
      </c>
      <c r="CA25" s="26">
        <v>0</v>
      </c>
      <c r="CB25" s="26">
        <v>0</v>
      </c>
      <c r="CC25" s="26">
        <v>0</v>
      </c>
      <c r="CD25" s="26">
        <v>0</v>
      </c>
      <c r="CE25" s="26">
        <v>0</v>
      </c>
      <c r="CF25" s="26">
        <v>0</v>
      </c>
      <c r="CG25" s="26">
        <v>0</v>
      </c>
      <c r="CH25" s="26">
        <v>0</v>
      </c>
      <c r="CI25" s="26">
        <v>0</v>
      </c>
      <c r="CJ25" s="26">
        <v>0</v>
      </c>
      <c r="CK25" s="26">
        <v>0</v>
      </c>
      <c r="CL25" s="26">
        <v>0</v>
      </c>
      <c r="CM25" s="26">
        <v>0</v>
      </c>
      <c r="CN25" s="26">
        <v>0</v>
      </c>
      <c r="CO25" s="26">
        <v>0</v>
      </c>
      <c r="CP25" s="26">
        <v>0</v>
      </c>
      <c r="CQ25" s="26">
        <v>0</v>
      </c>
      <c r="CR25" s="26">
        <v>0</v>
      </c>
      <c r="CS25" s="26">
        <v>0</v>
      </c>
      <c r="CT25" s="26">
        <v>0</v>
      </c>
      <c r="CU25" s="26">
        <v>0</v>
      </c>
      <c r="CV25" s="26">
        <v>0</v>
      </c>
      <c r="CW25" s="26">
        <v>0</v>
      </c>
      <c r="CX25" s="26">
        <v>0</v>
      </c>
      <c r="CY25" s="26">
        <v>0</v>
      </c>
      <c r="CZ25" s="26">
        <v>0</v>
      </c>
      <c r="DA25" s="26">
        <v>0</v>
      </c>
      <c r="DB25" s="26">
        <v>0</v>
      </c>
      <c r="DC25" s="26">
        <v>0</v>
      </c>
      <c r="DD25" s="26">
        <v>0</v>
      </c>
      <c r="DE25" s="26">
        <v>0</v>
      </c>
      <c r="DF25" s="26">
        <v>0</v>
      </c>
      <c r="DG25" s="26">
        <v>0</v>
      </c>
      <c r="DH25" s="26">
        <v>0</v>
      </c>
      <c r="DI25" s="26">
        <v>0</v>
      </c>
      <c r="DJ25" s="26">
        <v>0</v>
      </c>
      <c r="DK25" s="26">
        <v>0</v>
      </c>
      <c r="DL25" s="26">
        <v>0</v>
      </c>
      <c r="DM25" s="26">
        <v>0</v>
      </c>
      <c r="DN25" s="26">
        <v>0</v>
      </c>
      <c r="DO25" s="26">
        <v>0</v>
      </c>
      <c r="DP25" s="26">
        <v>0</v>
      </c>
      <c r="DQ25" s="26">
        <v>0</v>
      </c>
      <c r="DR25" s="26">
        <v>0</v>
      </c>
      <c r="DS25" s="26">
        <v>0</v>
      </c>
      <c r="DT25" s="26">
        <v>0</v>
      </c>
      <c r="DU25" s="26">
        <v>0</v>
      </c>
      <c r="DV25" s="26">
        <v>0</v>
      </c>
      <c r="DW25" s="26">
        <v>0</v>
      </c>
      <c r="DX25" s="26">
        <v>0</v>
      </c>
      <c r="DY25" s="26">
        <v>0</v>
      </c>
      <c r="DZ25" s="26">
        <v>0</v>
      </c>
      <c r="EA25" s="26">
        <v>0</v>
      </c>
      <c r="EB25" s="26">
        <v>0</v>
      </c>
      <c r="EC25" s="26">
        <v>0</v>
      </c>
      <c r="ED25" s="26">
        <v>0</v>
      </c>
      <c r="EE25" s="26">
        <v>0</v>
      </c>
      <c r="EF25" s="26">
        <v>0</v>
      </c>
      <c r="EG25" s="26">
        <v>0</v>
      </c>
      <c r="EH25" s="26">
        <v>0</v>
      </c>
      <c r="EI25" s="26">
        <v>0</v>
      </c>
      <c r="EJ25" s="26">
        <v>0</v>
      </c>
      <c r="EK25" s="26">
        <v>0</v>
      </c>
      <c r="EL25" s="26">
        <v>0</v>
      </c>
      <c r="EM25" s="26">
        <v>0</v>
      </c>
      <c r="EN25" s="26">
        <v>0</v>
      </c>
      <c r="EO25" s="26">
        <v>0</v>
      </c>
      <c r="EP25" s="26">
        <v>0</v>
      </c>
      <c r="EQ25" s="26">
        <v>0</v>
      </c>
      <c r="ER25" s="26">
        <v>0</v>
      </c>
      <c r="ES25" s="26">
        <v>0</v>
      </c>
      <c r="ET25" s="26">
        <v>0</v>
      </c>
      <c r="EU25" s="26">
        <v>0</v>
      </c>
      <c r="EV25" s="26">
        <v>0</v>
      </c>
      <c r="EW25" s="26">
        <v>0</v>
      </c>
      <c r="EX25" s="26">
        <v>0</v>
      </c>
      <c r="EY25" s="26">
        <v>0</v>
      </c>
      <c r="EZ25" s="26">
        <v>0</v>
      </c>
      <c r="FA25" s="20"/>
      <c r="FB25" s="30"/>
    </row>
    <row r="26" spans="1:158" s="31" customFormat="1" ht="14.25" x14ac:dyDescent="0.2">
      <c r="A26" s="29"/>
      <c r="B26" s="217" t="s">
        <v>30</v>
      </c>
      <c r="C26" s="222"/>
      <c r="D26" s="223"/>
      <c r="E26" s="162"/>
      <c r="F26" s="162"/>
      <c r="G26" s="128">
        <f>HLOOKUP(J26,$M$1:$EZ$4,2,0)</f>
        <v>44880</v>
      </c>
      <c r="H26" s="128">
        <f>HLOOKUP(K26,$M$1:$EZ$4,2,0)</f>
        <v>45245</v>
      </c>
      <c r="I26" s="122">
        <f t="shared" ref="I26" si="38">K26-J26+1</f>
        <v>13</v>
      </c>
      <c r="J26" s="134">
        <f>MIN(J27:J33)</f>
        <v>19</v>
      </c>
      <c r="K26" s="135">
        <f>MAX(K27:K33)</f>
        <v>31</v>
      </c>
      <c r="L26" s="17"/>
      <c r="M26" s="18">
        <f t="shared" si="36"/>
        <v>0</v>
      </c>
      <c r="N26" s="18">
        <f t="shared" si="36"/>
        <v>0</v>
      </c>
      <c r="O26" s="18">
        <f t="shared" si="36"/>
        <v>0</v>
      </c>
      <c r="P26" s="18">
        <f t="shared" si="36"/>
        <v>0</v>
      </c>
      <c r="Q26" s="18">
        <f t="shared" si="36"/>
        <v>0</v>
      </c>
      <c r="R26" s="18">
        <f t="shared" si="36"/>
        <v>0</v>
      </c>
      <c r="S26" s="18">
        <f t="shared" si="36"/>
        <v>0</v>
      </c>
      <c r="T26" s="18">
        <f t="shared" si="36"/>
        <v>0</v>
      </c>
      <c r="U26" s="18">
        <f t="shared" si="36"/>
        <v>0</v>
      </c>
      <c r="V26" s="18">
        <f t="shared" si="36"/>
        <v>0</v>
      </c>
      <c r="W26" s="18">
        <f t="shared" ref="W26:CH29" si="39">IF(AND(W$4&gt;=$J26,W$4&lt;=$K26),1,0)</f>
        <v>0</v>
      </c>
      <c r="X26" s="18">
        <f t="shared" si="39"/>
        <v>0</v>
      </c>
      <c r="Y26" s="18">
        <f t="shared" si="39"/>
        <v>0</v>
      </c>
      <c r="Z26" s="18">
        <f t="shared" si="39"/>
        <v>0</v>
      </c>
      <c r="AA26" s="18">
        <f t="shared" si="39"/>
        <v>0</v>
      </c>
      <c r="AB26" s="18">
        <f t="shared" si="39"/>
        <v>0</v>
      </c>
      <c r="AC26" s="18">
        <f t="shared" si="39"/>
        <v>0</v>
      </c>
      <c r="AD26" s="18">
        <f t="shared" si="39"/>
        <v>0</v>
      </c>
      <c r="AE26" s="18">
        <f t="shared" si="39"/>
        <v>1</v>
      </c>
      <c r="AF26" s="18">
        <f t="shared" si="39"/>
        <v>1</v>
      </c>
      <c r="AG26" s="18">
        <f t="shared" si="39"/>
        <v>1</v>
      </c>
      <c r="AH26" s="18">
        <f t="shared" si="39"/>
        <v>1</v>
      </c>
      <c r="AI26" s="18">
        <f t="shared" si="39"/>
        <v>1</v>
      </c>
      <c r="AJ26" s="18">
        <f t="shared" si="39"/>
        <v>1</v>
      </c>
      <c r="AK26" s="18">
        <f t="shared" si="39"/>
        <v>1</v>
      </c>
      <c r="AL26" s="18">
        <f t="shared" si="39"/>
        <v>1</v>
      </c>
      <c r="AM26" s="18">
        <f t="shared" si="39"/>
        <v>1</v>
      </c>
      <c r="AN26" s="18">
        <f t="shared" si="39"/>
        <v>1</v>
      </c>
      <c r="AO26" s="18">
        <f t="shared" si="39"/>
        <v>1</v>
      </c>
      <c r="AP26" s="18">
        <f t="shared" si="39"/>
        <v>1</v>
      </c>
      <c r="AQ26" s="18">
        <f t="shared" si="39"/>
        <v>1</v>
      </c>
      <c r="AR26" s="18">
        <f t="shared" si="39"/>
        <v>0</v>
      </c>
      <c r="AS26" s="19">
        <f t="shared" si="39"/>
        <v>0</v>
      </c>
      <c r="AT26" s="19">
        <f t="shared" si="39"/>
        <v>0</v>
      </c>
      <c r="AU26" s="19">
        <f t="shared" si="39"/>
        <v>0</v>
      </c>
      <c r="AV26" s="19">
        <f t="shared" si="39"/>
        <v>0</v>
      </c>
      <c r="AW26" s="19">
        <f t="shared" si="39"/>
        <v>0</v>
      </c>
      <c r="AX26" s="19">
        <f t="shared" si="39"/>
        <v>0</v>
      </c>
      <c r="AY26" s="19">
        <f t="shared" si="39"/>
        <v>0</v>
      </c>
      <c r="AZ26" s="19">
        <f t="shared" si="39"/>
        <v>0</v>
      </c>
      <c r="BA26" s="19">
        <f t="shared" si="39"/>
        <v>0</v>
      </c>
      <c r="BB26" s="19">
        <f t="shared" si="39"/>
        <v>0</v>
      </c>
      <c r="BC26" s="26">
        <f t="shared" si="39"/>
        <v>0</v>
      </c>
      <c r="BD26" s="26">
        <f t="shared" si="39"/>
        <v>0</v>
      </c>
      <c r="BE26" s="26">
        <f t="shared" si="39"/>
        <v>0</v>
      </c>
      <c r="BF26" s="26">
        <f t="shared" si="39"/>
        <v>0</v>
      </c>
      <c r="BG26" s="26">
        <f t="shared" si="39"/>
        <v>0</v>
      </c>
      <c r="BH26" s="26">
        <f t="shared" si="39"/>
        <v>0</v>
      </c>
      <c r="BI26" s="26">
        <f t="shared" si="39"/>
        <v>0</v>
      </c>
      <c r="BJ26" s="26">
        <f t="shared" si="39"/>
        <v>0</v>
      </c>
      <c r="BK26" s="26">
        <f t="shared" si="39"/>
        <v>0</v>
      </c>
      <c r="BL26" s="26">
        <f t="shared" si="39"/>
        <v>0</v>
      </c>
      <c r="BM26" s="26">
        <f t="shared" si="39"/>
        <v>0</v>
      </c>
      <c r="BN26" s="26">
        <f t="shared" si="39"/>
        <v>0</v>
      </c>
      <c r="BO26" s="26">
        <f t="shared" si="39"/>
        <v>0</v>
      </c>
      <c r="BP26" s="26">
        <f t="shared" si="39"/>
        <v>0</v>
      </c>
      <c r="BQ26" s="26">
        <f t="shared" si="39"/>
        <v>0</v>
      </c>
      <c r="BR26" s="26">
        <f t="shared" si="39"/>
        <v>0</v>
      </c>
      <c r="BS26" s="26">
        <f t="shared" si="39"/>
        <v>0</v>
      </c>
      <c r="BT26" s="26">
        <f t="shared" si="39"/>
        <v>0</v>
      </c>
      <c r="BU26" s="26">
        <f t="shared" si="39"/>
        <v>0</v>
      </c>
      <c r="BV26" s="26">
        <f t="shared" si="39"/>
        <v>0</v>
      </c>
      <c r="BW26" s="26">
        <f t="shared" si="39"/>
        <v>0</v>
      </c>
      <c r="BX26" s="26">
        <f t="shared" si="39"/>
        <v>0</v>
      </c>
      <c r="BY26" s="26">
        <f t="shared" si="39"/>
        <v>0</v>
      </c>
      <c r="BZ26" s="26">
        <f t="shared" si="39"/>
        <v>0</v>
      </c>
      <c r="CA26" s="26">
        <f t="shared" si="39"/>
        <v>0</v>
      </c>
      <c r="CB26" s="26">
        <f t="shared" si="39"/>
        <v>0</v>
      </c>
      <c r="CC26" s="26">
        <f t="shared" si="39"/>
        <v>0</v>
      </c>
      <c r="CD26" s="26">
        <f t="shared" si="39"/>
        <v>0</v>
      </c>
      <c r="CE26" s="26">
        <f t="shared" si="39"/>
        <v>0</v>
      </c>
      <c r="CF26" s="26">
        <f t="shared" si="39"/>
        <v>0</v>
      </c>
      <c r="CG26" s="26">
        <f t="shared" si="39"/>
        <v>0</v>
      </c>
      <c r="CH26" s="26">
        <f t="shared" si="39"/>
        <v>0</v>
      </c>
      <c r="CI26" s="26">
        <f t="shared" ref="CI26:ED28" si="40">IF(AND(CI$4&gt;=$J26,CI$4&lt;=$K26),1,0)</f>
        <v>0</v>
      </c>
      <c r="CJ26" s="26">
        <f t="shared" si="40"/>
        <v>0</v>
      </c>
      <c r="CK26" s="26">
        <f t="shared" si="40"/>
        <v>0</v>
      </c>
      <c r="CL26" s="26">
        <f t="shared" si="40"/>
        <v>0</v>
      </c>
      <c r="CM26" s="26">
        <f t="shared" si="40"/>
        <v>0</v>
      </c>
      <c r="CN26" s="26">
        <f t="shared" si="40"/>
        <v>0</v>
      </c>
      <c r="CO26" s="26">
        <f t="shared" si="40"/>
        <v>0</v>
      </c>
      <c r="CP26" s="26">
        <f t="shared" si="40"/>
        <v>0</v>
      </c>
      <c r="CQ26" s="26">
        <f t="shared" si="40"/>
        <v>0</v>
      </c>
      <c r="CR26" s="26">
        <f t="shared" si="40"/>
        <v>0</v>
      </c>
      <c r="CS26" s="26">
        <f t="shared" si="40"/>
        <v>0</v>
      </c>
      <c r="CT26" s="26">
        <f t="shared" si="40"/>
        <v>0</v>
      </c>
      <c r="CU26" s="26">
        <f t="shared" si="40"/>
        <v>0</v>
      </c>
      <c r="CV26" s="26">
        <f t="shared" si="40"/>
        <v>0</v>
      </c>
      <c r="CW26" s="26">
        <f t="shared" si="40"/>
        <v>0</v>
      </c>
      <c r="CX26" s="26">
        <f t="shared" si="40"/>
        <v>0</v>
      </c>
      <c r="CY26" s="26">
        <f t="shared" si="40"/>
        <v>0</v>
      </c>
      <c r="CZ26" s="26">
        <f t="shared" si="40"/>
        <v>0</v>
      </c>
      <c r="DA26" s="26">
        <f t="shared" si="40"/>
        <v>0</v>
      </c>
      <c r="DB26" s="26">
        <f t="shared" si="40"/>
        <v>0</v>
      </c>
      <c r="DC26" s="26">
        <f t="shared" si="40"/>
        <v>0</v>
      </c>
      <c r="DD26" s="26">
        <f t="shared" si="40"/>
        <v>0</v>
      </c>
      <c r="DE26" s="26">
        <f t="shared" si="40"/>
        <v>0</v>
      </c>
      <c r="DF26" s="26">
        <f t="shared" si="40"/>
        <v>0</v>
      </c>
      <c r="DG26" s="26">
        <f t="shared" si="40"/>
        <v>0</v>
      </c>
      <c r="DH26" s="26">
        <f t="shared" si="40"/>
        <v>0</v>
      </c>
      <c r="DI26" s="26">
        <f t="shared" si="40"/>
        <v>0</v>
      </c>
      <c r="DJ26" s="26">
        <f t="shared" si="40"/>
        <v>0</v>
      </c>
      <c r="DK26" s="26">
        <f t="shared" si="40"/>
        <v>0</v>
      </c>
      <c r="DL26" s="26">
        <f t="shared" si="40"/>
        <v>0</v>
      </c>
      <c r="DM26" s="26">
        <f t="shared" si="40"/>
        <v>0</v>
      </c>
      <c r="DN26" s="26">
        <f t="shared" si="40"/>
        <v>0</v>
      </c>
      <c r="DO26" s="26">
        <f t="shared" si="40"/>
        <v>0</v>
      </c>
      <c r="DP26" s="26">
        <f t="shared" si="40"/>
        <v>0</v>
      </c>
      <c r="DQ26" s="26">
        <f t="shared" si="40"/>
        <v>0</v>
      </c>
      <c r="DR26" s="26">
        <f t="shared" si="40"/>
        <v>0</v>
      </c>
      <c r="DS26" s="26">
        <f t="shared" si="40"/>
        <v>0</v>
      </c>
      <c r="DT26" s="26">
        <f t="shared" si="40"/>
        <v>0</v>
      </c>
      <c r="DU26" s="26">
        <f t="shared" si="40"/>
        <v>0</v>
      </c>
      <c r="DV26" s="26">
        <f t="shared" si="40"/>
        <v>0</v>
      </c>
      <c r="DW26" s="26">
        <f t="shared" si="40"/>
        <v>0</v>
      </c>
      <c r="DX26" s="26">
        <f t="shared" si="40"/>
        <v>0</v>
      </c>
      <c r="DY26" s="26">
        <f t="shared" si="40"/>
        <v>0</v>
      </c>
      <c r="DZ26" s="26">
        <f t="shared" si="40"/>
        <v>0</v>
      </c>
      <c r="EA26" s="26">
        <f t="shared" si="40"/>
        <v>0</v>
      </c>
      <c r="EB26" s="26">
        <f t="shared" si="40"/>
        <v>0</v>
      </c>
      <c r="EC26" s="26">
        <f t="shared" si="40"/>
        <v>0</v>
      </c>
      <c r="ED26" s="26">
        <f t="shared" si="40"/>
        <v>0</v>
      </c>
      <c r="EE26" s="26">
        <f t="shared" si="37"/>
        <v>0</v>
      </c>
      <c r="EF26" s="26">
        <f t="shared" si="37"/>
        <v>0</v>
      </c>
      <c r="EG26" s="26">
        <f t="shared" si="37"/>
        <v>0</v>
      </c>
      <c r="EH26" s="26">
        <f t="shared" si="37"/>
        <v>0</v>
      </c>
      <c r="EI26" s="26">
        <f t="shared" si="37"/>
        <v>0</v>
      </c>
      <c r="EJ26" s="26">
        <f t="shared" si="37"/>
        <v>0</v>
      </c>
      <c r="EK26" s="26">
        <f t="shared" si="37"/>
        <v>0</v>
      </c>
      <c r="EL26" s="26">
        <f t="shared" si="37"/>
        <v>0</v>
      </c>
      <c r="EM26" s="26">
        <f t="shared" si="37"/>
        <v>0</v>
      </c>
      <c r="EN26" s="26">
        <f t="shared" si="37"/>
        <v>0</v>
      </c>
      <c r="EO26" s="26">
        <f t="shared" si="37"/>
        <v>0</v>
      </c>
      <c r="EP26" s="26">
        <f t="shared" si="37"/>
        <v>0</v>
      </c>
      <c r="EQ26" s="26">
        <f t="shared" si="37"/>
        <v>0</v>
      </c>
      <c r="ER26" s="26">
        <f t="shared" si="37"/>
        <v>0</v>
      </c>
      <c r="ES26" s="26">
        <f t="shared" si="37"/>
        <v>0</v>
      </c>
      <c r="ET26" s="26">
        <f t="shared" si="37"/>
        <v>0</v>
      </c>
      <c r="EU26" s="26">
        <f t="shared" si="35"/>
        <v>0</v>
      </c>
      <c r="EV26" s="26">
        <f t="shared" si="35"/>
        <v>0</v>
      </c>
      <c r="EW26" s="26">
        <f t="shared" si="35"/>
        <v>0</v>
      </c>
      <c r="EX26" s="26">
        <f t="shared" si="35"/>
        <v>0</v>
      </c>
      <c r="EY26" s="26">
        <f t="shared" si="35"/>
        <v>0</v>
      </c>
      <c r="EZ26" s="26">
        <f t="shared" si="35"/>
        <v>0</v>
      </c>
      <c r="FA26" s="20"/>
      <c r="FB26" s="30"/>
    </row>
    <row r="27" spans="1:158" s="31" customFormat="1" ht="14.25" outlineLevel="1" x14ac:dyDescent="0.2">
      <c r="A27" s="29"/>
      <c r="B27" s="180" t="s">
        <v>31</v>
      </c>
      <c r="C27" s="23" t="s">
        <v>11</v>
      </c>
      <c r="D27" s="24">
        <v>3</v>
      </c>
      <c r="E27" s="34" t="s">
        <v>27</v>
      </c>
      <c r="F27" s="34"/>
      <c r="G27" s="34"/>
      <c r="H27" s="34"/>
      <c r="I27" s="32">
        <f t="shared" ref="I27:I46" si="41">K27-J27+1</f>
        <v>3</v>
      </c>
      <c r="J27" s="32">
        <f>K27-D27+1</f>
        <v>27</v>
      </c>
      <c r="K27" s="33">
        <f>$K$29-1</f>
        <v>29</v>
      </c>
      <c r="L27" s="17"/>
      <c r="M27" s="18">
        <f t="shared" si="36"/>
        <v>0</v>
      </c>
      <c r="N27" s="18">
        <f t="shared" si="36"/>
        <v>0</v>
      </c>
      <c r="O27" s="18">
        <f t="shared" si="36"/>
        <v>0</v>
      </c>
      <c r="P27" s="18">
        <f t="shared" si="36"/>
        <v>0</v>
      </c>
      <c r="Q27" s="18">
        <f t="shared" si="36"/>
        <v>0</v>
      </c>
      <c r="R27" s="18">
        <f t="shared" si="36"/>
        <v>0</v>
      </c>
      <c r="S27" s="18">
        <f t="shared" si="36"/>
        <v>0</v>
      </c>
      <c r="T27" s="18">
        <f t="shared" si="36"/>
        <v>0</v>
      </c>
      <c r="U27" s="18">
        <f t="shared" si="36"/>
        <v>0</v>
      </c>
      <c r="V27" s="18">
        <f t="shared" si="36"/>
        <v>0</v>
      </c>
      <c r="W27" s="18">
        <f t="shared" si="39"/>
        <v>0</v>
      </c>
      <c r="X27" s="18">
        <f t="shared" si="39"/>
        <v>0</v>
      </c>
      <c r="Y27" s="18">
        <f t="shared" si="39"/>
        <v>0</v>
      </c>
      <c r="Z27" s="18">
        <f t="shared" si="39"/>
        <v>0</v>
      </c>
      <c r="AA27" s="18">
        <f t="shared" si="39"/>
        <v>0</v>
      </c>
      <c r="AB27" s="18">
        <f t="shared" si="39"/>
        <v>0</v>
      </c>
      <c r="AC27" s="18">
        <f t="shared" si="39"/>
        <v>0</v>
      </c>
      <c r="AD27" s="18">
        <f t="shared" si="39"/>
        <v>0</v>
      </c>
      <c r="AE27" s="18">
        <f t="shared" si="39"/>
        <v>0</v>
      </c>
      <c r="AF27" s="18">
        <f t="shared" si="39"/>
        <v>0</v>
      </c>
      <c r="AG27" s="18">
        <f t="shared" si="39"/>
        <v>0</v>
      </c>
      <c r="AH27" s="18">
        <f t="shared" si="39"/>
        <v>0</v>
      </c>
      <c r="AI27" s="18">
        <f t="shared" si="39"/>
        <v>0</v>
      </c>
      <c r="AJ27" s="18">
        <f t="shared" si="39"/>
        <v>0</v>
      </c>
      <c r="AK27" s="18">
        <f t="shared" si="39"/>
        <v>0</v>
      </c>
      <c r="AL27" s="18">
        <f t="shared" si="39"/>
        <v>0</v>
      </c>
      <c r="AM27" s="18">
        <f t="shared" si="39"/>
        <v>1</v>
      </c>
      <c r="AN27" s="18">
        <f t="shared" si="39"/>
        <v>1</v>
      </c>
      <c r="AO27" s="18">
        <f t="shared" si="39"/>
        <v>1</v>
      </c>
      <c r="AP27" s="18">
        <f t="shared" si="39"/>
        <v>0</v>
      </c>
      <c r="AQ27" s="18">
        <f t="shared" si="39"/>
        <v>0</v>
      </c>
      <c r="AR27" s="18">
        <f t="shared" si="39"/>
        <v>0</v>
      </c>
      <c r="AS27" s="19">
        <f t="shared" si="39"/>
        <v>0</v>
      </c>
      <c r="AT27" s="19">
        <f t="shared" si="39"/>
        <v>0</v>
      </c>
      <c r="AU27" s="19">
        <f t="shared" si="39"/>
        <v>0</v>
      </c>
      <c r="AV27" s="19">
        <f t="shared" si="39"/>
        <v>0</v>
      </c>
      <c r="AW27" s="19">
        <f t="shared" si="39"/>
        <v>0</v>
      </c>
      <c r="AX27" s="19">
        <f t="shared" si="39"/>
        <v>0</v>
      </c>
      <c r="AY27" s="19">
        <f t="shared" si="39"/>
        <v>0</v>
      </c>
      <c r="AZ27" s="19">
        <f t="shared" si="39"/>
        <v>0</v>
      </c>
      <c r="BA27" s="19">
        <f t="shared" si="39"/>
        <v>0</v>
      </c>
      <c r="BB27" s="19">
        <f t="shared" si="39"/>
        <v>0</v>
      </c>
      <c r="BC27" s="26">
        <f t="shared" si="39"/>
        <v>0</v>
      </c>
      <c r="BD27" s="26">
        <f t="shared" si="39"/>
        <v>0</v>
      </c>
      <c r="BE27" s="26">
        <f t="shared" si="39"/>
        <v>0</v>
      </c>
      <c r="BF27" s="26">
        <f t="shared" si="39"/>
        <v>0</v>
      </c>
      <c r="BG27" s="26">
        <f t="shared" si="39"/>
        <v>0</v>
      </c>
      <c r="BH27" s="26">
        <f t="shared" si="39"/>
        <v>0</v>
      </c>
      <c r="BI27" s="26">
        <f t="shared" si="39"/>
        <v>0</v>
      </c>
      <c r="BJ27" s="26">
        <f t="shared" si="39"/>
        <v>0</v>
      </c>
      <c r="BK27" s="26">
        <f t="shared" si="39"/>
        <v>0</v>
      </c>
      <c r="BL27" s="26">
        <f t="shared" si="39"/>
        <v>0</v>
      </c>
      <c r="BM27" s="26">
        <f t="shared" si="39"/>
        <v>0</v>
      </c>
      <c r="BN27" s="26">
        <f t="shared" si="39"/>
        <v>0</v>
      </c>
      <c r="BO27" s="26">
        <f t="shared" si="39"/>
        <v>0</v>
      </c>
      <c r="BP27" s="26">
        <f t="shared" si="39"/>
        <v>0</v>
      </c>
      <c r="BQ27" s="26">
        <f t="shared" si="39"/>
        <v>0</v>
      </c>
      <c r="BR27" s="26">
        <f t="shared" si="39"/>
        <v>0</v>
      </c>
      <c r="BS27" s="26">
        <f t="shared" si="39"/>
        <v>0</v>
      </c>
      <c r="BT27" s="26">
        <f t="shared" si="39"/>
        <v>0</v>
      </c>
      <c r="BU27" s="26">
        <f t="shared" si="39"/>
        <v>0</v>
      </c>
      <c r="BV27" s="26">
        <f t="shared" si="39"/>
        <v>0</v>
      </c>
      <c r="BW27" s="26">
        <f t="shared" si="39"/>
        <v>0</v>
      </c>
      <c r="BX27" s="26">
        <f t="shared" si="39"/>
        <v>0</v>
      </c>
      <c r="BY27" s="26">
        <f t="shared" si="39"/>
        <v>0</v>
      </c>
      <c r="BZ27" s="26">
        <f t="shared" si="39"/>
        <v>0</v>
      </c>
      <c r="CA27" s="26">
        <f t="shared" si="39"/>
        <v>0</v>
      </c>
      <c r="CB27" s="26">
        <f t="shared" si="39"/>
        <v>0</v>
      </c>
      <c r="CC27" s="26">
        <f t="shared" si="39"/>
        <v>0</v>
      </c>
      <c r="CD27" s="26">
        <f t="shared" si="39"/>
        <v>0</v>
      </c>
      <c r="CE27" s="26">
        <f t="shared" si="39"/>
        <v>0</v>
      </c>
      <c r="CF27" s="26">
        <f t="shared" si="39"/>
        <v>0</v>
      </c>
      <c r="CG27" s="26">
        <f t="shared" si="39"/>
        <v>0</v>
      </c>
      <c r="CH27" s="26">
        <f t="shared" si="39"/>
        <v>0</v>
      </c>
      <c r="CI27" s="26">
        <f t="shared" si="40"/>
        <v>0</v>
      </c>
      <c r="CJ27" s="26">
        <f t="shared" si="40"/>
        <v>0</v>
      </c>
      <c r="CK27" s="26">
        <f t="shared" si="40"/>
        <v>0</v>
      </c>
      <c r="CL27" s="26">
        <f t="shared" si="40"/>
        <v>0</v>
      </c>
      <c r="CM27" s="26">
        <f t="shared" si="40"/>
        <v>0</v>
      </c>
      <c r="CN27" s="26">
        <f t="shared" si="40"/>
        <v>0</v>
      </c>
      <c r="CO27" s="26">
        <f t="shared" si="40"/>
        <v>0</v>
      </c>
      <c r="CP27" s="26">
        <f t="shared" si="40"/>
        <v>0</v>
      </c>
      <c r="CQ27" s="26">
        <f t="shared" si="40"/>
        <v>0</v>
      </c>
      <c r="CR27" s="26">
        <f t="shared" si="40"/>
        <v>0</v>
      </c>
      <c r="CS27" s="26">
        <f t="shared" si="40"/>
        <v>0</v>
      </c>
      <c r="CT27" s="26">
        <f t="shared" si="40"/>
        <v>0</v>
      </c>
      <c r="CU27" s="26">
        <f t="shared" si="40"/>
        <v>0</v>
      </c>
      <c r="CV27" s="26">
        <f t="shared" si="40"/>
        <v>0</v>
      </c>
      <c r="CW27" s="26">
        <f t="shared" si="40"/>
        <v>0</v>
      </c>
      <c r="CX27" s="26">
        <f t="shared" si="40"/>
        <v>0</v>
      </c>
      <c r="CY27" s="26">
        <f t="shared" si="40"/>
        <v>0</v>
      </c>
      <c r="CZ27" s="26">
        <f t="shared" si="40"/>
        <v>0</v>
      </c>
      <c r="DA27" s="26">
        <f t="shared" si="40"/>
        <v>0</v>
      </c>
      <c r="DB27" s="26">
        <f t="shared" si="40"/>
        <v>0</v>
      </c>
      <c r="DC27" s="26">
        <f t="shared" si="40"/>
        <v>0</v>
      </c>
      <c r="DD27" s="26">
        <f t="shared" si="40"/>
        <v>0</v>
      </c>
      <c r="DE27" s="26">
        <f t="shared" si="40"/>
        <v>0</v>
      </c>
      <c r="DF27" s="26">
        <f t="shared" si="40"/>
        <v>0</v>
      </c>
      <c r="DG27" s="26">
        <f t="shared" si="40"/>
        <v>0</v>
      </c>
      <c r="DH27" s="26">
        <f t="shared" si="40"/>
        <v>0</v>
      </c>
      <c r="DI27" s="26">
        <f t="shared" si="40"/>
        <v>0</v>
      </c>
      <c r="DJ27" s="26">
        <f t="shared" si="40"/>
        <v>0</v>
      </c>
      <c r="DK27" s="26">
        <f t="shared" si="40"/>
        <v>0</v>
      </c>
      <c r="DL27" s="26">
        <f t="shared" si="40"/>
        <v>0</v>
      </c>
      <c r="DM27" s="26">
        <f t="shared" si="40"/>
        <v>0</v>
      </c>
      <c r="DN27" s="26">
        <f t="shared" si="40"/>
        <v>0</v>
      </c>
      <c r="DO27" s="26">
        <f t="shared" si="40"/>
        <v>0</v>
      </c>
      <c r="DP27" s="26">
        <f t="shared" si="40"/>
        <v>0</v>
      </c>
      <c r="DQ27" s="26">
        <f t="shared" si="40"/>
        <v>0</v>
      </c>
      <c r="DR27" s="26">
        <f t="shared" si="40"/>
        <v>0</v>
      </c>
      <c r="DS27" s="26">
        <f t="shared" si="40"/>
        <v>0</v>
      </c>
      <c r="DT27" s="26">
        <f t="shared" si="40"/>
        <v>0</v>
      </c>
      <c r="DU27" s="26">
        <f t="shared" si="40"/>
        <v>0</v>
      </c>
      <c r="DV27" s="26">
        <f t="shared" si="40"/>
        <v>0</v>
      </c>
      <c r="DW27" s="26">
        <f t="shared" si="40"/>
        <v>0</v>
      </c>
      <c r="DX27" s="26">
        <f t="shared" si="40"/>
        <v>0</v>
      </c>
      <c r="DY27" s="26">
        <f t="shared" si="40"/>
        <v>0</v>
      </c>
      <c r="DZ27" s="26">
        <f t="shared" si="40"/>
        <v>0</v>
      </c>
      <c r="EA27" s="26">
        <f t="shared" si="40"/>
        <v>0</v>
      </c>
      <c r="EB27" s="26">
        <f t="shared" si="40"/>
        <v>0</v>
      </c>
      <c r="EC27" s="26">
        <f t="shared" si="40"/>
        <v>0</v>
      </c>
      <c r="ED27" s="26">
        <f t="shared" si="40"/>
        <v>0</v>
      </c>
      <c r="EE27" s="26">
        <f t="shared" si="37"/>
        <v>0</v>
      </c>
      <c r="EF27" s="26">
        <f t="shared" si="37"/>
        <v>0</v>
      </c>
      <c r="EG27" s="26">
        <f t="shared" si="37"/>
        <v>0</v>
      </c>
      <c r="EH27" s="26">
        <f t="shared" si="37"/>
        <v>0</v>
      </c>
      <c r="EI27" s="26">
        <f t="shared" si="37"/>
        <v>0</v>
      </c>
      <c r="EJ27" s="26">
        <f t="shared" si="37"/>
        <v>0</v>
      </c>
      <c r="EK27" s="26">
        <f t="shared" si="37"/>
        <v>0</v>
      </c>
      <c r="EL27" s="26">
        <f t="shared" si="37"/>
        <v>0</v>
      </c>
      <c r="EM27" s="26">
        <f t="shared" si="37"/>
        <v>0</v>
      </c>
      <c r="EN27" s="26">
        <f t="shared" si="37"/>
        <v>0</v>
      </c>
      <c r="EO27" s="26">
        <f t="shared" si="37"/>
        <v>0</v>
      </c>
      <c r="EP27" s="26">
        <f t="shared" si="37"/>
        <v>0</v>
      </c>
      <c r="EQ27" s="26">
        <f t="shared" si="37"/>
        <v>0</v>
      </c>
      <c r="ER27" s="26">
        <f t="shared" si="37"/>
        <v>0</v>
      </c>
      <c r="ES27" s="26">
        <f t="shared" si="37"/>
        <v>0</v>
      </c>
      <c r="ET27" s="26">
        <f t="shared" si="37"/>
        <v>0</v>
      </c>
      <c r="EU27" s="26">
        <f t="shared" si="35"/>
        <v>0</v>
      </c>
      <c r="EV27" s="26">
        <f t="shared" si="35"/>
        <v>0</v>
      </c>
      <c r="EW27" s="26">
        <f t="shared" si="35"/>
        <v>0</v>
      </c>
      <c r="EX27" s="26">
        <f t="shared" si="35"/>
        <v>0</v>
      </c>
      <c r="EY27" s="26">
        <f t="shared" si="35"/>
        <v>0</v>
      </c>
      <c r="EZ27" s="26">
        <f t="shared" si="35"/>
        <v>0</v>
      </c>
      <c r="FA27" s="20"/>
      <c r="FB27" s="30"/>
    </row>
    <row r="28" spans="1:158" s="31" customFormat="1" ht="24" outlineLevel="1" x14ac:dyDescent="0.2">
      <c r="A28" s="29"/>
      <c r="B28" s="180" t="s">
        <v>32</v>
      </c>
      <c r="C28" s="181" t="s">
        <v>11</v>
      </c>
      <c r="D28" s="182" t="s">
        <v>33</v>
      </c>
      <c r="E28" s="163"/>
      <c r="F28" s="126" t="s">
        <v>106</v>
      </c>
      <c r="G28" s="130">
        <f>G18</f>
        <v>44696</v>
      </c>
      <c r="H28" s="130">
        <f>H29</f>
        <v>45208</v>
      </c>
      <c r="I28" s="154">
        <f t="shared" si="41"/>
        <v>3</v>
      </c>
      <c r="J28" s="154">
        <f>$J$19</f>
        <v>19</v>
      </c>
      <c r="K28" s="155">
        <f>K18</f>
        <v>21</v>
      </c>
      <c r="L28" s="17"/>
      <c r="M28" s="18">
        <f t="shared" si="36"/>
        <v>0</v>
      </c>
      <c r="N28" s="18">
        <f t="shared" si="36"/>
        <v>0</v>
      </c>
      <c r="O28" s="18">
        <f t="shared" si="36"/>
        <v>0</v>
      </c>
      <c r="P28" s="18">
        <f t="shared" si="36"/>
        <v>0</v>
      </c>
      <c r="Q28" s="18">
        <f t="shared" si="36"/>
        <v>0</v>
      </c>
      <c r="R28" s="18">
        <f t="shared" si="36"/>
        <v>0</v>
      </c>
      <c r="S28" s="18">
        <f t="shared" si="36"/>
        <v>0</v>
      </c>
      <c r="T28" s="18">
        <f t="shared" si="36"/>
        <v>0</v>
      </c>
      <c r="U28" s="18">
        <f t="shared" si="36"/>
        <v>0</v>
      </c>
      <c r="V28" s="18">
        <f t="shared" si="36"/>
        <v>0</v>
      </c>
      <c r="W28" s="18">
        <f t="shared" si="39"/>
        <v>0</v>
      </c>
      <c r="X28" s="18">
        <f t="shared" si="39"/>
        <v>0</v>
      </c>
      <c r="Y28" s="18">
        <f t="shared" si="39"/>
        <v>0</v>
      </c>
      <c r="Z28" s="18">
        <f t="shared" si="39"/>
        <v>0</v>
      </c>
      <c r="AA28" s="18">
        <f t="shared" si="39"/>
        <v>0</v>
      </c>
      <c r="AB28" s="18">
        <f t="shared" si="39"/>
        <v>0</v>
      </c>
      <c r="AC28" s="18">
        <f t="shared" si="39"/>
        <v>0</v>
      </c>
      <c r="AD28" s="18">
        <f t="shared" si="39"/>
        <v>0</v>
      </c>
      <c r="AE28" s="18">
        <f t="shared" si="39"/>
        <v>1</v>
      </c>
      <c r="AF28" s="18">
        <f t="shared" si="39"/>
        <v>1</v>
      </c>
      <c r="AG28" s="18">
        <f t="shared" si="39"/>
        <v>1</v>
      </c>
      <c r="AH28" s="18">
        <f t="shared" si="39"/>
        <v>0</v>
      </c>
      <c r="AI28" s="18">
        <f t="shared" si="39"/>
        <v>0</v>
      </c>
      <c r="AJ28" s="18">
        <f t="shared" si="39"/>
        <v>0</v>
      </c>
      <c r="AK28" s="18">
        <f t="shared" si="39"/>
        <v>0</v>
      </c>
      <c r="AL28" s="18">
        <f t="shared" si="39"/>
        <v>0</v>
      </c>
      <c r="AM28" s="18">
        <f t="shared" si="39"/>
        <v>0</v>
      </c>
      <c r="AN28" s="18">
        <f t="shared" si="39"/>
        <v>0</v>
      </c>
      <c r="AO28" s="18">
        <f t="shared" si="39"/>
        <v>0</v>
      </c>
      <c r="AP28" s="18">
        <f t="shared" si="39"/>
        <v>0</v>
      </c>
      <c r="AQ28" s="18">
        <f t="shared" si="39"/>
        <v>0</v>
      </c>
      <c r="AR28" s="18">
        <f t="shared" si="39"/>
        <v>0</v>
      </c>
      <c r="AS28" s="19">
        <f t="shared" si="39"/>
        <v>0</v>
      </c>
      <c r="AT28" s="19">
        <f t="shared" si="39"/>
        <v>0</v>
      </c>
      <c r="AU28" s="19">
        <f t="shared" si="39"/>
        <v>0</v>
      </c>
      <c r="AV28" s="19">
        <f t="shared" si="39"/>
        <v>0</v>
      </c>
      <c r="AW28" s="19">
        <f t="shared" si="39"/>
        <v>0</v>
      </c>
      <c r="AX28" s="19">
        <f t="shared" si="39"/>
        <v>0</v>
      </c>
      <c r="AY28" s="19">
        <f t="shared" si="39"/>
        <v>0</v>
      </c>
      <c r="AZ28" s="19">
        <f t="shared" si="39"/>
        <v>0</v>
      </c>
      <c r="BA28" s="19">
        <f t="shared" si="39"/>
        <v>0</v>
      </c>
      <c r="BB28" s="19">
        <f t="shared" si="39"/>
        <v>0</v>
      </c>
      <c r="BC28" s="26">
        <f t="shared" si="39"/>
        <v>0</v>
      </c>
      <c r="BD28" s="26">
        <f t="shared" si="39"/>
        <v>0</v>
      </c>
      <c r="BE28" s="26">
        <f t="shared" si="39"/>
        <v>0</v>
      </c>
      <c r="BF28" s="26">
        <f t="shared" si="39"/>
        <v>0</v>
      </c>
      <c r="BG28" s="26">
        <f t="shared" si="39"/>
        <v>0</v>
      </c>
      <c r="BH28" s="26">
        <f t="shared" si="39"/>
        <v>0</v>
      </c>
      <c r="BI28" s="26">
        <f t="shared" si="39"/>
        <v>0</v>
      </c>
      <c r="BJ28" s="26">
        <f t="shared" si="39"/>
        <v>0</v>
      </c>
      <c r="BK28" s="26">
        <f t="shared" si="39"/>
        <v>0</v>
      </c>
      <c r="BL28" s="26">
        <f t="shared" si="39"/>
        <v>0</v>
      </c>
      <c r="BM28" s="26">
        <f t="shared" si="39"/>
        <v>0</v>
      </c>
      <c r="BN28" s="26">
        <f t="shared" si="39"/>
        <v>0</v>
      </c>
      <c r="BO28" s="26">
        <f t="shared" si="39"/>
        <v>0</v>
      </c>
      <c r="BP28" s="26">
        <f t="shared" si="39"/>
        <v>0</v>
      </c>
      <c r="BQ28" s="26">
        <f t="shared" si="39"/>
        <v>0</v>
      </c>
      <c r="BR28" s="26">
        <f t="shared" si="39"/>
        <v>0</v>
      </c>
      <c r="BS28" s="26">
        <f t="shared" si="39"/>
        <v>0</v>
      </c>
      <c r="BT28" s="26">
        <f t="shared" si="39"/>
        <v>0</v>
      </c>
      <c r="BU28" s="26">
        <f t="shared" si="39"/>
        <v>0</v>
      </c>
      <c r="BV28" s="26">
        <f t="shared" si="39"/>
        <v>0</v>
      </c>
      <c r="BW28" s="26">
        <f t="shared" si="39"/>
        <v>0</v>
      </c>
      <c r="BX28" s="26">
        <f t="shared" si="39"/>
        <v>0</v>
      </c>
      <c r="BY28" s="26">
        <f t="shared" si="39"/>
        <v>0</v>
      </c>
      <c r="BZ28" s="26">
        <f t="shared" si="39"/>
        <v>0</v>
      </c>
      <c r="CA28" s="26">
        <f t="shared" si="39"/>
        <v>0</v>
      </c>
      <c r="CB28" s="26">
        <f t="shared" si="39"/>
        <v>0</v>
      </c>
      <c r="CC28" s="26">
        <f t="shared" si="39"/>
        <v>0</v>
      </c>
      <c r="CD28" s="26">
        <f t="shared" si="39"/>
        <v>0</v>
      </c>
      <c r="CE28" s="26">
        <f t="shared" si="39"/>
        <v>0</v>
      </c>
      <c r="CF28" s="26">
        <f t="shared" si="39"/>
        <v>0</v>
      </c>
      <c r="CG28" s="26">
        <f t="shared" si="39"/>
        <v>0</v>
      </c>
      <c r="CH28" s="26">
        <f t="shared" si="39"/>
        <v>0</v>
      </c>
      <c r="CI28" s="26">
        <f t="shared" si="40"/>
        <v>0</v>
      </c>
      <c r="CJ28" s="26">
        <f t="shared" si="40"/>
        <v>0</v>
      </c>
      <c r="CK28" s="26">
        <f t="shared" si="40"/>
        <v>0</v>
      </c>
      <c r="CL28" s="26">
        <f t="shared" si="40"/>
        <v>0</v>
      </c>
      <c r="CM28" s="26">
        <f t="shared" si="40"/>
        <v>0</v>
      </c>
      <c r="CN28" s="26">
        <f t="shared" si="40"/>
        <v>0</v>
      </c>
      <c r="CO28" s="26">
        <f t="shared" si="40"/>
        <v>0</v>
      </c>
      <c r="CP28" s="26">
        <f t="shared" si="40"/>
        <v>0</v>
      </c>
      <c r="CQ28" s="26">
        <f t="shared" si="40"/>
        <v>0</v>
      </c>
      <c r="CR28" s="26">
        <f t="shared" si="40"/>
        <v>0</v>
      </c>
      <c r="CS28" s="26">
        <f t="shared" si="40"/>
        <v>0</v>
      </c>
      <c r="CT28" s="26">
        <f t="shared" si="40"/>
        <v>0</v>
      </c>
      <c r="CU28" s="26">
        <f t="shared" si="40"/>
        <v>0</v>
      </c>
      <c r="CV28" s="26">
        <f t="shared" si="40"/>
        <v>0</v>
      </c>
      <c r="CW28" s="26">
        <f t="shared" si="40"/>
        <v>0</v>
      </c>
      <c r="CX28" s="26">
        <f t="shared" si="40"/>
        <v>0</v>
      </c>
      <c r="CY28" s="26">
        <f t="shared" si="40"/>
        <v>0</v>
      </c>
      <c r="CZ28" s="26">
        <f t="shared" si="40"/>
        <v>0</v>
      </c>
      <c r="DA28" s="26">
        <f t="shared" si="40"/>
        <v>0</v>
      </c>
      <c r="DB28" s="26">
        <f t="shared" si="40"/>
        <v>0</v>
      </c>
      <c r="DC28" s="26">
        <f t="shared" si="40"/>
        <v>0</v>
      </c>
      <c r="DD28" s="26">
        <f t="shared" si="40"/>
        <v>0</v>
      </c>
      <c r="DE28" s="26">
        <f t="shared" si="40"/>
        <v>0</v>
      </c>
      <c r="DF28" s="26">
        <f t="shared" si="40"/>
        <v>0</v>
      </c>
      <c r="DG28" s="26">
        <f t="shared" si="40"/>
        <v>0</v>
      </c>
      <c r="DH28" s="26">
        <f t="shared" si="40"/>
        <v>0</v>
      </c>
      <c r="DI28" s="26">
        <f t="shared" si="40"/>
        <v>0</v>
      </c>
      <c r="DJ28" s="26">
        <f t="shared" si="40"/>
        <v>0</v>
      </c>
      <c r="DK28" s="26">
        <f t="shared" si="40"/>
        <v>0</v>
      </c>
      <c r="DL28" s="26">
        <f t="shared" si="40"/>
        <v>0</v>
      </c>
      <c r="DM28" s="26">
        <f t="shared" si="40"/>
        <v>0</v>
      </c>
      <c r="DN28" s="26">
        <f t="shared" si="40"/>
        <v>0</v>
      </c>
      <c r="DO28" s="26">
        <f t="shared" si="40"/>
        <v>0</v>
      </c>
      <c r="DP28" s="26">
        <f t="shared" si="40"/>
        <v>0</v>
      </c>
      <c r="DQ28" s="26">
        <f t="shared" si="40"/>
        <v>0</v>
      </c>
      <c r="DR28" s="26">
        <f t="shared" si="40"/>
        <v>0</v>
      </c>
      <c r="DS28" s="26">
        <f t="shared" si="40"/>
        <v>0</v>
      </c>
      <c r="DT28" s="26">
        <f t="shared" si="40"/>
        <v>0</v>
      </c>
      <c r="DU28" s="26">
        <f t="shared" si="40"/>
        <v>0</v>
      </c>
      <c r="DV28" s="26">
        <f t="shared" si="40"/>
        <v>0</v>
      </c>
      <c r="DW28" s="26">
        <f t="shared" si="40"/>
        <v>0</v>
      </c>
      <c r="DX28" s="26">
        <f t="shared" si="40"/>
        <v>0</v>
      </c>
      <c r="DY28" s="26">
        <f t="shared" si="40"/>
        <v>0</v>
      </c>
      <c r="DZ28" s="26">
        <f t="shared" si="40"/>
        <v>0</v>
      </c>
      <c r="EA28" s="26">
        <f t="shared" si="40"/>
        <v>0</v>
      </c>
      <c r="EB28" s="26">
        <f t="shared" si="40"/>
        <v>0</v>
      </c>
      <c r="EC28" s="26">
        <f t="shared" si="40"/>
        <v>0</v>
      </c>
      <c r="ED28" s="26">
        <f t="shared" si="40"/>
        <v>0</v>
      </c>
      <c r="EE28" s="26">
        <f t="shared" si="37"/>
        <v>0</v>
      </c>
      <c r="EF28" s="26">
        <f t="shared" si="37"/>
        <v>0</v>
      </c>
      <c r="EG28" s="26">
        <f t="shared" si="37"/>
        <v>0</v>
      </c>
      <c r="EH28" s="26">
        <f t="shared" si="37"/>
        <v>0</v>
      </c>
      <c r="EI28" s="26">
        <f t="shared" si="37"/>
        <v>0</v>
      </c>
      <c r="EJ28" s="26">
        <f t="shared" si="37"/>
        <v>0</v>
      </c>
      <c r="EK28" s="26">
        <f t="shared" si="37"/>
        <v>0</v>
      </c>
      <c r="EL28" s="26">
        <f t="shared" si="37"/>
        <v>0</v>
      </c>
      <c r="EM28" s="26">
        <f t="shared" si="37"/>
        <v>0</v>
      </c>
      <c r="EN28" s="26">
        <f t="shared" si="37"/>
        <v>0</v>
      </c>
      <c r="EO28" s="26">
        <f t="shared" si="37"/>
        <v>0</v>
      </c>
      <c r="EP28" s="26">
        <f t="shared" si="37"/>
        <v>0</v>
      </c>
      <c r="EQ28" s="26">
        <f t="shared" si="37"/>
        <v>0</v>
      </c>
      <c r="ER28" s="26">
        <f t="shared" si="37"/>
        <v>0</v>
      </c>
      <c r="ES28" s="26">
        <f t="shared" si="37"/>
        <v>0</v>
      </c>
      <c r="ET28" s="26">
        <f t="shared" si="37"/>
        <v>0</v>
      </c>
      <c r="EU28" s="26">
        <f t="shared" si="37"/>
        <v>0</v>
      </c>
      <c r="EV28" s="26">
        <f t="shared" si="37"/>
        <v>0</v>
      </c>
      <c r="EW28" s="26">
        <f t="shared" si="37"/>
        <v>0</v>
      </c>
      <c r="EX28" s="26">
        <f t="shared" si="37"/>
        <v>0</v>
      </c>
      <c r="EY28" s="26">
        <f t="shared" si="37"/>
        <v>0</v>
      </c>
      <c r="EZ28" s="26">
        <f t="shared" si="37"/>
        <v>0</v>
      </c>
      <c r="FA28" s="20"/>
      <c r="FB28" s="30"/>
    </row>
    <row r="29" spans="1:158" s="31" customFormat="1" ht="22.5" outlineLevel="1" x14ac:dyDescent="0.2">
      <c r="A29" s="29"/>
      <c r="B29" s="180" t="s">
        <v>34</v>
      </c>
      <c r="C29" s="181" t="s">
        <v>20</v>
      </c>
      <c r="D29" s="183">
        <f>сроки_калк!B32</f>
        <v>2</v>
      </c>
      <c r="E29" s="145"/>
      <c r="F29" s="126" t="s">
        <v>106</v>
      </c>
      <c r="G29" s="130">
        <f>EDATE(H29,-D29+1)</f>
        <v>45178</v>
      </c>
      <c r="H29" s="130">
        <f>H34</f>
        <v>45208</v>
      </c>
      <c r="I29" s="154">
        <f t="shared" si="41"/>
        <v>2</v>
      </c>
      <c r="J29" s="154">
        <f t="shared" ref="J29:K32" si="42">HLOOKUP(DATE(YEAR(G29),MONTH(G29),DAY(15)),$M$2:$FB$4,3,0)</f>
        <v>29</v>
      </c>
      <c r="K29" s="155">
        <f t="shared" si="42"/>
        <v>30</v>
      </c>
      <c r="L29" s="17"/>
      <c r="M29" s="18">
        <f t="shared" si="36"/>
        <v>0</v>
      </c>
      <c r="N29" s="18">
        <f t="shared" si="36"/>
        <v>0</v>
      </c>
      <c r="O29" s="18">
        <f t="shared" si="36"/>
        <v>0</v>
      </c>
      <c r="P29" s="18">
        <f t="shared" si="36"/>
        <v>0</v>
      </c>
      <c r="Q29" s="18">
        <f t="shared" si="36"/>
        <v>0</v>
      </c>
      <c r="R29" s="18">
        <f t="shared" si="36"/>
        <v>0</v>
      </c>
      <c r="S29" s="18">
        <f t="shared" si="36"/>
        <v>0</v>
      </c>
      <c r="T29" s="18">
        <f t="shared" si="36"/>
        <v>0</v>
      </c>
      <c r="U29" s="18">
        <f t="shared" si="36"/>
        <v>0</v>
      </c>
      <c r="V29" s="18">
        <f t="shared" si="36"/>
        <v>0</v>
      </c>
      <c r="W29" s="18">
        <f t="shared" si="39"/>
        <v>0</v>
      </c>
      <c r="X29" s="18">
        <f t="shared" si="39"/>
        <v>0</v>
      </c>
      <c r="Y29" s="18">
        <f t="shared" si="39"/>
        <v>0</v>
      </c>
      <c r="Z29" s="18">
        <f t="shared" si="39"/>
        <v>0</v>
      </c>
      <c r="AA29" s="18">
        <f t="shared" si="39"/>
        <v>0</v>
      </c>
      <c r="AB29" s="18">
        <f t="shared" si="39"/>
        <v>0</v>
      </c>
      <c r="AC29" s="18">
        <f t="shared" si="39"/>
        <v>0</v>
      </c>
      <c r="AD29" s="18">
        <f t="shared" si="39"/>
        <v>0</v>
      </c>
      <c r="AE29" s="18">
        <f t="shared" si="39"/>
        <v>0</v>
      </c>
      <c r="AF29" s="18">
        <f t="shared" si="39"/>
        <v>0</v>
      </c>
      <c r="AG29" s="18">
        <f t="shared" si="39"/>
        <v>0</v>
      </c>
      <c r="AH29" s="18">
        <f t="shared" si="39"/>
        <v>0</v>
      </c>
      <c r="AI29" s="18">
        <f t="shared" si="39"/>
        <v>0</v>
      </c>
      <c r="AJ29" s="18">
        <f t="shared" si="39"/>
        <v>0</v>
      </c>
      <c r="AK29" s="18">
        <f t="shared" si="39"/>
        <v>0</v>
      </c>
      <c r="AL29" s="18">
        <f t="shared" si="39"/>
        <v>0</v>
      </c>
      <c r="AM29" s="18">
        <f t="shared" si="39"/>
        <v>0</v>
      </c>
      <c r="AN29" s="18">
        <f t="shared" si="39"/>
        <v>0</v>
      </c>
      <c r="AO29" s="18">
        <f t="shared" si="39"/>
        <v>1</v>
      </c>
      <c r="AP29" s="18">
        <f t="shared" si="39"/>
        <v>1</v>
      </c>
      <c r="AQ29" s="18">
        <f t="shared" si="39"/>
        <v>0</v>
      </c>
      <c r="AR29" s="18">
        <f t="shared" si="39"/>
        <v>0</v>
      </c>
      <c r="AS29" s="19">
        <f t="shared" si="39"/>
        <v>0</v>
      </c>
      <c r="AT29" s="19">
        <f t="shared" si="39"/>
        <v>0</v>
      </c>
      <c r="AU29" s="19">
        <f t="shared" si="39"/>
        <v>0</v>
      </c>
      <c r="AV29" s="19">
        <f t="shared" si="39"/>
        <v>0</v>
      </c>
      <c r="AW29" s="19">
        <f t="shared" si="39"/>
        <v>0</v>
      </c>
      <c r="AX29" s="19">
        <f t="shared" si="39"/>
        <v>0</v>
      </c>
      <c r="AY29" s="19">
        <f t="shared" si="39"/>
        <v>0</v>
      </c>
      <c r="AZ29" s="19">
        <f t="shared" si="39"/>
        <v>0</v>
      </c>
      <c r="BA29" s="19">
        <f t="shared" si="39"/>
        <v>0</v>
      </c>
      <c r="BB29" s="19">
        <f t="shared" si="39"/>
        <v>0</v>
      </c>
      <c r="BC29" s="26">
        <f t="shared" si="39"/>
        <v>0</v>
      </c>
      <c r="BD29" s="26">
        <f t="shared" si="39"/>
        <v>0</v>
      </c>
      <c r="BE29" s="26">
        <f t="shared" si="39"/>
        <v>0</v>
      </c>
      <c r="BF29" s="26">
        <f t="shared" si="39"/>
        <v>0</v>
      </c>
      <c r="BG29" s="26">
        <f t="shared" si="39"/>
        <v>0</v>
      </c>
      <c r="BH29" s="26">
        <f t="shared" si="39"/>
        <v>0</v>
      </c>
      <c r="BI29" s="26">
        <f t="shared" si="39"/>
        <v>0</v>
      </c>
      <c r="BJ29" s="26">
        <f t="shared" si="39"/>
        <v>0</v>
      </c>
      <c r="BK29" s="26">
        <f t="shared" si="39"/>
        <v>0</v>
      </c>
      <c r="BL29" s="26">
        <f t="shared" si="39"/>
        <v>0</v>
      </c>
      <c r="BM29" s="26">
        <f t="shared" si="39"/>
        <v>0</v>
      </c>
      <c r="BN29" s="26">
        <f t="shared" si="39"/>
        <v>0</v>
      </c>
      <c r="BO29" s="26">
        <f t="shared" si="39"/>
        <v>0</v>
      </c>
      <c r="BP29" s="26">
        <f t="shared" si="39"/>
        <v>0</v>
      </c>
      <c r="BQ29" s="26">
        <f t="shared" si="39"/>
        <v>0</v>
      </c>
      <c r="BR29" s="26">
        <f t="shared" si="39"/>
        <v>0</v>
      </c>
      <c r="BS29" s="26">
        <f t="shared" si="39"/>
        <v>0</v>
      </c>
      <c r="BT29" s="26">
        <f t="shared" si="39"/>
        <v>0</v>
      </c>
      <c r="BU29" s="26">
        <f t="shared" si="39"/>
        <v>0</v>
      </c>
      <c r="BV29" s="26">
        <f t="shared" si="39"/>
        <v>0</v>
      </c>
      <c r="BW29" s="26">
        <f t="shared" si="39"/>
        <v>0</v>
      </c>
      <c r="BX29" s="26">
        <f t="shared" si="39"/>
        <v>0</v>
      </c>
      <c r="BY29" s="26">
        <f t="shared" si="39"/>
        <v>0</v>
      </c>
      <c r="BZ29" s="26">
        <f t="shared" si="39"/>
        <v>0</v>
      </c>
      <c r="CA29" s="26">
        <f t="shared" si="39"/>
        <v>0</v>
      </c>
      <c r="CB29" s="26">
        <f t="shared" si="39"/>
        <v>0</v>
      </c>
      <c r="CC29" s="26">
        <f t="shared" si="39"/>
        <v>0</v>
      </c>
      <c r="CD29" s="26">
        <f t="shared" si="39"/>
        <v>0</v>
      </c>
      <c r="CE29" s="26">
        <f t="shared" si="39"/>
        <v>0</v>
      </c>
      <c r="CF29" s="26">
        <f t="shared" si="39"/>
        <v>0</v>
      </c>
      <c r="CG29" s="26">
        <f t="shared" si="39"/>
        <v>0</v>
      </c>
      <c r="CH29" s="26">
        <f t="shared" ref="CH29:ED32" si="43">IF(AND(CH$4&gt;=$J29,CH$4&lt;=$K29),1,0)</f>
        <v>0</v>
      </c>
      <c r="CI29" s="26">
        <f t="shared" si="43"/>
        <v>0</v>
      </c>
      <c r="CJ29" s="26">
        <f t="shared" si="43"/>
        <v>0</v>
      </c>
      <c r="CK29" s="26">
        <f t="shared" si="43"/>
        <v>0</v>
      </c>
      <c r="CL29" s="26">
        <f t="shared" si="43"/>
        <v>0</v>
      </c>
      <c r="CM29" s="26">
        <f t="shared" si="43"/>
        <v>0</v>
      </c>
      <c r="CN29" s="26">
        <f t="shared" si="43"/>
        <v>0</v>
      </c>
      <c r="CO29" s="26">
        <f t="shared" si="43"/>
        <v>0</v>
      </c>
      <c r="CP29" s="26">
        <f t="shared" si="43"/>
        <v>0</v>
      </c>
      <c r="CQ29" s="26">
        <f t="shared" si="43"/>
        <v>0</v>
      </c>
      <c r="CR29" s="26">
        <f t="shared" si="43"/>
        <v>0</v>
      </c>
      <c r="CS29" s="26">
        <f t="shared" si="43"/>
        <v>0</v>
      </c>
      <c r="CT29" s="26">
        <f t="shared" si="43"/>
        <v>0</v>
      </c>
      <c r="CU29" s="26">
        <f t="shared" si="43"/>
        <v>0</v>
      </c>
      <c r="CV29" s="26">
        <f t="shared" si="43"/>
        <v>0</v>
      </c>
      <c r="CW29" s="26">
        <f t="shared" si="43"/>
        <v>0</v>
      </c>
      <c r="CX29" s="26">
        <f t="shared" si="43"/>
        <v>0</v>
      </c>
      <c r="CY29" s="26">
        <f t="shared" si="43"/>
        <v>0</v>
      </c>
      <c r="CZ29" s="26">
        <f t="shared" si="43"/>
        <v>0</v>
      </c>
      <c r="DA29" s="26">
        <f t="shared" si="43"/>
        <v>0</v>
      </c>
      <c r="DB29" s="26">
        <f t="shared" si="43"/>
        <v>0</v>
      </c>
      <c r="DC29" s="26">
        <f t="shared" si="43"/>
        <v>0</v>
      </c>
      <c r="DD29" s="26">
        <f t="shared" si="43"/>
        <v>0</v>
      </c>
      <c r="DE29" s="26">
        <f t="shared" si="43"/>
        <v>0</v>
      </c>
      <c r="DF29" s="26">
        <f t="shared" si="43"/>
        <v>0</v>
      </c>
      <c r="DG29" s="26">
        <f t="shared" si="43"/>
        <v>0</v>
      </c>
      <c r="DH29" s="26">
        <f t="shared" si="43"/>
        <v>0</v>
      </c>
      <c r="DI29" s="26">
        <f t="shared" si="43"/>
        <v>0</v>
      </c>
      <c r="DJ29" s="26">
        <f t="shared" si="43"/>
        <v>0</v>
      </c>
      <c r="DK29" s="26">
        <f t="shared" si="43"/>
        <v>0</v>
      </c>
      <c r="DL29" s="26">
        <f t="shared" si="43"/>
        <v>0</v>
      </c>
      <c r="DM29" s="26">
        <f t="shared" si="43"/>
        <v>0</v>
      </c>
      <c r="DN29" s="26">
        <f t="shared" si="43"/>
        <v>0</v>
      </c>
      <c r="DO29" s="26">
        <f t="shared" si="43"/>
        <v>0</v>
      </c>
      <c r="DP29" s="26">
        <f t="shared" si="43"/>
        <v>0</v>
      </c>
      <c r="DQ29" s="26">
        <f t="shared" si="43"/>
        <v>0</v>
      </c>
      <c r="DR29" s="26">
        <f t="shared" si="43"/>
        <v>0</v>
      </c>
      <c r="DS29" s="26">
        <f t="shared" si="43"/>
        <v>0</v>
      </c>
      <c r="DT29" s="26">
        <f t="shared" si="43"/>
        <v>0</v>
      </c>
      <c r="DU29" s="26">
        <f t="shared" si="43"/>
        <v>0</v>
      </c>
      <c r="DV29" s="26">
        <f t="shared" si="43"/>
        <v>0</v>
      </c>
      <c r="DW29" s="26">
        <f t="shared" si="43"/>
        <v>0</v>
      </c>
      <c r="DX29" s="26">
        <f t="shared" si="43"/>
        <v>0</v>
      </c>
      <c r="DY29" s="26">
        <f t="shared" si="43"/>
        <v>0</v>
      </c>
      <c r="DZ29" s="26">
        <f t="shared" si="43"/>
        <v>0</v>
      </c>
      <c r="EA29" s="26">
        <f t="shared" si="43"/>
        <v>0</v>
      </c>
      <c r="EB29" s="26">
        <f t="shared" si="43"/>
        <v>0</v>
      </c>
      <c r="EC29" s="26">
        <f t="shared" si="43"/>
        <v>0</v>
      </c>
      <c r="ED29" s="26">
        <f t="shared" si="43"/>
        <v>0</v>
      </c>
      <c r="EE29" s="26">
        <f t="shared" si="37"/>
        <v>0</v>
      </c>
      <c r="EF29" s="26">
        <f t="shared" si="37"/>
        <v>0</v>
      </c>
      <c r="EG29" s="26">
        <f t="shared" si="37"/>
        <v>0</v>
      </c>
      <c r="EH29" s="26">
        <f t="shared" si="37"/>
        <v>0</v>
      </c>
      <c r="EI29" s="26">
        <f t="shared" si="37"/>
        <v>0</v>
      </c>
      <c r="EJ29" s="26">
        <f t="shared" si="37"/>
        <v>0</v>
      </c>
      <c r="EK29" s="26">
        <f t="shared" si="37"/>
        <v>0</v>
      </c>
      <c r="EL29" s="26">
        <f t="shared" si="37"/>
        <v>0</v>
      </c>
      <c r="EM29" s="26">
        <f t="shared" si="37"/>
        <v>0</v>
      </c>
      <c r="EN29" s="26">
        <f t="shared" si="37"/>
        <v>0</v>
      </c>
      <c r="EO29" s="26">
        <f t="shared" si="37"/>
        <v>0</v>
      </c>
      <c r="EP29" s="26">
        <f t="shared" si="37"/>
        <v>0</v>
      </c>
      <c r="EQ29" s="26">
        <f t="shared" si="37"/>
        <v>0</v>
      </c>
      <c r="ER29" s="26">
        <f t="shared" si="37"/>
        <v>0</v>
      </c>
      <c r="ES29" s="26">
        <f t="shared" si="37"/>
        <v>0</v>
      </c>
      <c r="ET29" s="26">
        <f t="shared" si="37"/>
        <v>0</v>
      </c>
      <c r="EU29" s="26">
        <f t="shared" si="37"/>
        <v>0</v>
      </c>
      <c r="EV29" s="26">
        <f t="shared" si="37"/>
        <v>0</v>
      </c>
      <c r="EW29" s="26">
        <f t="shared" si="37"/>
        <v>0</v>
      </c>
      <c r="EX29" s="26">
        <f t="shared" si="37"/>
        <v>0</v>
      </c>
      <c r="EY29" s="26">
        <f t="shared" si="37"/>
        <v>0</v>
      </c>
      <c r="EZ29" s="26">
        <f t="shared" si="37"/>
        <v>0</v>
      </c>
      <c r="FA29" s="20"/>
      <c r="FB29" s="30"/>
    </row>
    <row r="30" spans="1:158" s="31" customFormat="1" ht="78.75" outlineLevel="1" x14ac:dyDescent="0.2">
      <c r="A30" s="29"/>
      <c r="B30" s="180" t="s">
        <v>35</v>
      </c>
      <c r="C30" s="181" t="s">
        <v>36</v>
      </c>
      <c r="D30" s="183">
        <f>сроки_калк!B31</f>
        <v>8</v>
      </c>
      <c r="E30" s="163" t="s">
        <v>37</v>
      </c>
      <c r="F30" s="126" t="s">
        <v>106</v>
      </c>
      <c r="G30" s="130">
        <f>EDATE(H30,-D30+1)</f>
        <v>44994</v>
      </c>
      <c r="H30" s="130">
        <f>H34</f>
        <v>45208</v>
      </c>
      <c r="I30" s="154">
        <f t="shared" si="41"/>
        <v>8</v>
      </c>
      <c r="J30" s="154">
        <f t="shared" si="42"/>
        <v>23</v>
      </c>
      <c r="K30" s="155">
        <f t="shared" si="42"/>
        <v>30</v>
      </c>
      <c r="L30" s="17"/>
      <c r="M30" s="18">
        <f t="shared" si="36"/>
        <v>0</v>
      </c>
      <c r="N30" s="18">
        <f t="shared" si="36"/>
        <v>0</v>
      </c>
      <c r="O30" s="18">
        <f t="shared" si="36"/>
        <v>0</v>
      </c>
      <c r="P30" s="18">
        <f t="shared" si="36"/>
        <v>0</v>
      </c>
      <c r="Q30" s="18">
        <f t="shared" si="36"/>
        <v>0</v>
      </c>
      <c r="R30" s="18">
        <f t="shared" si="36"/>
        <v>0</v>
      </c>
      <c r="S30" s="18">
        <f t="shared" si="36"/>
        <v>0</v>
      </c>
      <c r="T30" s="18">
        <f t="shared" si="36"/>
        <v>0</v>
      </c>
      <c r="U30" s="18">
        <f t="shared" si="36"/>
        <v>0</v>
      </c>
      <c r="V30" s="18">
        <f t="shared" si="36"/>
        <v>0</v>
      </c>
      <c r="W30" s="18">
        <f t="shared" ref="W30:CH33" si="44">IF(AND(W$4&gt;=$J30,W$4&lt;=$K30),1,0)</f>
        <v>0</v>
      </c>
      <c r="X30" s="18">
        <f t="shared" si="44"/>
        <v>0</v>
      </c>
      <c r="Y30" s="18">
        <f t="shared" si="44"/>
        <v>0</v>
      </c>
      <c r="Z30" s="18">
        <f t="shared" si="44"/>
        <v>0</v>
      </c>
      <c r="AA30" s="18">
        <f t="shared" si="44"/>
        <v>0</v>
      </c>
      <c r="AB30" s="18">
        <f t="shared" si="44"/>
        <v>0</v>
      </c>
      <c r="AC30" s="18">
        <f t="shared" si="44"/>
        <v>0</v>
      </c>
      <c r="AD30" s="18">
        <f t="shared" si="44"/>
        <v>0</v>
      </c>
      <c r="AE30" s="18">
        <f t="shared" si="44"/>
        <v>0</v>
      </c>
      <c r="AF30" s="18">
        <f t="shared" si="44"/>
        <v>0</v>
      </c>
      <c r="AG30" s="18">
        <f t="shared" si="44"/>
        <v>0</v>
      </c>
      <c r="AH30" s="18">
        <f t="shared" si="44"/>
        <v>0</v>
      </c>
      <c r="AI30" s="18">
        <f t="shared" si="44"/>
        <v>1</v>
      </c>
      <c r="AJ30" s="18">
        <f t="shared" si="44"/>
        <v>1</v>
      </c>
      <c r="AK30" s="18">
        <f t="shared" si="44"/>
        <v>1</v>
      </c>
      <c r="AL30" s="18">
        <f t="shared" si="44"/>
        <v>1</v>
      </c>
      <c r="AM30" s="18">
        <f t="shared" si="44"/>
        <v>1</v>
      </c>
      <c r="AN30" s="18">
        <f t="shared" si="44"/>
        <v>1</v>
      </c>
      <c r="AO30" s="18">
        <f t="shared" si="44"/>
        <v>1</v>
      </c>
      <c r="AP30" s="18">
        <f t="shared" si="44"/>
        <v>1</v>
      </c>
      <c r="AQ30" s="18">
        <f t="shared" si="44"/>
        <v>0</v>
      </c>
      <c r="AR30" s="18">
        <f t="shared" si="44"/>
        <v>0</v>
      </c>
      <c r="AS30" s="19">
        <f t="shared" si="44"/>
        <v>0</v>
      </c>
      <c r="AT30" s="19">
        <f t="shared" si="44"/>
        <v>0</v>
      </c>
      <c r="AU30" s="19">
        <f t="shared" si="44"/>
        <v>0</v>
      </c>
      <c r="AV30" s="19">
        <f t="shared" si="44"/>
        <v>0</v>
      </c>
      <c r="AW30" s="19">
        <f t="shared" si="44"/>
        <v>0</v>
      </c>
      <c r="AX30" s="19">
        <f t="shared" si="44"/>
        <v>0</v>
      </c>
      <c r="AY30" s="19">
        <f t="shared" si="44"/>
        <v>0</v>
      </c>
      <c r="AZ30" s="19">
        <f t="shared" si="44"/>
        <v>0</v>
      </c>
      <c r="BA30" s="19">
        <f t="shared" si="44"/>
        <v>0</v>
      </c>
      <c r="BB30" s="19">
        <f t="shared" si="44"/>
        <v>0</v>
      </c>
      <c r="BC30" s="26">
        <f t="shared" si="44"/>
        <v>0</v>
      </c>
      <c r="BD30" s="26">
        <f t="shared" si="44"/>
        <v>0</v>
      </c>
      <c r="BE30" s="26">
        <f t="shared" si="44"/>
        <v>0</v>
      </c>
      <c r="BF30" s="26">
        <f t="shared" si="44"/>
        <v>0</v>
      </c>
      <c r="BG30" s="26">
        <f t="shared" si="44"/>
        <v>0</v>
      </c>
      <c r="BH30" s="26">
        <f t="shared" si="44"/>
        <v>0</v>
      </c>
      <c r="BI30" s="26">
        <f t="shared" si="44"/>
        <v>0</v>
      </c>
      <c r="BJ30" s="26">
        <f t="shared" si="44"/>
        <v>0</v>
      </c>
      <c r="BK30" s="26">
        <f t="shared" si="44"/>
        <v>0</v>
      </c>
      <c r="BL30" s="26">
        <f t="shared" si="44"/>
        <v>0</v>
      </c>
      <c r="BM30" s="26">
        <f t="shared" si="44"/>
        <v>0</v>
      </c>
      <c r="BN30" s="26">
        <f t="shared" si="44"/>
        <v>0</v>
      </c>
      <c r="BO30" s="26">
        <f t="shared" si="44"/>
        <v>0</v>
      </c>
      <c r="BP30" s="26">
        <f t="shared" si="44"/>
        <v>0</v>
      </c>
      <c r="BQ30" s="26">
        <f t="shared" si="44"/>
        <v>0</v>
      </c>
      <c r="BR30" s="26">
        <f t="shared" si="44"/>
        <v>0</v>
      </c>
      <c r="BS30" s="26">
        <f t="shared" si="44"/>
        <v>0</v>
      </c>
      <c r="BT30" s="26">
        <f t="shared" si="44"/>
        <v>0</v>
      </c>
      <c r="BU30" s="26">
        <f t="shared" si="44"/>
        <v>0</v>
      </c>
      <c r="BV30" s="26">
        <f t="shared" si="44"/>
        <v>0</v>
      </c>
      <c r="BW30" s="26">
        <f t="shared" si="44"/>
        <v>0</v>
      </c>
      <c r="BX30" s="26">
        <f t="shared" si="44"/>
        <v>0</v>
      </c>
      <c r="BY30" s="26">
        <f t="shared" si="44"/>
        <v>0</v>
      </c>
      <c r="BZ30" s="26">
        <f t="shared" si="44"/>
        <v>0</v>
      </c>
      <c r="CA30" s="26">
        <f t="shared" si="44"/>
        <v>0</v>
      </c>
      <c r="CB30" s="26">
        <f t="shared" si="44"/>
        <v>0</v>
      </c>
      <c r="CC30" s="26">
        <f t="shared" si="44"/>
        <v>0</v>
      </c>
      <c r="CD30" s="26">
        <f t="shared" si="44"/>
        <v>0</v>
      </c>
      <c r="CE30" s="26">
        <f t="shared" si="44"/>
        <v>0</v>
      </c>
      <c r="CF30" s="26">
        <f t="shared" si="44"/>
        <v>0</v>
      </c>
      <c r="CG30" s="26">
        <f t="shared" si="44"/>
        <v>0</v>
      </c>
      <c r="CH30" s="26">
        <f t="shared" si="44"/>
        <v>0</v>
      </c>
      <c r="CI30" s="26">
        <f t="shared" si="43"/>
        <v>0</v>
      </c>
      <c r="CJ30" s="26">
        <f t="shared" si="43"/>
        <v>0</v>
      </c>
      <c r="CK30" s="26">
        <f t="shared" si="43"/>
        <v>0</v>
      </c>
      <c r="CL30" s="26">
        <f t="shared" si="43"/>
        <v>0</v>
      </c>
      <c r="CM30" s="26">
        <f t="shared" si="43"/>
        <v>0</v>
      </c>
      <c r="CN30" s="26">
        <f t="shared" si="43"/>
        <v>0</v>
      </c>
      <c r="CO30" s="26">
        <f t="shared" si="43"/>
        <v>0</v>
      </c>
      <c r="CP30" s="26">
        <f t="shared" si="43"/>
        <v>0</v>
      </c>
      <c r="CQ30" s="26">
        <f t="shared" si="43"/>
        <v>0</v>
      </c>
      <c r="CR30" s="26">
        <f t="shared" si="43"/>
        <v>0</v>
      </c>
      <c r="CS30" s="26">
        <f t="shared" si="43"/>
        <v>0</v>
      </c>
      <c r="CT30" s="26">
        <f t="shared" si="43"/>
        <v>0</v>
      </c>
      <c r="CU30" s="26">
        <f t="shared" si="43"/>
        <v>0</v>
      </c>
      <c r="CV30" s="26">
        <f t="shared" si="43"/>
        <v>0</v>
      </c>
      <c r="CW30" s="26">
        <f t="shared" si="43"/>
        <v>0</v>
      </c>
      <c r="CX30" s="26">
        <f t="shared" si="43"/>
        <v>0</v>
      </c>
      <c r="CY30" s="26">
        <f t="shared" si="43"/>
        <v>0</v>
      </c>
      <c r="CZ30" s="26">
        <f t="shared" si="43"/>
        <v>0</v>
      </c>
      <c r="DA30" s="26">
        <f t="shared" si="43"/>
        <v>0</v>
      </c>
      <c r="DB30" s="26">
        <f t="shared" si="43"/>
        <v>0</v>
      </c>
      <c r="DC30" s="26">
        <f t="shared" si="43"/>
        <v>0</v>
      </c>
      <c r="DD30" s="26">
        <f t="shared" si="43"/>
        <v>0</v>
      </c>
      <c r="DE30" s="26">
        <f t="shared" si="43"/>
        <v>0</v>
      </c>
      <c r="DF30" s="26">
        <f t="shared" si="43"/>
        <v>0</v>
      </c>
      <c r="DG30" s="26">
        <f t="shared" si="43"/>
        <v>0</v>
      </c>
      <c r="DH30" s="26">
        <f t="shared" si="43"/>
        <v>0</v>
      </c>
      <c r="DI30" s="26">
        <f t="shared" si="43"/>
        <v>0</v>
      </c>
      <c r="DJ30" s="26">
        <f t="shared" si="43"/>
        <v>0</v>
      </c>
      <c r="DK30" s="26">
        <f t="shared" si="43"/>
        <v>0</v>
      </c>
      <c r="DL30" s="26">
        <f t="shared" si="43"/>
        <v>0</v>
      </c>
      <c r="DM30" s="26">
        <f t="shared" si="43"/>
        <v>0</v>
      </c>
      <c r="DN30" s="26">
        <f t="shared" si="43"/>
        <v>0</v>
      </c>
      <c r="DO30" s="26">
        <f t="shared" si="43"/>
        <v>0</v>
      </c>
      <c r="DP30" s="26">
        <f t="shared" si="43"/>
        <v>0</v>
      </c>
      <c r="DQ30" s="26">
        <f t="shared" si="43"/>
        <v>0</v>
      </c>
      <c r="DR30" s="26">
        <f t="shared" si="43"/>
        <v>0</v>
      </c>
      <c r="DS30" s="26">
        <f t="shared" si="43"/>
        <v>0</v>
      </c>
      <c r="DT30" s="26">
        <f t="shared" si="43"/>
        <v>0</v>
      </c>
      <c r="DU30" s="26">
        <f t="shared" si="43"/>
        <v>0</v>
      </c>
      <c r="DV30" s="26">
        <f t="shared" si="43"/>
        <v>0</v>
      </c>
      <c r="DW30" s="26">
        <f t="shared" si="43"/>
        <v>0</v>
      </c>
      <c r="DX30" s="26">
        <f t="shared" si="43"/>
        <v>0</v>
      </c>
      <c r="DY30" s="26">
        <f t="shared" si="43"/>
        <v>0</v>
      </c>
      <c r="DZ30" s="26">
        <f t="shared" si="43"/>
        <v>0</v>
      </c>
      <c r="EA30" s="26">
        <f t="shared" si="43"/>
        <v>0</v>
      </c>
      <c r="EB30" s="26">
        <f t="shared" si="43"/>
        <v>0</v>
      </c>
      <c r="EC30" s="26">
        <f t="shared" si="43"/>
        <v>0</v>
      </c>
      <c r="ED30" s="26">
        <f t="shared" si="43"/>
        <v>0</v>
      </c>
      <c r="EE30" s="26">
        <f t="shared" si="37"/>
        <v>0</v>
      </c>
      <c r="EF30" s="26">
        <f t="shared" si="37"/>
        <v>0</v>
      </c>
      <c r="EG30" s="26">
        <f t="shared" si="37"/>
        <v>0</v>
      </c>
      <c r="EH30" s="26">
        <f t="shared" si="37"/>
        <v>0</v>
      </c>
      <c r="EI30" s="26">
        <f t="shared" si="37"/>
        <v>0</v>
      </c>
      <c r="EJ30" s="26">
        <f t="shared" si="37"/>
        <v>0</v>
      </c>
      <c r="EK30" s="26">
        <f t="shared" si="37"/>
        <v>0</v>
      </c>
      <c r="EL30" s="26">
        <f t="shared" si="37"/>
        <v>0</v>
      </c>
      <c r="EM30" s="26">
        <f t="shared" si="37"/>
        <v>0</v>
      </c>
      <c r="EN30" s="26">
        <f t="shared" si="37"/>
        <v>0</v>
      </c>
      <c r="EO30" s="26">
        <f t="shared" si="37"/>
        <v>0</v>
      </c>
      <c r="EP30" s="26">
        <f t="shared" si="37"/>
        <v>0</v>
      </c>
      <c r="EQ30" s="26">
        <f t="shared" si="37"/>
        <v>0</v>
      </c>
      <c r="ER30" s="26">
        <f t="shared" si="37"/>
        <v>0</v>
      </c>
      <c r="ES30" s="26">
        <f t="shared" si="37"/>
        <v>0</v>
      </c>
      <c r="ET30" s="26">
        <f t="shared" si="37"/>
        <v>0</v>
      </c>
      <c r="EU30" s="26">
        <f t="shared" si="37"/>
        <v>0</v>
      </c>
      <c r="EV30" s="26">
        <f t="shared" si="37"/>
        <v>0</v>
      </c>
      <c r="EW30" s="26">
        <f t="shared" si="37"/>
        <v>0</v>
      </c>
      <c r="EX30" s="26">
        <f t="shared" si="37"/>
        <v>0</v>
      </c>
      <c r="EY30" s="26">
        <f t="shared" si="37"/>
        <v>0</v>
      </c>
      <c r="EZ30" s="26">
        <f t="shared" si="37"/>
        <v>0</v>
      </c>
      <c r="FA30" s="20"/>
      <c r="FB30" s="30"/>
    </row>
    <row r="31" spans="1:158" s="31" customFormat="1" ht="22.5" outlineLevel="1" x14ac:dyDescent="0.2">
      <c r="A31" s="29"/>
      <c r="B31" s="180" t="s">
        <v>38</v>
      </c>
      <c r="C31" s="181" t="s">
        <v>39</v>
      </c>
      <c r="D31" s="183">
        <v>1</v>
      </c>
      <c r="E31" s="163" t="s">
        <v>40</v>
      </c>
      <c r="F31" s="126" t="s">
        <v>106</v>
      </c>
      <c r="G31" s="130">
        <f>EDATE(H34,1)</f>
        <v>45239</v>
      </c>
      <c r="H31" s="130">
        <f>G31</f>
        <v>45239</v>
      </c>
      <c r="I31" s="154">
        <f t="shared" si="41"/>
        <v>1</v>
      </c>
      <c r="J31" s="154">
        <f t="shared" si="42"/>
        <v>31</v>
      </c>
      <c r="K31" s="155">
        <f t="shared" si="42"/>
        <v>31</v>
      </c>
      <c r="L31" s="17"/>
      <c r="M31" s="18">
        <f t="shared" si="36"/>
        <v>0</v>
      </c>
      <c r="N31" s="18">
        <f t="shared" si="36"/>
        <v>0</v>
      </c>
      <c r="O31" s="18">
        <f t="shared" si="36"/>
        <v>0</v>
      </c>
      <c r="P31" s="18">
        <f t="shared" si="36"/>
        <v>0</v>
      </c>
      <c r="Q31" s="18">
        <f t="shared" si="36"/>
        <v>0</v>
      </c>
      <c r="R31" s="18">
        <f t="shared" si="36"/>
        <v>0</v>
      </c>
      <c r="S31" s="18">
        <f t="shared" si="36"/>
        <v>0</v>
      </c>
      <c r="T31" s="18">
        <f t="shared" si="36"/>
        <v>0</v>
      </c>
      <c r="U31" s="18">
        <f t="shared" si="36"/>
        <v>0</v>
      </c>
      <c r="V31" s="18">
        <f t="shared" si="36"/>
        <v>0</v>
      </c>
      <c r="W31" s="18">
        <f t="shared" si="44"/>
        <v>0</v>
      </c>
      <c r="X31" s="18">
        <f t="shared" si="44"/>
        <v>0</v>
      </c>
      <c r="Y31" s="18">
        <f t="shared" si="44"/>
        <v>0</v>
      </c>
      <c r="Z31" s="18">
        <f t="shared" si="44"/>
        <v>0</v>
      </c>
      <c r="AA31" s="18">
        <f t="shared" si="44"/>
        <v>0</v>
      </c>
      <c r="AB31" s="18">
        <f t="shared" si="44"/>
        <v>0</v>
      </c>
      <c r="AC31" s="18">
        <f t="shared" si="44"/>
        <v>0</v>
      </c>
      <c r="AD31" s="18">
        <f t="shared" si="44"/>
        <v>0</v>
      </c>
      <c r="AE31" s="18">
        <f t="shared" si="44"/>
        <v>0</v>
      </c>
      <c r="AF31" s="18">
        <f t="shared" si="44"/>
        <v>0</v>
      </c>
      <c r="AG31" s="18">
        <f t="shared" si="44"/>
        <v>0</v>
      </c>
      <c r="AH31" s="18">
        <f t="shared" si="44"/>
        <v>0</v>
      </c>
      <c r="AI31" s="18">
        <f t="shared" si="44"/>
        <v>0</v>
      </c>
      <c r="AJ31" s="18">
        <f t="shared" si="44"/>
        <v>0</v>
      </c>
      <c r="AK31" s="18">
        <f t="shared" si="44"/>
        <v>0</v>
      </c>
      <c r="AL31" s="18">
        <f t="shared" si="44"/>
        <v>0</v>
      </c>
      <c r="AM31" s="18">
        <f t="shared" si="44"/>
        <v>0</v>
      </c>
      <c r="AN31" s="18">
        <f t="shared" si="44"/>
        <v>0</v>
      </c>
      <c r="AO31" s="18">
        <f t="shared" si="44"/>
        <v>0</v>
      </c>
      <c r="AP31" s="18">
        <f t="shared" si="44"/>
        <v>0</v>
      </c>
      <c r="AQ31" s="18">
        <f t="shared" si="44"/>
        <v>1</v>
      </c>
      <c r="AR31" s="18">
        <f t="shared" si="44"/>
        <v>0</v>
      </c>
      <c r="AS31" s="19">
        <f t="shared" si="44"/>
        <v>0</v>
      </c>
      <c r="AT31" s="19">
        <f t="shared" si="44"/>
        <v>0</v>
      </c>
      <c r="AU31" s="19">
        <f t="shared" si="44"/>
        <v>0</v>
      </c>
      <c r="AV31" s="19">
        <f t="shared" si="44"/>
        <v>0</v>
      </c>
      <c r="AW31" s="19">
        <f t="shared" si="44"/>
        <v>0</v>
      </c>
      <c r="AX31" s="19">
        <f t="shared" si="44"/>
        <v>0</v>
      </c>
      <c r="AY31" s="19">
        <f t="shared" si="44"/>
        <v>0</v>
      </c>
      <c r="AZ31" s="19">
        <f t="shared" si="44"/>
        <v>0</v>
      </c>
      <c r="BA31" s="19">
        <f t="shared" si="44"/>
        <v>0</v>
      </c>
      <c r="BB31" s="19">
        <f t="shared" si="44"/>
        <v>0</v>
      </c>
      <c r="BC31" s="26">
        <f t="shared" si="44"/>
        <v>0</v>
      </c>
      <c r="BD31" s="26">
        <f t="shared" si="44"/>
        <v>0</v>
      </c>
      <c r="BE31" s="26">
        <f t="shared" si="44"/>
        <v>0</v>
      </c>
      <c r="BF31" s="26">
        <f t="shared" si="44"/>
        <v>0</v>
      </c>
      <c r="BG31" s="26">
        <f t="shared" si="44"/>
        <v>0</v>
      </c>
      <c r="BH31" s="26">
        <f t="shared" si="44"/>
        <v>0</v>
      </c>
      <c r="BI31" s="26">
        <f t="shared" si="44"/>
        <v>0</v>
      </c>
      <c r="BJ31" s="26">
        <f t="shared" si="44"/>
        <v>0</v>
      </c>
      <c r="BK31" s="26">
        <f t="shared" si="44"/>
        <v>0</v>
      </c>
      <c r="BL31" s="26">
        <f t="shared" si="44"/>
        <v>0</v>
      </c>
      <c r="BM31" s="26">
        <f t="shared" si="44"/>
        <v>0</v>
      </c>
      <c r="BN31" s="26">
        <f t="shared" si="44"/>
        <v>0</v>
      </c>
      <c r="BO31" s="26">
        <f t="shared" si="44"/>
        <v>0</v>
      </c>
      <c r="BP31" s="26">
        <f t="shared" si="44"/>
        <v>0</v>
      </c>
      <c r="BQ31" s="26">
        <f t="shared" si="44"/>
        <v>0</v>
      </c>
      <c r="BR31" s="26">
        <f t="shared" si="44"/>
        <v>0</v>
      </c>
      <c r="BS31" s="26">
        <f t="shared" si="44"/>
        <v>0</v>
      </c>
      <c r="BT31" s="26">
        <f t="shared" si="44"/>
        <v>0</v>
      </c>
      <c r="BU31" s="26">
        <f t="shared" si="44"/>
        <v>0</v>
      </c>
      <c r="BV31" s="26">
        <f t="shared" si="44"/>
        <v>0</v>
      </c>
      <c r="BW31" s="26">
        <f t="shared" si="44"/>
        <v>0</v>
      </c>
      <c r="BX31" s="26">
        <f t="shared" si="44"/>
        <v>0</v>
      </c>
      <c r="BY31" s="26">
        <f t="shared" si="44"/>
        <v>0</v>
      </c>
      <c r="BZ31" s="26">
        <f t="shared" si="44"/>
        <v>0</v>
      </c>
      <c r="CA31" s="26">
        <f t="shared" si="44"/>
        <v>0</v>
      </c>
      <c r="CB31" s="26">
        <f t="shared" si="44"/>
        <v>0</v>
      </c>
      <c r="CC31" s="26">
        <f t="shared" si="44"/>
        <v>0</v>
      </c>
      <c r="CD31" s="26">
        <f t="shared" si="44"/>
        <v>0</v>
      </c>
      <c r="CE31" s="26">
        <f t="shared" si="44"/>
        <v>0</v>
      </c>
      <c r="CF31" s="26">
        <f t="shared" si="44"/>
        <v>0</v>
      </c>
      <c r="CG31" s="26">
        <f t="shared" si="44"/>
        <v>0</v>
      </c>
      <c r="CH31" s="26">
        <f t="shared" si="44"/>
        <v>0</v>
      </c>
      <c r="CI31" s="26">
        <f t="shared" si="43"/>
        <v>0</v>
      </c>
      <c r="CJ31" s="26">
        <f t="shared" si="43"/>
        <v>0</v>
      </c>
      <c r="CK31" s="26">
        <f t="shared" si="43"/>
        <v>0</v>
      </c>
      <c r="CL31" s="26">
        <f t="shared" si="43"/>
        <v>0</v>
      </c>
      <c r="CM31" s="26">
        <f t="shared" si="43"/>
        <v>0</v>
      </c>
      <c r="CN31" s="26">
        <f t="shared" si="43"/>
        <v>0</v>
      </c>
      <c r="CO31" s="26">
        <f t="shared" si="43"/>
        <v>0</v>
      </c>
      <c r="CP31" s="26">
        <f t="shared" si="43"/>
        <v>0</v>
      </c>
      <c r="CQ31" s="26">
        <f t="shared" si="43"/>
        <v>0</v>
      </c>
      <c r="CR31" s="26">
        <f t="shared" si="43"/>
        <v>0</v>
      </c>
      <c r="CS31" s="26">
        <f t="shared" si="43"/>
        <v>0</v>
      </c>
      <c r="CT31" s="26">
        <f t="shared" si="43"/>
        <v>0</v>
      </c>
      <c r="CU31" s="26">
        <f t="shared" si="43"/>
        <v>0</v>
      </c>
      <c r="CV31" s="26">
        <f t="shared" si="43"/>
        <v>0</v>
      </c>
      <c r="CW31" s="26">
        <f t="shared" si="43"/>
        <v>0</v>
      </c>
      <c r="CX31" s="26">
        <f t="shared" si="43"/>
        <v>0</v>
      </c>
      <c r="CY31" s="26">
        <f t="shared" si="43"/>
        <v>0</v>
      </c>
      <c r="CZ31" s="26">
        <f t="shared" si="43"/>
        <v>0</v>
      </c>
      <c r="DA31" s="26">
        <f t="shared" si="43"/>
        <v>0</v>
      </c>
      <c r="DB31" s="26">
        <f t="shared" si="43"/>
        <v>0</v>
      </c>
      <c r="DC31" s="26">
        <f t="shared" si="43"/>
        <v>0</v>
      </c>
      <c r="DD31" s="26">
        <f t="shared" si="43"/>
        <v>0</v>
      </c>
      <c r="DE31" s="26">
        <f t="shared" si="43"/>
        <v>0</v>
      </c>
      <c r="DF31" s="26">
        <f t="shared" si="43"/>
        <v>0</v>
      </c>
      <c r="DG31" s="26">
        <f t="shared" si="43"/>
        <v>0</v>
      </c>
      <c r="DH31" s="26">
        <f t="shared" si="43"/>
        <v>0</v>
      </c>
      <c r="DI31" s="26">
        <f t="shared" si="43"/>
        <v>0</v>
      </c>
      <c r="DJ31" s="26">
        <f t="shared" si="43"/>
        <v>0</v>
      </c>
      <c r="DK31" s="26">
        <f t="shared" si="43"/>
        <v>0</v>
      </c>
      <c r="DL31" s="26">
        <f t="shared" si="43"/>
        <v>0</v>
      </c>
      <c r="DM31" s="26">
        <f t="shared" si="43"/>
        <v>0</v>
      </c>
      <c r="DN31" s="26">
        <f t="shared" si="43"/>
        <v>0</v>
      </c>
      <c r="DO31" s="26">
        <f t="shared" si="43"/>
        <v>0</v>
      </c>
      <c r="DP31" s="26">
        <f t="shared" si="43"/>
        <v>0</v>
      </c>
      <c r="DQ31" s="26">
        <f t="shared" si="43"/>
        <v>0</v>
      </c>
      <c r="DR31" s="26">
        <f t="shared" si="43"/>
        <v>0</v>
      </c>
      <c r="DS31" s="26">
        <f t="shared" si="43"/>
        <v>0</v>
      </c>
      <c r="DT31" s="26">
        <f t="shared" si="43"/>
        <v>0</v>
      </c>
      <c r="DU31" s="26">
        <f t="shared" si="43"/>
        <v>0</v>
      </c>
      <c r="DV31" s="26">
        <f t="shared" si="43"/>
        <v>0</v>
      </c>
      <c r="DW31" s="26">
        <f t="shared" si="43"/>
        <v>0</v>
      </c>
      <c r="DX31" s="26">
        <f t="shared" si="43"/>
        <v>0</v>
      </c>
      <c r="DY31" s="26">
        <f t="shared" si="43"/>
        <v>0</v>
      </c>
      <c r="DZ31" s="26">
        <f t="shared" si="43"/>
        <v>0</v>
      </c>
      <c r="EA31" s="26">
        <f t="shared" si="43"/>
        <v>0</v>
      </c>
      <c r="EB31" s="26">
        <f t="shared" si="43"/>
        <v>0</v>
      </c>
      <c r="EC31" s="26">
        <f t="shared" si="43"/>
        <v>0</v>
      </c>
      <c r="ED31" s="26">
        <f t="shared" si="43"/>
        <v>0</v>
      </c>
      <c r="EE31" s="26">
        <f t="shared" si="37"/>
        <v>0</v>
      </c>
      <c r="EF31" s="26">
        <f t="shared" si="37"/>
        <v>0</v>
      </c>
      <c r="EG31" s="26">
        <f t="shared" si="37"/>
        <v>0</v>
      </c>
      <c r="EH31" s="26">
        <f t="shared" si="37"/>
        <v>0</v>
      </c>
      <c r="EI31" s="26">
        <f t="shared" si="37"/>
        <v>0</v>
      </c>
      <c r="EJ31" s="26">
        <f t="shared" si="37"/>
        <v>0</v>
      </c>
      <c r="EK31" s="26">
        <f t="shared" si="37"/>
        <v>0</v>
      </c>
      <c r="EL31" s="26">
        <f t="shared" si="37"/>
        <v>0</v>
      </c>
      <c r="EM31" s="26">
        <f t="shared" si="37"/>
        <v>0</v>
      </c>
      <c r="EN31" s="26">
        <f t="shared" si="37"/>
        <v>0</v>
      </c>
      <c r="EO31" s="26">
        <f t="shared" si="37"/>
        <v>0</v>
      </c>
      <c r="EP31" s="26">
        <f t="shared" si="37"/>
        <v>0</v>
      </c>
      <c r="EQ31" s="26">
        <f t="shared" si="37"/>
        <v>0</v>
      </c>
      <c r="ER31" s="26">
        <f t="shared" si="37"/>
        <v>0</v>
      </c>
      <c r="ES31" s="26">
        <f t="shared" si="37"/>
        <v>0</v>
      </c>
      <c r="ET31" s="26">
        <f t="shared" si="37"/>
        <v>0</v>
      </c>
      <c r="EU31" s="26">
        <f t="shared" si="37"/>
        <v>0</v>
      </c>
      <c r="EV31" s="26">
        <f t="shared" si="37"/>
        <v>0</v>
      </c>
      <c r="EW31" s="26">
        <f t="shared" si="37"/>
        <v>0</v>
      </c>
      <c r="EX31" s="26">
        <f t="shared" si="37"/>
        <v>0</v>
      </c>
      <c r="EY31" s="26">
        <f t="shared" si="37"/>
        <v>0</v>
      </c>
      <c r="EZ31" s="26">
        <f t="shared" si="37"/>
        <v>0</v>
      </c>
      <c r="FA31" s="20"/>
      <c r="FB31" s="30"/>
    </row>
    <row r="32" spans="1:158" ht="14.25" outlineLevel="1" x14ac:dyDescent="0.2">
      <c r="B32" s="184" t="s">
        <v>41</v>
      </c>
      <c r="C32" s="185" t="s">
        <v>11</v>
      </c>
      <c r="D32" s="186">
        <v>1</v>
      </c>
      <c r="E32" s="187" t="s">
        <v>42</v>
      </c>
      <c r="F32" s="127" t="s">
        <v>106</v>
      </c>
      <c r="G32" s="131">
        <f>EDATE(H29,1)</f>
        <v>45239</v>
      </c>
      <c r="H32" s="131">
        <f>G32</f>
        <v>45239</v>
      </c>
      <c r="I32" s="156">
        <f t="shared" si="41"/>
        <v>1</v>
      </c>
      <c r="J32" s="156">
        <f t="shared" si="42"/>
        <v>31</v>
      </c>
      <c r="K32" s="157">
        <f t="shared" si="42"/>
        <v>31</v>
      </c>
      <c r="L32" s="20"/>
      <c r="M32" s="18">
        <f t="shared" si="36"/>
        <v>0</v>
      </c>
      <c r="N32" s="18">
        <f t="shared" si="36"/>
        <v>0</v>
      </c>
      <c r="O32" s="18">
        <f t="shared" si="36"/>
        <v>0</v>
      </c>
      <c r="P32" s="18">
        <f t="shared" si="36"/>
        <v>0</v>
      </c>
      <c r="Q32" s="18">
        <f t="shared" si="36"/>
        <v>0</v>
      </c>
      <c r="R32" s="18">
        <f t="shared" si="36"/>
        <v>0</v>
      </c>
      <c r="S32" s="18">
        <f t="shared" si="36"/>
        <v>0</v>
      </c>
      <c r="T32" s="18">
        <f t="shared" si="36"/>
        <v>0</v>
      </c>
      <c r="U32" s="18">
        <f t="shared" si="36"/>
        <v>0</v>
      </c>
      <c r="V32" s="18">
        <f t="shared" si="36"/>
        <v>0</v>
      </c>
      <c r="W32" s="18">
        <f t="shared" si="44"/>
        <v>0</v>
      </c>
      <c r="X32" s="18">
        <f t="shared" si="44"/>
        <v>0</v>
      </c>
      <c r="Y32" s="18">
        <f t="shared" si="44"/>
        <v>0</v>
      </c>
      <c r="Z32" s="18">
        <f t="shared" si="44"/>
        <v>0</v>
      </c>
      <c r="AA32" s="18">
        <f t="shared" si="44"/>
        <v>0</v>
      </c>
      <c r="AB32" s="18">
        <f t="shared" si="44"/>
        <v>0</v>
      </c>
      <c r="AC32" s="18">
        <f t="shared" si="44"/>
        <v>0</v>
      </c>
      <c r="AD32" s="18">
        <f t="shared" si="44"/>
        <v>0</v>
      </c>
      <c r="AE32" s="18">
        <f t="shared" si="44"/>
        <v>0</v>
      </c>
      <c r="AF32" s="18">
        <f t="shared" si="44"/>
        <v>0</v>
      </c>
      <c r="AG32" s="18">
        <f t="shared" si="44"/>
        <v>0</v>
      </c>
      <c r="AH32" s="18">
        <f t="shared" si="44"/>
        <v>0</v>
      </c>
      <c r="AI32" s="18">
        <f t="shared" si="44"/>
        <v>0</v>
      </c>
      <c r="AJ32" s="18">
        <f t="shared" si="44"/>
        <v>0</v>
      </c>
      <c r="AK32" s="18">
        <f t="shared" si="44"/>
        <v>0</v>
      </c>
      <c r="AL32" s="18">
        <f t="shared" si="44"/>
        <v>0</v>
      </c>
      <c r="AM32" s="18">
        <f t="shared" si="44"/>
        <v>0</v>
      </c>
      <c r="AN32" s="18">
        <f t="shared" si="44"/>
        <v>0</v>
      </c>
      <c r="AO32" s="18">
        <f t="shared" si="44"/>
        <v>0</v>
      </c>
      <c r="AP32" s="18">
        <f t="shared" si="44"/>
        <v>0</v>
      </c>
      <c r="AQ32" s="18">
        <f t="shared" si="44"/>
        <v>1</v>
      </c>
      <c r="AR32" s="18">
        <f t="shared" si="44"/>
        <v>0</v>
      </c>
      <c r="AS32" s="19">
        <f t="shared" si="44"/>
        <v>0</v>
      </c>
      <c r="AT32" s="19">
        <f t="shared" si="44"/>
        <v>0</v>
      </c>
      <c r="AU32" s="19">
        <f t="shared" si="44"/>
        <v>0</v>
      </c>
      <c r="AV32" s="19">
        <f t="shared" si="44"/>
        <v>0</v>
      </c>
      <c r="AW32" s="19">
        <f t="shared" si="44"/>
        <v>0</v>
      </c>
      <c r="AX32" s="19">
        <f t="shared" si="44"/>
        <v>0</v>
      </c>
      <c r="AY32" s="19">
        <f t="shared" si="44"/>
        <v>0</v>
      </c>
      <c r="AZ32" s="19">
        <f t="shared" si="44"/>
        <v>0</v>
      </c>
      <c r="BA32" s="19">
        <f t="shared" si="44"/>
        <v>0</v>
      </c>
      <c r="BB32" s="19">
        <f t="shared" si="44"/>
        <v>0</v>
      </c>
      <c r="BC32" s="26">
        <f t="shared" si="44"/>
        <v>0</v>
      </c>
      <c r="BD32" s="26">
        <f t="shared" si="44"/>
        <v>0</v>
      </c>
      <c r="BE32" s="26">
        <f t="shared" si="44"/>
        <v>0</v>
      </c>
      <c r="BF32" s="26">
        <f t="shared" si="44"/>
        <v>0</v>
      </c>
      <c r="BG32" s="26">
        <f t="shared" si="44"/>
        <v>0</v>
      </c>
      <c r="BH32" s="26">
        <f t="shared" si="44"/>
        <v>0</v>
      </c>
      <c r="BI32" s="26">
        <f t="shared" si="44"/>
        <v>0</v>
      </c>
      <c r="BJ32" s="26">
        <f t="shared" si="44"/>
        <v>0</v>
      </c>
      <c r="BK32" s="26">
        <f t="shared" si="44"/>
        <v>0</v>
      </c>
      <c r="BL32" s="26">
        <f t="shared" si="44"/>
        <v>0</v>
      </c>
      <c r="BM32" s="26">
        <f t="shared" si="44"/>
        <v>0</v>
      </c>
      <c r="BN32" s="26">
        <f t="shared" si="44"/>
        <v>0</v>
      </c>
      <c r="BO32" s="26">
        <f t="shared" si="44"/>
        <v>0</v>
      </c>
      <c r="BP32" s="26">
        <f t="shared" si="44"/>
        <v>0</v>
      </c>
      <c r="BQ32" s="26">
        <f t="shared" si="44"/>
        <v>0</v>
      </c>
      <c r="BR32" s="26">
        <f t="shared" si="44"/>
        <v>0</v>
      </c>
      <c r="BS32" s="26">
        <f t="shared" si="44"/>
        <v>0</v>
      </c>
      <c r="BT32" s="26">
        <f t="shared" si="44"/>
        <v>0</v>
      </c>
      <c r="BU32" s="26">
        <f t="shared" si="44"/>
        <v>0</v>
      </c>
      <c r="BV32" s="26">
        <f t="shared" si="44"/>
        <v>0</v>
      </c>
      <c r="BW32" s="26">
        <f t="shared" si="44"/>
        <v>0</v>
      </c>
      <c r="BX32" s="26">
        <f t="shared" si="44"/>
        <v>0</v>
      </c>
      <c r="BY32" s="26">
        <f t="shared" si="44"/>
        <v>0</v>
      </c>
      <c r="BZ32" s="26">
        <f t="shared" si="44"/>
        <v>0</v>
      </c>
      <c r="CA32" s="26">
        <f t="shared" si="44"/>
        <v>0</v>
      </c>
      <c r="CB32" s="26">
        <f t="shared" si="44"/>
        <v>0</v>
      </c>
      <c r="CC32" s="26">
        <f t="shared" si="44"/>
        <v>0</v>
      </c>
      <c r="CD32" s="26">
        <f t="shared" si="44"/>
        <v>0</v>
      </c>
      <c r="CE32" s="26">
        <f t="shared" si="44"/>
        <v>0</v>
      </c>
      <c r="CF32" s="26">
        <f t="shared" si="44"/>
        <v>0</v>
      </c>
      <c r="CG32" s="26">
        <f t="shared" si="44"/>
        <v>0</v>
      </c>
      <c r="CH32" s="26">
        <f t="shared" si="44"/>
        <v>0</v>
      </c>
      <c r="CI32" s="26">
        <f t="shared" si="43"/>
        <v>0</v>
      </c>
      <c r="CJ32" s="26">
        <f t="shared" si="43"/>
        <v>0</v>
      </c>
      <c r="CK32" s="26">
        <f t="shared" si="43"/>
        <v>0</v>
      </c>
      <c r="CL32" s="26">
        <f t="shared" si="43"/>
        <v>0</v>
      </c>
      <c r="CM32" s="26">
        <f t="shared" si="43"/>
        <v>0</v>
      </c>
      <c r="CN32" s="26">
        <f t="shared" si="43"/>
        <v>0</v>
      </c>
      <c r="CO32" s="26">
        <f t="shared" si="43"/>
        <v>0</v>
      </c>
      <c r="CP32" s="26">
        <f t="shared" si="43"/>
        <v>0</v>
      </c>
      <c r="CQ32" s="26">
        <f t="shared" si="43"/>
        <v>0</v>
      </c>
      <c r="CR32" s="26">
        <f t="shared" si="43"/>
        <v>0</v>
      </c>
      <c r="CS32" s="26">
        <f t="shared" si="43"/>
        <v>0</v>
      </c>
      <c r="CT32" s="26">
        <f t="shared" si="43"/>
        <v>0</v>
      </c>
      <c r="CU32" s="26">
        <f t="shared" si="43"/>
        <v>0</v>
      </c>
      <c r="CV32" s="26">
        <f t="shared" si="43"/>
        <v>0</v>
      </c>
      <c r="CW32" s="26">
        <f t="shared" si="43"/>
        <v>0</v>
      </c>
      <c r="CX32" s="26">
        <f t="shared" si="43"/>
        <v>0</v>
      </c>
      <c r="CY32" s="26">
        <f t="shared" si="43"/>
        <v>0</v>
      </c>
      <c r="CZ32" s="26">
        <f t="shared" si="43"/>
        <v>0</v>
      </c>
      <c r="DA32" s="26">
        <f t="shared" si="43"/>
        <v>0</v>
      </c>
      <c r="DB32" s="26">
        <f t="shared" si="43"/>
        <v>0</v>
      </c>
      <c r="DC32" s="26">
        <f t="shared" si="43"/>
        <v>0</v>
      </c>
      <c r="DD32" s="26">
        <f t="shared" si="43"/>
        <v>0</v>
      </c>
      <c r="DE32" s="26">
        <f t="shared" si="43"/>
        <v>0</v>
      </c>
      <c r="DF32" s="26">
        <f t="shared" si="43"/>
        <v>0</v>
      </c>
      <c r="DG32" s="26">
        <f t="shared" si="43"/>
        <v>0</v>
      </c>
      <c r="DH32" s="26">
        <f t="shared" si="43"/>
        <v>0</v>
      </c>
      <c r="DI32" s="26">
        <f t="shared" si="43"/>
        <v>0</v>
      </c>
      <c r="DJ32" s="26">
        <f t="shared" si="43"/>
        <v>0</v>
      </c>
      <c r="DK32" s="26">
        <f t="shared" si="43"/>
        <v>0</v>
      </c>
      <c r="DL32" s="26">
        <f t="shared" si="43"/>
        <v>0</v>
      </c>
      <c r="DM32" s="26">
        <f t="shared" si="43"/>
        <v>0</v>
      </c>
      <c r="DN32" s="26">
        <f t="shared" si="43"/>
        <v>0</v>
      </c>
      <c r="DO32" s="26">
        <f t="shared" si="43"/>
        <v>0</v>
      </c>
      <c r="DP32" s="26">
        <f t="shared" si="43"/>
        <v>0</v>
      </c>
      <c r="DQ32" s="26">
        <f t="shared" si="43"/>
        <v>0</v>
      </c>
      <c r="DR32" s="26">
        <f t="shared" si="43"/>
        <v>0</v>
      </c>
      <c r="DS32" s="26">
        <f t="shared" si="43"/>
        <v>0</v>
      </c>
      <c r="DT32" s="26">
        <f t="shared" si="43"/>
        <v>0</v>
      </c>
      <c r="DU32" s="26">
        <f t="shared" si="43"/>
        <v>0</v>
      </c>
      <c r="DV32" s="26">
        <f t="shared" si="43"/>
        <v>0</v>
      </c>
      <c r="DW32" s="26">
        <f t="shared" si="43"/>
        <v>0</v>
      </c>
      <c r="DX32" s="26">
        <f t="shared" si="43"/>
        <v>0</v>
      </c>
      <c r="DY32" s="26">
        <f t="shared" si="43"/>
        <v>0</v>
      </c>
      <c r="DZ32" s="26">
        <f t="shared" si="43"/>
        <v>0</v>
      </c>
      <c r="EA32" s="26">
        <f t="shared" si="43"/>
        <v>0</v>
      </c>
      <c r="EB32" s="26">
        <f t="shared" si="43"/>
        <v>0</v>
      </c>
      <c r="EC32" s="26">
        <f t="shared" si="43"/>
        <v>0</v>
      </c>
      <c r="ED32" s="26">
        <f t="shared" si="43"/>
        <v>0</v>
      </c>
      <c r="EE32" s="26">
        <f t="shared" si="37"/>
        <v>0</v>
      </c>
      <c r="EF32" s="26">
        <f t="shared" si="37"/>
        <v>0</v>
      </c>
      <c r="EG32" s="26">
        <f t="shared" si="37"/>
        <v>0</v>
      </c>
      <c r="EH32" s="26">
        <f t="shared" si="37"/>
        <v>0</v>
      </c>
      <c r="EI32" s="26">
        <f t="shared" si="37"/>
        <v>0</v>
      </c>
      <c r="EJ32" s="26">
        <f t="shared" si="37"/>
        <v>0</v>
      </c>
      <c r="EK32" s="26">
        <f t="shared" si="37"/>
        <v>0</v>
      </c>
      <c r="EL32" s="26">
        <f t="shared" si="37"/>
        <v>0</v>
      </c>
      <c r="EM32" s="26">
        <f t="shared" si="37"/>
        <v>0</v>
      </c>
      <c r="EN32" s="26">
        <f t="shared" si="37"/>
        <v>0</v>
      </c>
      <c r="EO32" s="26">
        <f t="shared" si="37"/>
        <v>0</v>
      </c>
      <c r="EP32" s="26">
        <f t="shared" si="37"/>
        <v>0</v>
      </c>
      <c r="EQ32" s="26">
        <f t="shared" si="37"/>
        <v>0</v>
      </c>
      <c r="ER32" s="26">
        <f t="shared" si="37"/>
        <v>0</v>
      </c>
      <c r="ES32" s="26">
        <f t="shared" si="37"/>
        <v>0</v>
      </c>
      <c r="ET32" s="26">
        <f t="shared" si="37"/>
        <v>0</v>
      </c>
      <c r="EU32" s="26">
        <f t="shared" si="37"/>
        <v>0</v>
      </c>
      <c r="EV32" s="26">
        <f t="shared" si="37"/>
        <v>0</v>
      </c>
      <c r="EW32" s="26">
        <f t="shared" si="37"/>
        <v>0</v>
      </c>
      <c r="EX32" s="26">
        <f t="shared" si="37"/>
        <v>0</v>
      </c>
      <c r="EY32" s="26">
        <f t="shared" si="37"/>
        <v>0</v>
      </c>
      <c r="EZ32" s="26">
        <f t="shared" si="37"/>
        <v>0</v>
      </c>
      <c r="FA32" s="20"/>
      <c r="FB32" s="21"/>
    </row>
    <row r="33" spans="1:158" s="31" customFormat="1" ht="14.25" x14ac:dyDescent="0.2">
      <c r="A33" s="29"/>
      <c r="B33" s="188" t="s">
        <v>43</v>
      </c>
      <c r="C33" s="189"/>
      <c r="D33" s="190"/>
      <c r="E33" s="191"/>
      <c r="F33" s="124" t="s">
        <v>106</v>
      </c>
      <c r="G33" s="128">
        <f>HLOOKUP(J33,$M$1:$EZ$4,2,0)</f>
        <v>45184</v>
      </c>
      <c r="H33" s="128">
        <f>HLOOKUP(K33,$M$1:$EZ$4,2,0)</f>
        <v>45245</v>
      </c>
      <c r="I33" s="122">
        <f t="shared" si="41"/>
        <v>3</v>
      </c>
      <c r="J33" s="134">
        <f>MIN(J34:J35)</f>
        <v>29</v>
      </c>
      <c r="K33" s="135">
        <f>MAX(K34:K35)</f>
        <v>31</v>
      </c>
      <c r="L33" s="17"/>
      <c r="M33" s="18">
        <f t="shared" si="36"/>
        <v>0</v>
      </c>
      <c r="N33" s="18">
        <f t="shared" si="36"/>
        <v>0</v>
      </c>
      <c r="O33" s="18">
        <f t="shared" si="36"/>
        <v>0</v>
      </c>
      <c r="P33" s="18">
        <f t="shared" si="36"/>
        <v>0</v>
      </c>
      <c r="Q33" s="18">
        <f t="shared" si="36"/>
        <v>0</v>
      </c>
      <c r="R33" s="18">
        <f t="shared" si="36"/>
        <v>0</v>
      </c>
      <c r="S33" s="18">
        <f t="shared" si="36"/>
        <v>0</v>
      </c>
      <c r="T33" s="18">
        <f t="shared" si="36"/>
        <v>0</v>
      </c>
      <c r="U33" s="18">
        <f t="shared" si="36"/>
        <v>0</v>
      </c>
      <c r="V33" s="18">
        <f t="shared" si="36"/>
        <v>0</v>
      </c>
      <c r="W33" s="18">
        <f t="shared" si="44"/>
        <v>0</v>
      </c>
      <c r="X33" s="18">
        <f t="shared" si="44"/>
        <v>0</v>
      </c>
      <c r="Y33" s="18">
        <f t="shared" si="44"/>
        <v>0</v>
      </c>
      <c r="Z33" s="18">
        <f t="shared" si="44"/>
        <v>0</v>
      </c>
      <c r="AA33" s="18">
        <f t="shared" si="44"/>
        <v>0</v>
      </c>
      <c r="AB33" s="18">
        <f t="shared" si="44"/>
        <v>0</v>
      </c>
      <c r="AC33" s="18">
        <f t="shared" si="44"/>
        <v>0</v>
      </c>
      <c r="AD33" s="18">
        <f t="shared" si="44"/>
        <v>0</v>
      </c>
      <c r="AE33" s="18">
        <f t="shared" si="44"/>
        <v>0</v>
      </c>
      <c r="AF33" s="18">
        <f t="shared" si="44"/>
        <v>0</v>
      </c>
      <c r="AG33" s="18">
        <f t="shared" si="44"/>
        <v>0</v>
      </c>
      <c r="AH33" s="18">
        <f t="shared" si="44"/>
        <v>0</v>
      </c>
      <c r="AI33" s="18">
        <f t="shared" si="44"/>
        <v>0</v>
      </c>
      <c r="AJ33" s="18">
        <f t="shared" si="44"/>
        <v>0</v>
      </c>
      <c r="AK33" s="18">
        <f t="shared" si="44"/>
        <v>0</v>
      </c>
      <c r="AL33" s="18">
        <f t="shared" si="44"/>
        <v>0</v>
      </c>
      <c r="AM33" s="18">
        <f t="shared" si="44"/>
        <v>0</v>
      </c>
      <c r="AN33" s="18">
        <f t="shared" si="44"/>
        <v>0</v>
      </c>
      <c r="AO33" s="18">
        <f t="shared" si="44"/>
        <v>1</v>
      </c>
      <c r="AP33" s="18">
        <f t="shared" si="44"/>
        <v>1</v>
      </c>
      <c r="AQ33" s="18">
        <f t="shared" si="44"/>
        <v>1</v>
      </c>
      <c r="AR33" s="18">
        <f t="shared" si="44"/>
        <v>0</v>
      </c>
      <c r="AS33" s="19">
        <f t="shared" si="44"/>
        <v>0</v>
      </c>
      <c r="AT33" s="19">
        <f t="shared" si="44"/>
        <v>0</v>
      </c>
      <c r="AU33" s="19">
        <f t="shared" si="44"/>
        <v>0</v>
      </c>
      <c r="AV33" s="19">
        <f t="shared" si="44"/>
        <v>0</v>
      </c>
      <c r="AW33" s="19">
        <f t="shared" si="44"/>
        <v>0</v>
      </c>
      <c r="AX33" s="19">
        <f t="shared" si="44"/>
        <v>0</v>
      </c>
      <c r="AY33" s="19">
        <f t="shared" si="44"/>
        <v>0</v>
      </c>
      <c r="AZ33" s="19">
        <f t="shared" si="44"/>
        <v>0</v>
      </c>
      <c r="BA33" s="19">
        <f t="shared" si="44"/>
        <v>0</v>
      </c>
      <c r="BB33" s="19">
        <f t="shared" si="44"/>
        <v>0</v>
      </c>
      <c r="BC33" s="26">
        <f t="shared" si="44"/>
        <v>0</v>
      </c>
      <c r="BD33" s="26">
        <f t="shared" si="44"/>
        <v>0</v>
      </c>
      <c r="BE33" s="26">
        <f t="shared" si="44"/>
        <v>0</v>
      </c>
      <c r="BF33" s="26">
        <f t="shared" si="44"/>
        <v>0</v>
      </c>
      <c r="BG33" s="26">
        <f t="shared" si="44"/>
        <v>0</v>
      </c>
      <c r="BH33" s="26">
        <f t="shared" si="44"/>
        <v>0</v>
      </c>
      <c r="BI33" s="26">
        <f t="shared" si="44"/>
        <v>0</v>
      </c>
      <c r="BJ33" s="26">
        <f t="shared" si="44"/>
        <v>0</v>
      </c>
      <c r="BK33" s="26">
        <f t="shared" si="44"/>
        <v>0</v>
      </c>
      <c r="BL33" s="26">
        <f t="shared" si="44"/>
        <v>0</v>
      </c>
      <c r="BM33" s="26">
        <f t="shared" si="44"/>
        <v>0</v>
      </c>
      <c r="BN33" s="26">
        <f t="shared" si="44"/>
        <v>0</v>
      </c>
      <c r="BO33" s="26">
        <f t="shared" si="44"/>
        <v>0</v>
      </c>
      <c r="BP33" s="26">
        <f t="shared" si="44"/>
        <v>0</v>
      </c>
      <c r="BQ33" s="26">
        <f t="shared" si="44"/>
        <v>0</v>
      </c>
      <c r="BR33" s="26">
        <f t="shared" si="44"/>
        <v>0</v>
      </c>
      <c r="BS33" s="26">
        <f t="shared" si="44"/>
        <v>0</v>
      </c>
      <c r="BT33" s="26">
        <f t="shared" si="44"/>
        <v>0</v>
      </c>
      <c r="BU33" s="26">
        <f t="shared" si="44"/>
        <v>0</v>
      </c>
      <c r="BV33" s="26">
        <f t="shared" si="44"/>
        <v>0</v>
      </c>
      <c r="BW33" s="26">
        <f t="shared" si="44"/>
        <v>0</v>
      </c>
      <c r="BX33" s="26">
        <f t="shared" si="44"/>
        <v>0</v>
      </c>
      <c r="BY33" s="26">
        <f t="shared" si="44"/>
        <v>0</v>
      </c>
      <c r="BZ33" s="26">
        <f t="shared" si="44"/>
        <v>0</v>
      </c>
      <c r="CA33" s="26">
        <f t="shared" si="44"/>
        <v>0</v>
      </c>
      <c r="CB33" s="26">
        <f t="shared" si="44"/>
        <v>0</v>
      </c>
      <c r="CC33" s="26">
        <f t="shared" si="44"/>
        <v>0</v>
      </c>
      <c r="CD33" s="26">
        <f t="shared" si="44"/>
        <v>0</v>
      </c>
      <c r="CE33" s="26">
        <f t="shared" si="44"/>
        <v>0</v>
      </c>
      <c r="CF33" s="26">
        <f t="shared" si="44"/>
        <v>0</v>
      </c>
      <c r="CG33" s="26">
        <f t="shared" si="44"/>
        <v>0</v>
      </c>
      <c r="CH33" s="26">
        <f t="shared" ref="CH33:ES37" si="45">IF(AND(CH$4&gt;=$J33,CH$4&lt;=$K33),1,0)</f>
        <v>0</v>
      </c>
      <c r="CI33" s="26">
        <f t="shared" si="45"/>
        <v>0</v>
      </c>
      <c r="CJ33" s="26">
        <f t="shared" si="45"/>
        <v>0</v>
      </c>
      <c r="CK33" s="26">
        <f t="shared" si="45"/>
        <v>0</v>
      </c>
      <c r="CL33" s="26">
        <f t="shared" si="45"/>
        <v>0</v>
      </c>
      <c r="CM33" s="26">
        <f t="shared" si="45"/>
        <v>0</v>
      </c>
      <c r="CN33" s="26">
        <f t="shared" si="45"/>
        <v>0</v>
      </c>
      <c r="CO33" s="26">
        <f t="shared" si="45"/>
        <v>0</v>
      </c>
      <c r="CP33" s="26">
        <f t="shared" si="45"/>
        <v>0</v>
      </c>
      <c r="CQ33" s="26">
        <f t="shared" si="45"/>
        <v>0</v>
      </c>
      <c r="CR33" s="26">
        <f t="shared" si="45"/>
        <v>0</v>
      </c>
      <c r="CS33" s="26">
        <f t="shared" si="45"/>
        <v>0</v>
      </c>
      <c r="CT33" s="26">
        <f t="shared" si="45"/>
        <v>0</v>
      </c>
      <c r="CU33" s="26">
        <f t="shared" si="45"/>
        <v>0</v>
      </c>
      <c r="CV33" s="26">
        <f t="shared" si="45"/>
        <v>0</v>
      </c>
      <c r="CW33" s="26">
        <f t="shared" si="45"/>
        <v>0</v>
      </c>
      <c r="CX33" s="26">
        <f t="shared" si="45"/>
        <v>0</v>
      </c>
      <c r="CY33" s="26">
        <f t="shared" si="45"/>
        <v>0</v>
      </c>
      <c r="CZ33" s="26">
        <f t="shared" si="45"/>
        <v>0</v>
      </c>
      <c r="DA33" s="26">
        <f t="shared" si="45"/>
        <v>0</v>
      </c>
      <c r="DB33" s="26">
        <f t="shared" si="45"/>
        <v>0</v>
      </c>
      <c r="DC33" s="26">
        <f t="shared" si="45"/>
        <v>0</v>
      </c>
      <c r="DD33" s="26">
        <f t="shared" si="45"/>
        <v>0</v>
      </c>
      <c r="DE33" s="26">
        <f t="shared" si="45"/>
        <v>0</v>
      </c>
      <c r="DF33" s="26">
        <f t="shared" si="45"/>
        <v>0</v>
      </c>
      <c r="DG33" s="26">
        <f t="shared" si="45"/>
        <v>0</v>
      </c>
      <c r="DH33" s="26">
        <f t="shared" si="45"/>
        <v>0</v>
      </c>
      <c r="DI33" s="26">
        <f t="shared" si="45"/>
        <v>0</v>
      </c>
      <c r="DJ33" s="26">
        <f t="shared" si="45"/>
        <v>0</v>
      </c>
      <c r="DK33" s="26">
        <f t="shared" si="45"/>
        <v>0</v>
      </c>
      <c r="DL33" s="26">
        <f t="shared" si="45"/>
        <v>0</v>
      </c>
      <c r="DM33" s="26">
        <f t="shared" si="45"/>
        <v>0</v>
      </c>
      <c r="DN33" s="26">
        <f t="shared" si="45"/>
        <v>0</v>
      </c>
      <c r="DO33" s="26">
        <f t="shared" si="45"/>
        <v>0</v>
      </c>
      <c r="DP33" s="26">
        <f t="shared" si="45"/>
        <v>0</v>
      </c>
      <c r="DQ33" s="26">
        <f t="shared" si="45"/>
        <v>0</v>
      </c>
      <c r="DR33" s="26">
        <f t="shared" si="45"/>
        <v>0</v>
      </c>
      <c r="DS33" s="26">
        <f t="shared" si="45"/>
        <v>0</v>
      </c>
      <c r="DT33" s="26">
        <f t="shared" si="45"/>
        <v>0</v>
      </c>
      <c r="DU33" s="26">
        <f t="shared" si="45"/>
        <v>0</v>
      </c>
      <c r="DV33" s="26">
        <f t="shared" si="45"/>
        <v>0</v>
      </c>
      <c r="DW33" s="26">
        <f t="shared" si="45"/>
        <v>0</v>
      </c>
      <c r="DX33" s="26">
        <f t="shared" si="45"/>
        <v>0</v>
      </c>
      <c r="DY33" s="26">
        <f t="shared" si="45"/>
        <v>0</v>
      </c>
      <c r="DZ33" s="26">
        <f t="shared" si="45"/>
        <v>0</v>
      </c>
      <c r="EA33" s="26">
        <f t="shared" si="45"/>
        <v>0</v>
      </c>
      <c r="EB33" s="26">
        <f t="shared" si="45"/>
        <v>0</v>
      </c>
      <c r="EC33" s="26">
        <f t="shared" si="45"/>
        <v>0</v>
      </c>
      <c r="ED33" s="26">
        <f t="shared" si="45"/>
        <v>0</v>
      </c>
      <c r="EE33" s="26">
        <f t="shared" si="37"/>
        <v>0</v>
      </c>
      <c r="EF33" s="26">
        <f t="shared" si="37"/>
        <v>0</v>
      </c>
      <c r="EG33" s="26">
        <f t="shared" si="37"/>
        <v>0</v>
      </c>
      <c r="EH33" s="26">
        <f t="shared" si="37"/>
        <v>0</v>
      </c>
      <c r="EI33" s="26">
        <f t="shared" si="37"/>
        <v>0</v>
      </c>
      <c r="EJ33" s="26">
        <f t="shared" si="37"/>
        <v>0</v>
      </c>
      <c r="EK33" s="26">
        <f t="shared" ref="EK33:EZ36" si="46">IF(AND(EK$4&gt;=$J33,EK$4&lt;=$K33),1,0)</f>
        <v>0</v>
      </c>
      <c r="EL33" s="26">
        <f t="shared" si="46"/>
        <v>0</v>
      </c>
      <c r="EM33" s="26">
        <f t="shared" si="46"/>
        <v>0</v>
      </c>
      <c r="EN33" s="26">
        <f t="shared" si="46"/>
        <v>0</v>
      </c>
      <c r="EO33" s="26">
        <f t="shared" si="46"/>
        <v>0</v>
      </c>
      <c r="EP33" s="26">
        <f t="shared" si="46"/>
        <v>0</v>
      </c>
      <c r="EQ33" s="26">
        <f t="shared" si="46"/>
        <v>0</v>
      </c>
      <c r="ER33" s="26">
        <f t="shared" si="46"/>
        <v>0</v>
      </c>
      <c r="ES33" s="26">
        <f t="shared" si="46"/>
        <v>0</v>
      </c>
      <c r="ET33" s="26">
        <f t="shared" si="46"/>
        <v>0</v>
      </c>
      <c r="EU33" s="26">
        <f t="shared" si="46"/>
        <v>0</v>
      </c>
      <c r="EV33" s="26">
        <f t="shared" si="46"/>
        <v>0</v>
      </c>
      <c r="EW33" s="26">
        <f t="shared" si="46"/>
        <v>0</v>
      </c>
      <c r="EX33" s="26">
        <f t="shared" si="46"/>
        <v>0</v>
      </c>
      <c r="EY33" s="26">
        <f t="shared" si="46"/>
        <v>0</v>
      </c>
      <c r="EZ33" s="26">
        <f t="shared" si="46"/>
        <v>0</v>
      </c>
      <c r="FA33" s="20"/>
      <c r="FB33" s="30"/>
    </row>
    <row r="34" spans="1:158" s="31" customFormat="1" ht="22.5" outlineLevel="1" x14ac:dyDescent="0.2">
      <c r="A34" s="29"/>
      <c r="B34" s="192" t="s">
        <v>43</v>
      </c>
      <c r="C34" s="193" t="s">
        <v>20</v>
      </c>
      <c r="D34" s="194"/>
      <c r="E34" s="144"/>
      <c r="F34" s="126" t="s">
        <v>106</v>
      </c>
      <c r="G34" s="130">
        <f>EDATE(H22,1)</f>
        <v>45178</v>
      </c>
      <c r="H34" s="130">
        <f>EDATE(G34,1)</f>
        <v>45208</v>
      </c>
      <c r="I34" s="164">
        <f t="shared" si="41"/>
        <v>2</v>
      </c>
      <c r="J34" s="164">
        <f t="shared" ref="J34:K36" si="47">HLOOKUP(DATE(YEAR(G34),MONTH(G34),DAY(15)),$M$2:$FB$4,3,0)</f>
        <v>29</v>
      </c>
      <c r="K34" s="165">
        <f t="shared" si="47"/>
        <v>30</v>
      </c>
      <c r="L34" s="17"/>
      <c r="M34" s="18">
        <f t="shared" si="36"/>
        <v>0</v>
      </c>
      <c r="N34" s="18">
        <f t="shared" si="36"/>
        <v>0</v>
      </c>
      <c r="O34" s="18">
        <f t="shared" si="36"/>
        <v>0</v>
      </c>
      <c r="P34" s="18">
        <f t="shared" si="36"/>
        <v>0</v>
      </c>
      <c r="Q34" s="18">
        <f t="shared" si="36"/>
        <v>0</v>
      </c>
      <c r="R34" s="18">
        <f t="shared" si="36"/>
        <v>0</v>
      </c>
      <c r="S34" s="18">
        <f t="shared" si="36"/>
        <v>0</v>
      </c>
      <c r="T34" s="18">
        <f t="shared" si="36"/>
        <v>0</v>
      </c>
      <c r="U34" s="18">
        <f t="shared" si="36"/>
        <v>0</v>
      </c>
      <c r="V34" s="18">
        <f t="shared" si="36"/>
        <v>0</v>
      </c>
      <c r="W34" s="18">
        <f t="shared" ref="W34:CH38" si="48">IF(AND(W$4&gt;=$J34,W$4&lt;=$K34),1,0)</f>
        <v>0</v>
      </c>
      <c r="X34" s="18">
        <f t="shared" si="48"/>
        <v>0</v>
      </c>
      <c r="Y34" s="18">
        <f t="shared" si="48"/>
        <v>0</v>
      </c>
      <c r="Z34" s="18">
        <f t="shared" si="48"/>
        <v>0</v>
      </c>
      <c r="AA34" s="18">
        <f t="shared" si="48"/>
        <v>0</v>
      </c>
      <c r="AB34" s="18">
        <f t="shared" si="48"/>
        <v>0</v>
      </c>
      <c r="AC34" s="18">
        <f t="shared" si="48"/>
        <v>0</v>
      </c>
      <c r="AD34" s="18">
        <f t="shared" si="48"/>
        <v>0</v>
      </c>
      <c r="AE34" s="18">
        <f t="shared" si="48"/>
        <v>0</v>
      </c>
      <c r="AF34" s="18">
        <f t="shared" si="48"/>
        <v>0</v>
      </c>
      <c r="AG34" s="18">
        <f t="shared" si="48"/>
        <v>0</v>
      </c>
      <c r="AH34" s="18">
        <f t="shared" si="48"/>
        <v>0</v>
      </c>
      <c r="AI34" s="18">
        <f t="shared" si="48"/>
        <v>0</v>
      </c>
      <c r="AJ34" s="18">
        <f t="shared" si="48"/>
        <v>0</v>
      </c>
      <c r="AK34" s="18">
        <f t="shared" si="48"/>
        <v>0</v>
      </c>
      <c r="AL34" s="18">
        <f t="shared" si="48"/>
        <v>0</v>
      </c>
      <c r="AM34" s="18">
        <f t="shared" si="48"/>
        <v>0</v>
      </c>
      <c r="AN34" s="18">
        <f t="shared" si="48"/>
        <v>0</v>
      </c>
      <c r="AO34" s="18">
        <f t="shared" si="48"/>
        <v>1</v>
      </c>
      <c r="AP34" s="18">
        <f t="shared" si="48"/>
        <v>1</v>
      </c>
      <c r="AQ34" s="18">
        <f t="shared" si="48"/>
        <v>0</v>
      </c>
      <c r="AR34" s="18">
        <f t="shared" si="48"/>
        <v>0</v>
      </c>
      <c r="AS34" s="18">
        <f t="shared" si="48"/>
        <v>0</v>
      </c>
      <c r="AT34" s="18">
        <f t="shared" si="48"/>
        <v>0</v>
      </c>
      <c r="AU34" s="18">
        <f t="shared" si="48"/>
        <v>0</v>
      </c>
      <c r="AV34" s="18">
        <f t="shared" si="48"/>
        <v>0</v>
      </c>
      <c r="AW34" s="18">
        <f t="shared" si="48"/>
        <v>0</v>
      </c>
      <c r="AX34" s="18">
        <f t="shared" si="48"/>
        <v>0</v>
      </c>
      <c r="AY34" s="18">
        <f t="shared" si="48"/>
        <v>0</v>
      </c>
      <c r="AZ34" s="26">
        <f t="shared" si="48"/>
        <v>0</v>
      </c>
      <c r="BA34" s="26">
        <f t="shared" si="48"/>
        <v>0</v>
      </c>
      <c r="BB34" s="26">
        <f t="shared" si="48"/>
        <v>0</v>
      </c>
      <c r="BC34" s="26">
        <f t="shared" si="48"/>
        <v>0</v>
      </c>
      <c r="BD34" s="26">
        <f t="shared" si="48"/>
        <v>0</v>
      </c>
      <c r="BE34" s="26">
        <f t="shared" si="48"/>
        <v>0</v>
      </c>
      <c r="BF34" s="26">
        <f t="shared" si="48"/>
        <v>0</v>
      </c>
      <c r="BG34" s="26">
        <f t="shared" si="48"/>
        <v>0</v>
      </c>
      <c r="BH34" s="26">
        <f t="shared" si="48"/>
        <v>0</v>
      </c>
      <c r="BI34" s="26">
        <f t="shared" si="48"/>
        <v>0</v>
      </c>
      <c r="BJ34" s="26">
        <f t="shared" si="48"/>
        <v>0</v>
      </c>
      <c r="BK34" s="26">
        <f t="shared" si="48"/>
        <v>0</v>
      </c>
      <c r="BL34" s="26">
        <f t="shared" si="48"/>
        <v>0</v>
      </c>
      <c r="BM34" s="26">
        <f t="shared" si="48"/>
        <v>0</v>
      </c>
      <c r="BN34" s="26">
        <f t="shared" si="48"/>
        <v>0</v>
      </c>
      <c r="BO34" s="26">
        <f t="shared" si="48"/>
        <v>0</v>
      </c>
      <c r="BP34" s="26">
        <f t="shared" si="48"/>
        <v>0</v>
      </c>
      <c r="BQ34" s="26">
        <f t="shared" si="48"/>
        <v>0</v>
      </c>
      <c r="BR34" s="26">
        <f t="shared" si="48"/>
        <v>0</v>
      </c>
      <c r="BS34" s="26">
        <f t="shared" si="48"/>
        <v>0</v>
      </c>
      <c r="BT34" s="26">
        <f t="shared" si="48"/>
        <v>0</v>
      </c>
      <c r="BU34" s="26">
        <f t="shared" si="48"/>
        <v>0</v>
      </c>
      <c r="BV34" s="26">
        <f t="shared" si="48"/>
        <v>0</v>
      </c>
      <c r="BW34" s="26">
        <f t="shared" si="48"/>
        <v>0</v>
      </c>
      <c r="BX34" s="26">
        <f t="shared" si="48"/>
        <v>0</v>
      </c>
      <c r="BY34" s="26">
        <f t="shared" si="48"/>
        <v>0</v>
      </c>
      <c r="BZ34" s="26">
        <f t="shared" si="48"/>
        <v>0</v>
      </c>
      <c r="CA34" s="26">
        <f t="shared" si="48"/>
        <v>0</v>
      </c>
      <c r="CB34" s="26">
        <f t="shared" si="48"/>
        <v>0</v>
      </c>
      <c r="CC34" s="26">
        <f t="shared" si="48"/>
        <v>0</v>
      </c>
      <c r="CD34" s="26">
        <f t="shared" si="48"/>
        <v>0</v>
      </c>
      <c r="CE34" s="26">
        <f t="shared" si="48"/>
        <v>0</v>
      </c>
      <c r="CF34" s="26">
        <f t="shared" si="48"/>
        <v>0</v>
      </c>
      <c r="CG34" s="26">
        <f t="shared" si="48"/>
        <v>0</v>
      </c>
      <c r="CH34" s="26">
        <f t="shared" si="48"/>
        <v>0</v>
      </c>
      <c r="CI34" s="26">
        <f t="shared" si="45"/>
        <v>0</v>
      </c>
      <c r="CJ34" s="26">
        <f t="shared" si="45"/>
        <v>0</v>
      </c>
      <c r="CK34" s="26">
        <f t="shared" si="45"/>
        <v>0</v>
      </c>
      <c r="CL34" s="26">
        <f t="shared" si="45"/>
        <v>0</v>
      </c>
      <c r="CM34" s="26">
        <f t="shared" si="45"/>
        <v>0</v>
      </c>
      <c r="CN34" s="26">
        <f t="shared" si="45"/>
        <v>0</v>
      </c>
      <c r="CO34" s="26">
        <f t="shared" si="45"/>
        <v>0</v>
      </c>
      <c r="CP34" s="26">
        <f t="shared" si="45"/>
        <v>0</v>
      </c>
      <c r="CQ34" s="26">
        <f t="shared" si="45"/>
        <v>0</v>
      </c>
      <c r="CR34" s="26">
        <f t="shared" si="45"/>
        <v>0</v>
      </c>
      <c r="CS34" s="26">
        <f t="shared" si="45"/>
        <v>0</v>
      </c>
      <c r="CT34" s="26">
        <f t="shared" si="45"/>
        <v>0</v>
      </c>
      <c r="CU34" s="26">
        <f t="shared" si="45"/>
        <v>0</v>
      </c>
      <c r="CV34" s="26">
        <f t="shared" si="45"/>
        <v>0</v>
      </c>
      <c r="CW34" s="26">
        <f t="shared" si="45"/>
        <v>0</v>
      </c>
      <c r="CX34" s="26">
        <f t="shared" si="45"/>
        <v>0</v>
      </c>
      <c r="CY34" s="26">
        <f t="shared" si="45"/>
        <v>0</v>
      </c>
      <c r="CZ34" s="26">
        <f t="shared" si="45"/>
        <v>0</v>
      </c>
      <c r="DA34" s="26">
        <f t="shared" si="45"/>
        <v>0</v>
      </c>
      <c r="DB34" s="26">
        <f t="shared" si="45"/>
        <v>0</v>
      </c>
      <c r="DC34" s="26">
        <f t="shared" si="45"/>
        <v>0</v>
      </c>
      <c r="DD34" s="26">
        <f t="shared" si="45"/>
        <v>0</v>
      </c>
      <c r="DE34" s="26">
        <f t="shared" si="45"/>
        <v>0</v>
      </c>
      <c r="DF34" s="26">
        <f t="shared" si="45"/>
        <v>0</v>
      </c>
      <c r="DG34" s="26">
        <f t="shared" si="45"/>
        <v>0</v>
      </c>
      <c r="DH34" s="26">
        <f t="shared" si="45"/>
        <v>0</v>
      </c>
      <c r="DI34" s="26">
        <f t="shared" si="45"/>
        <v>0</v>
      </c>
      <c r="DJ34" s="26">
        <f t="shared" si="45"/>
        <v>0</v>
      </c>
      <c r="DK34" s="26">
        <f t="shared" si="45"/>
        <v>0</v>
      </c>
      <c r="DL34" s="26">
        <f t="shared" si="45"/>
        <v>0</v>
      </c>
      <c r="DM34" s="26">
        <f t="shared" si="45"/>
        <v>0</v>
      </c>
      <c r="DN34" s="26">
        <f t="shared" si="45"/>
        <v>0</v>
      </c>
      <c r="DO34" s="26">
        <f t="shared" si="45"/>
        <v>0</v>
      </c>
      <c r="DP34" s="26">
        <f t="shared" si="45"/>
        <v>0</v>
      </c>
      <c r="DQ34" s="26">
        <f t="shared" si="45"/>
        <v>0</v>
      </c>
      <c r="DR34" s="26">
        <f t="shared" si="45"/>
        <v>0</v>
      </c>
      <c r="DS34" s="26">
        <f t="shared" si="45"/>
        <v>0</v>
      </c>
      <c r="DT34" s="26">
        <f t="shared" si="45"/>
        <v>0</v>
      </c>
      <c r="DU34" s="26">
        <f t="shared" si="45"/>
        <v>0</v>
      </c>
      <c r="DV34" s="26">
        <f t="shared" si="45"/>
        <v>0</v>
      </c>
      <c r="DW34" s="26">
        <f t="shared" si="45"/>
        <v>0</v>
      </c>
      <c r="DX34" s="26">
        <f t="shared" si="45"/>
        <v>0</v>
      </c>
      <c r="DY34" s="26">
        <f t="shared" si="45"/>
        <v>0</v>
      </c>
      <c r="DZ34" s="26">
        <f t="shared" si="45"/>
        <v>0</v>
      </c>
      <c r="EA34" s="26">
        <f t="shared" si="45"/>
        <v>0</v>
      </c>
      <c r="EB34" s="26">
        <f t="shared" si="45"/>
        <v>0</v>
      </c>
      <c r="EC34" s="26">
        <f t="shared" si="45"/>
        <v>0</v>
      </c>
      <c r="ED34" s="26">
        <f t="shared" si="45"/>
        <v>0</v>
      </c>
      <c r="EE34" s="26">
        <f t="shared" si="45"/>
        <v>0</v>
      </c>
      <c r="EF34" s="26">
        <f t="shared" si="45"/>
        <v>0</v>
      </c>
      <c r="EG34" s="26">
        <f t="shared" si="45"/>
        <v>0</v>
      </c>
      <c r="EH34" s="26">
        <f t="shared" si="45"/>
        <v>0</v>
      </c>
      <c r="EI34" s="26">
        <f t="shared" si="45"/>
        <v>0</v>
      </c>
      <c r="EJ34" s="26">
        <f t="shared" si="45"/>
        <v>0</v>
      </c>
      <c r="EK34" s="26">
        <f t="shared" si="45"/>
        <v>0</v>
      </c>
      <c r="EL34" s="26">
        <f t="shared" si="45"/>
        <v>0</v>
      </c>
      <c r="EM34" s="26">
        <f t="shared" si="45"/>
        <v>0</v>
      </c>
      <c r="EN34" s="26">
        <f t="shared" si="45"/>
        <v>0</v>
      </c>
      <c r="EO34" s="26">
        <f t="shared" si="45"/>
        <v>0</v>
      </c>
      <c r="EP34" s="26">
        <f t="shared" si="45"/>
        <v>0</v>
      </c>
      <c r="EQ34" s="26">
        <f t="shared" si="45"/>
        <v>0</v>
      </c>
      <c r="ER34" s="26">
        <f t="shared" si="45"/>
        <v>0</v>
      </c>
      <c r="ES34" s="26">
        <f t="shared" si="45"/>
        <v>0</v>
      </c>
      <c r="ET34" s="26">
        <f t="shared" si="46"/>
        <v>0</v>
      </c>
      <c r="EU34" s="26">
        <f t="shared" si="46"/>
        <v>0</v>
      </c>
      <c r="EV34" s="26">
        <f t="shared" si="46"/>
        <v>0</v>
      </c>
      <c r="EW34" s="26">
        <f t="shared" si="46"/>
        <v>0</v>
      </c>
      <c r="EX34" s="26">
        <f t="shared" si="46"/>
        <v>0</v>
      </c>
      <c r="EY34" s="26">
        <f t="shared" si="46"/>
        <v>0</v>
      </c>
      <c r="EZ34" s="26">
        <f t="shared" si="46"/>
        <v>0</v>
      </c>
      <c r="FA34" s="20"/>
      <c r="FB34" s="30"/>
    </row>
    <row r="35" spans="1:158" s="31" customFormat="1" ht="14.25" outlineLevel="1" x14ac:dyDescent="0.2">
      <c r="A35" s="29"/>
      <c r="B35" s="180" t="s">
        <v>109</v>
      </c>
      <c r="C35" s="181" t="s">
        <v>11</v>
      </c>
      <c r="D35" s="183">
        <v>1</v>
      </c>
      <c r="E35" s="163" t="s">
        <v>44</v>
      </c>
      <c r="F35" s="126" t="s">
        <v>106</v>
      </c>
      <c r="G35" s="130">
        <f>EDATE(H34,D35)</f>
        <v>45239</v>
      </c>
      <c r="H35" s="130">
        <f>G35</f>
        <v>45239</v>
      </c>
      <c r="I35" s="166">
        <f t="shared" si="41"/>
        <v>1</v>
      </c>
      <c r="J35" s="166">
        <f t="shared" si="47"/>
        <v>31</v>
      </c>
      <c r="K35" s="167">
        <f t="shared" si="47"/>
        <v>31</v>
      </c>
      <c r="L35" s="17"/>
      <c r="M35" s="18">
        <f t="shared" si="36"/>
        <v>0</v>
      </c>
      <c r="N35" s="18">
        <f t="shared" si="36"/>
        <v>0</v>
      </c>
      <c r="O35" s="18">
        <f t="shared" si="36"/>
        <v>0</v>
      </c>
      <c r="P35" s="18">
        <f t="shared" si="36"/>
        <v>0</v>
      </c>
      <c r="Q35" s="18">
        <f t="shared" si="36"/>
        <v>0</v>
      </c>
      <c r="R35" s="18">
        <f t="shared" si="36"/>
        <v>0</v>
      </c>
      <c r="S35" s="18">
        <f t="shared" si="36"/>
        <v>0</v>
      </c>
      <c r="T35" s="18">
        <f t="shared" si="36"/>
        <v>0</v>
      </c>
      <c r="U35" s="18">
        <f t="shared" si="36"/>
        <v>0</v>
      </c>
      <c r="V35" s="18">
        <f t="shared" si="36"/>
        <v>0</v>
      </c>
      <c r="W35" s="18">
        <f t="shared" si="48"/>
        <v>0</v>
      </c>
      <c r="X35" s="18">
        <f t="shared" si="48"/>
        <v>0</v>
      </c>
      <c r="Y35" s="18">
        <f t="shared" si="48"/>
        <v>0</v>
      </c>
      <c r="Z35" s="18">
        <f t="shared" si="48"/>
        <v>0</v>
      </c>
      <c r="AA35" s="18">
        <f t="shared" si="48"/>
        <v>0</v>
      </c>
      <c r="AB35" s="18">
        <f t="shared" si="48"/>
        <v>0</v>
      </c>
      <c r="AC35" s="18">
        <f t="shared" si="48"/>
        <v>0</v>
      </c>
      <c r="AD35" s="18">
        <f t="shared" si="48"/>
        <v>0</v>
      </c>
      <c r="AE35" s="18">
        <f t="shared" si="48"/>
        <v>0</v>
      </c>
      <c r="AF35" s="18">
        <f t="shared" si="48"/>
        <v>0</v>
      </c>
      <c r="AG35" s="18">
        <f t="shared" si="48"/>
        <v>0</v>
      </c>
      <c r="AH35" s="18">
        <f t="shared" si="48"/>
        <v>0</v>
      </c>
      <c r="AI35" s="18">
        <f t="shared" si="48"/>
        <v>0</v>
      </c>
      <c r="AJ35" s="18">
        <f t="shared" si="48"/>
        <v>0</v>
      </c>
      <c r="AK35" s="18">
        <f t="shared" si="48"/>
        <v>0</v>
      </c>
      <c r="AL35" s="18">
        <f t="shared" si="48"/>
        <v>0</v>
      </c>
      <c r="AM35" s="18">
        <f t="shared" si="48"/>
        <v>0</v>
      </c>
      <c r="AN35" s="18">
        <f t="shared" si="48"/>
        <v>0</v>
      </c>
      <c r="AO35" s="18">
        <f t="shared" si="48"/>
        <v>0</v>
      </c>
      <c r="AP35" s="18">
        <f t="shared" si="48"/>
        <v>0</v>
      </c>
      <c r="AQ35" s="18">
        <f t="shared" si="48"/>
        <v>1</v>
      </c>
      <c r="AR35" s="18">
        <f t="shared" si="48"/>
        <v>0</v>
      </c>
      <c r="AS35" s="18">
        <f t="shared" si="48"/>
        <v>0</v>
      </c>
      <c r="AT35" s="18">
        <f t="shared" si="48"/>
        <v>0</v>
      </c>
      <c r="AU35" s="18">
        <f t="shared" si="48"/>
        <v>0</v>
      </c>
      <c r="AV35" s="18">
        <f t="shared" si="48"/>
        <v>0</v>
      </c>
      <c r="AW35" s="18">
        <f t="shared" si="48"/>
        <v>0</v>
      </c>
      <c r="AX35" s="18">
        <f t="shared" si="48"/>
        <v>0</v>
      </c>
      <c r="AY35" s="18">
        <f t="shared" si="48"/>
        <v>0</v>
      </c>
      <c r="AZ35" s="26">
        <f t="shared" si="48"/>
        <v>0</v>
      </c>
      <c r="BA35" s="26">
        <f t="shared" si="48"/>
        <v>0</v>
      </c>
      <c r="BB35" s="26">
        <f t="shared" si="48"/>
        <v>0</v>
      </c>
      <c r="BC35" s="26">
        <f t="shared" si="48"/>
        <v>0</v>
      </c>
      <c r="BD35" s="26">
        <f t="shared" si="48"/>
        <v>0</v>
      </c>
      <c r="BE35" s="26">
        <f t="shared" si="48"/>
        <v>0</v>
      </c>
      <c r="BF35" s="26">
        <f t="shared" si="48"/>
        <v>0</v>
      </c>
      <c r="BG35" s="26">
        <f t="shared" si="48"/>
        <v>0</v>
      </c>
      <c r="BH35" s="26">
        <f t="shared" si="48"/>
        <v>0</v>
      </c>
      <c r="BI35" s="26">
        <f t="shared" si="48"/>
        <v>0</v>
      </c>
      <c r="BJ35" s="26">
        <f t="shared" si="48"/>
        <v>0</v>
      </c>
      <c r="BK35" s="26">
        <f t="shared" si="48"/>
        <v>0</v>
      </c>
      <c r="BL35" s="26">
        <f t="shared" si="48"/>
        <v>0</v>
      </c>
      <c r="BM35" s="26">
        <f t="shared" si="48"/>
        <v>0</v>
      </c>
      <c r="BN35" s="26">
        <f t="shared" si="48"/>
        <v>0</v>
      </c>
      <c r="BO35" s="26">
        <f t="shared" si="48"/>
        <v>0</v>
      </c>
      <c r="BP35" s="26">
        <f t="shared" si="48"/>
        <v>0</v>
      </c>
      <c r="BQ35" s="26">
        <f t="shared" si="48"/>
        <v>0</v>
      </c>
      <c r="BR35" s="26">
        <f t="shared" si="48"/>
        <v>0</v>
      </c>
      <c r="BS35" s="26">
        <f t="shared" si="48"/>
        <v>0</v>
      </c>
      <c r="BT35" s="26">
        <f t="shared" si="48"/>
        <v>0</v>
      </c>
      <c r="BU35" s="26">
        <f t="shared" si="48"/>
        <v>0</v>
      </c>
      <c r="BV35" s="26">
        <f t="shared" si="48"/>
        <v>0</v>
      </c>
      <c r="BW35" s="26">
        <f t="shared" si="48"/>
        <v>0</v>
      </c>
      <c r="BX35" s="26">
        <f t="shared" si="48"/>
        <v>0</v>
      </c>
      <c r="BY35" s="26">
        <f t="shared" si="48"/>
        <v>0</v>
      </c>
      <c r="BZ35" s="26">
        <f t="shared" si="48"/>
        <v>0</v>
      </c>
      <c r="CA35" s="26">
        <f t="shared" si="48"/>
        <v>0</v>
      </c>
      <c r="CB35" s="26">
        <f t="shared" si="48"/>
        <v>0</v>
      </c>
      <c r="CC35" s="26">
        <f t="shared" si="48"/>
        <v>0</v>
      </c>
      <c r="CD35" s="26">
        <f t="shared" si="48"/>
        <v>0</v>
      </c>
      <c r="CE35" s="26">
        <f t="shared" si="48"/>
        <v>0</v>
      </c>
      <c r="CF35" s="26">
        <f t="shared" si="48"/>
        <v>0</v>
      </c>
      <c r="CG35" s="26">
        <f t="shared" si="48"/>
        <v>0</v>
      </c>
      <c r="CH35" s="26">
        <f t="shared" si="48"/>
        <v>0</v>
      </c>
      <c r="CI35" s="26">
        <f t="shared" si="45"/>
        <v>0</v>
      </c>
      <c r="CJ35" s="26">
        <f t="shared" si="45"/>
        <v>0</v>
      </c>
      <c r="CK35" s="26">
        <f t="shared" si="45"/>
        <v>0</v>
      </c>
      <c r="CL35" s="26">
        <f t="shared" si="45"/>
        <v>0</v>
      </c>
      <c r="CM35" s="26">
        <f t="shared" si="45"/>
        <v>0</v>
      </c>
      <c r="CN35" s="26">
        <f t="shared" si="45"/>
        <v>0</v>
      </c>
      <c r="CO35" s="26">
        <f t="shared" si="45"/>
        <v>0</v>
      </c>
      <c r="CP35" s="26">
        <f t="shared" si="45"/>
        <v>0</v>
      </c>
      <c r="CQ35" s="26">
        <f t="shared" si="45"/>
        <v>0</v>
      </c>
      <c r="CR35" s="26">
        <f t="shared" si="45"/>
        <v>0</v>
      </c>
      <c r="CS35" s="26">
        <f t="shared" si="45"/>
        <v>0</v>
      </c>
      <c r="CT35" s="26">
        <f t="shared" si="45"/>
        <v>0</v>
      </c>
      <c r="CU35" s="26">
        <f t="shared" si="45"/>
        <v>0</v>
      </c>
      <c r="CV35" s="26">
        <f t="shared" si="45"/>
        <v>0</v>
      </c>
      <c r="CW35" s="26">
        <f t="shared" si="45"/>
        <v>0</v>
      </c>
      <c r="CX35" s="26">
        <f t="shared" si="45"/>
        <v>0</v>
      </c>
      <c r="CY35" s="26">
        <f t="shared" si="45"/>
        <v>0</v>
      </c>
      <c r="CZ35" s="26">
        <f t="shared" si="45"/>
        <v>0</v>
      </c>
      <c r="DA35" s="26">
        <f t="shared" si="45"/>
        <v>0</v>
      </c>
      <c r="DB35" s="26">
        <f t="shared" si="45"/>
        <v>0</v>
      </c>
      <c r="DC35" s="26">
        <f t="shared" si="45"/>
        <v>0</v>
      </c>
      <c r="DD35" s="26">
        <f t="shared" si="45"/>
        <v>0</v>
      </c>
      <c r="DE35" s="26">
        <f t="shared" si="45"/>
        <v>0</v>
      </c>
      <c r="DF35" s="26">
        <f t="shared" si="45"/>
        <v>0</v>
      </c>
      <c r="DG35" s="26">
        <f t="shared" si="45"/>
        <v>0</v>
      </c>
      <c r="DH35" s="26">
        <f t="shared" si="45"/>
        <v>0</v>
      </c>
      <c r="DI35" s="26">
        <f t="shared" si="45"/>
        <v>0</v>
      </c>
      <c r="DJ35" s="26">
        <f t="shared" si="45"/>
        <v>0</v>
      </c>
      <c r="DK35" s="26">
        <f t="shared" si="45"/>
        <v>0</v>
      </c>
      <c r="DL35" s="26">
        <f t="shared" si="45"/>
        <v>0</v>
      </c>
      <c r="DM35" s="26">
        <f t="shared" si="45"/>
        <v>0</v>
      </c>
      <c r="DN35" s="26">
        <f t="shared" si="45"/>
        <v>0</v>
      </c>
      <c r="DO35" s="26">
        <f t="shared" si="45"/>
        <v>0</v>
      </c>
      <c r="DP35" s="26">
        <f t="shared" si="45"/>
        <v>0</v>
      </c>
      <c r="DQ35" s="26">
        <f t="shared" si="45"/>
        <v>0</v>
      </c>
      <c r="DR35" s="26">
        <f t="shared" si="45"/>
        <v>0</v>
      </c>
      <c r="DS35" s="26">
        <f t="shared" si="45"/>
        <v>0</v>
      </c>
      <c r="DT35" s="26">
        <f t="shared" si="45"/>
        <v>0</v>
      </c>
      <c r="DU35" s="26">
        <f t="shared" si="45"/>
        <v>0</v>
      </c>
      <c r="DV35" s="26">
        <f t="shared" si="45"/>
        <v>0</v>
      </c>
      <c r="DW35" s="26">
        <f t="shared" si="45"/>
        <v>0</v>
      </c>
      <c r="DX35" s="26">
        <f t="shared" si="45"/>
        <v>0</v>
      </c>
      <c r="DY35" s="26">
        <f t="shared" si="45"/>
        <v>0</v>
      </c>
      <c r="DZ35" s="26">
        <f t="shared" si="45"/>
        <v>0</v>
      </c>
      <c r="EA35" s="26">
        <f t="shared" si="45"/>
        <v>0</v>
      </c>
      <c r="EB35" s="26">
        <f t="shared" si="45"/>
        <v>0</v>
      </c>
      <c r="EC35" s="26">
        <f t="shared" si="45"/>
        <v>0</v>
      </c>
      <c r="ED35" s="26">
        <f t="shared" si="45"/>
        <v>0</v>
      </c>
      <c r="EE35" s="26">
        <f t="shared" si="45"/>
        <v>0</v>
      </c>
      <c r="EF35" s="26">
        <f t="shared" si="45"/>
        <v>0</v>
      </c>
      <c r="EG35" s="26">
        <f t="shared" si="45"/>
        <v>0</v>
      </c>
      <c r="EH35" s="26">
        <f t="shared" si="45"/>
        <v>0</v>
      </c>
      <c r="EI35" s="26">
        <f t="shared" si="45"/>
        <v>0</v>
      </c>
      <c r="EJ35" s="26">
        <f t="shared" si="45"/>
        <v>0</v>
      </c>
      <c r="EK35" s="26">
        <f t="shared" si="45"/>
        <v>0</v>
      </c>
      <c r="EL35" s="26">
        <f t="shared" si="45"/>
        <v>0</v>
      </c>
      <c r="EM35" s="26">
        <f t="shared" si="45"/>
        <v>0</v>
      </c>
      <c r="EN35" s="26">
        <f t="shared" si="45"/>
        <v>0</v>
      </c>
      <c r="EO35" s="26">
        <f t="shared" si="45"/>
        <v>0</v>
      </c>
      <c r="EP35" s="26">
        <f t="shared" si="45"/>
        <v>0</v>
      </c>
      <c r="EQ35" s="26">
        <f t="shared" si="45"/>
        <v>0</v>
      </c>
      <c r="ER35" s="26">
        <f t="shared" si="45"/>
        <v>0</v>
      </c>
      <c r="ES35" s="26">
        <f t="shared" si="45"/>
        <v>0</v>
      </c>
      <c r="ET35" s="26">
        <f t="shared" si="46"/>
        <v>0</v>
      </c>
      <c r="EU35" s="26">
        <f t="shared" si="46"/>
        <v>0</v>
      </c>
      <c r="EV35" s="26">
        <f t="shared" si="46"/>
        <v>0</v>
      </c>
      <c r="EW35" s="26">
        <f t="shared" si="46"/>
        <v>0</v>
      </c>
      <c r="EX35" s="26">
        <f t="shared" si="46"/>
        <v>0</v>
      </c>
      <c r="EY35" s="26">
        <f t="shared" si="46"/>
        <v>0</v>
      </c>
      <c r="EZ35" s="26">
        <f t="shared" si="46"/>
        <v>0</v>
      </c>
      <c r="FA35" s="20"/>
      <c r="FB35" s="30"/>
    </row>
    <row r="36" spans="1:158" s="31" customFormat="1" ht="14.25" outlineLevel="1" x14ac:dyDescent="0.2">
      <c r="A36" s="29"/>
      <c r="B36" s="196" t="s">
        <v>45</v>
      </c>
      <c r="C36" s="197"/>
      <c r="D36" s="186" t="s">
        <v>46</v>
      </c>
      <c r="E36" s="187"/>
      <c r="F36" s="127" t="s">
        <v>106</v>
      </c>
      <c r="G36" s="131">
        <f>EDATE(G43,-1)</f>
        <v>46214</v>
      </c>
      <c r="H36" s="131">
        <f>G36</f>
        <v>46214</v>
      </c>
      <c r="I36" s="168">
        <f t="shared" si="41"/>
        <v>1</v>
      </c>
      <c r="J36" s="168">
        <f t="shared" si="47"/>
        <v>63</v>
      </c>
      <c r="K36" s="169">
        <f t="shared" si="47"/>
        <v>63</v>
      </c>
      <c r="L36" s="17"/>
      <c r="M36" s="18">
        <f t="shared" si="36"/>
        <v>0</v>
      </c>
      <c r="N36" s="18">
        <f t="shared" si="36"/>
        <v>0</v>
      </c>
      <c r="O36" s="18">
        <f t="shared" si="36"/>
        <v>0</v>
      </c>
      <c r="P36" s="18">
        <f t="shared" si="36"/>
        <v>0</v>
      </c>
      <c r="Q36" s="18">
        <f t="shared" si="36"/>
        <v>0</v>
      </c>
      <c r="R36" s="18">
        <f t="shared" si="36"/>
        <v>0</v>
      </c>
      <c r="S36" s="18">
        <f t="shared" si="36"/>
        <v>0</v>
      </c>
      <c r="T36" s="18">
        <f t="shared" si="36"/>
        <v>0</v>
      </c>
      <c r="U36" s="18">
        <f t="shared" si="36"/>
        <v>0</v>
      </c>
      <c r="V36" s="18">
        <f t="shared" si="36"/>
        <v>0</v>
      </c>
      <c r="W36" s="18">
        <f t="shared" si="48"/>
        <v>0</v>
      </c>
      <c r="X36" s="18">
        <f t="shared" si="48"/>
        <v>0</v>
      </c>
      <c r="Y36" s="18">
        <f t="shared" si="48"/>
        <v>0</v>
      </c>
      <c r="Z36" s="18">
        <f t="shared" si="48"/>
        <v>0</v>
      </c>
      <c r="AA36" s="18">
        <f t="shared" si="48"/>
        <v>0</v>
      </c>
      <c r="AB36" s="18">
        <f t="shared" si="48"/>
        <v>0</v>
      </c>
      <c r="AC36" s="18">
        <f t="shared" si="48"/>
        <v>0</v>
      </c>
      <c r="AD36" s="18">
        <f t="shared" si="48"/>
        <v>0</v>
      </c>
      <c r="AE36" s="18">
        <f t="shared" si="48"/>
        <v>0</v>
      </c>
      <c r="AF36" s="18">
        <f t="shared" si="48"/>
        <v>0</v>
      </c>
      <c r="AG36" s="18">
        <f t="shared" si="48"/>
        <v>0</v>
      </c>
      <c r="AH36" s="18">
        <f t="shared" si="48"/>
        <v>0</v>
      </c>
      <c r="AI36" s="18">
        <f t="shared" si="48"/>
        <v>0</v>
      </c>
      <c r="AJ36" s="18">
        <f t="shared" si="48"/>
        <v>0</v>
      </c>
      <c r="AK36" s="18">
        <f t="shared" si="48"/>
        <v>0</v>
      </c>
      <c r="AL36" s="18">
        <f t="shared" si="48"/>
        <v>0</v>
      </c>
      <c r="AM36" s="18">
        <f t="shared" si="48"/>
        <v>0</v>
      </c>
      <c r="AN36" s="18">
        <f t="shared" si="48"/>
        <v>0</v>
      </c>
      <c r="AO36" s="18">
        <f t="shared" si="48"/>
        <v>0</v>
      </c>
      <c r="AP36" s="18">
        <f t="shared" si="48"/>
        <v>0</v>
      </c>
      <c r="AQ36" s="18">
        <f t="shared" si="48"/>
        <v>0</v>
      </c>
      <c r="AR36" s="18">
        <f t="shared" si="48"/>
        <v>0</v>
      </c>
      <c r="AS36" s="18">
        <f t="shared" si="48"/>
        <v>0</v>
      </c>
      <c r="AT36" s="18">
        <f t="shared" si="48"/>
        <v>0</v>
      </c>
      <c r="AU36" s="18">
        <f t="shared" si="48"/>
        <v>0</v>
      </c>
      <c r="AV36" s="18">
        <f t="shared" si="48"/>
        <v>0</v>
      </c>
      <c r="AW36" s="18">
        <f t="shared" si="48"/>
        <v>0</v>
      </c>
      <c r="AX36" s="18">
        <f t="shared" si="48"/>
        <v>0</v>
      </c>
      <c r="AY36" s="18">
        <f t="shared" si="48"/>
        <v>0</v>
      </c>
      <c r="AZ36" s="26">
        <f t="shared" si="48"/>
        <v>0</v>
      </c>
      <c r="BA36" s="26">
        <f t="shared" si="48"/>
        <v>0</v>
      </c>
      <c r="BB36" s="26">
        <f t="shared" si="48"/>
        <v>0</v>
      </c>
      <c r="BC36" s="26">
        <f t="shared" si="48"/>
        <v>0</v>
      </c>
      <c r="BD36" s="26">
        <f t="shared" si="48"/>
        <v>0</v>
      </c>
      <c r="BE36" s="26">
        <f t="shared" si="48"/>
        <v>0</v>
      </c>
      <c r="BF36" s="26">
        <f t="shared" si="48"/>
        <v>0</v>
      </c>
      <c r="BG36" s="26">
        <f t="shared" si="48"/>
        <v>0</v>
      </c>
      <c r="BH36" s="26">
        <f t="shared" si="48"/>
        <v>0</v>
      </c>
      <c r="BI36" s="26">
        <f t="shared" si="48"/>
        <v>0</v>
      </c>
      <c r="BJ36" s="26">
        <f t="shared" si="48"/>
        <v>0</v>
      </c>
      <c r="BK36" s="26">
        <f t="shared" si="48"/>
        <v>0</v>
      </c>
      <c r="BL36" s="26">
        <f t="shared" si="48"/>
        <v>0</v>
      </c>
      <c r="BM36" s="26">
        <f t="shared" si="48"/>
        <v>0</v>
      </c>
      <c r="BN36" s="26">
        <f t="shared" si="48"/>
        <v>0</v>
      </c>
      <c r="BO36" s="26">
        <f t="shared" si="48"/>
        <v>0</v>
      </c>
      <c r="BP36" s="26">
        <f t="shared" si="48"/>
        <v>0</v>
      </c>
      <c r="BQ36" s="26">
        <f t="shared" si="48"/>
        <v>0</v>
      </c>
      <c r="BR36" s="26">
        <f t="shared" si="48"/>
        <v>0</v>
      </c>
      <c r="BS36" s="26">
        <f t="shared" si="48"/>
        <v>0</v>
      </c>
      <c r="BT36" s="26">
        <f t="shared" si="48"/>
        <v>0</v>
      </c>
      <c r="BU36" s="26">
        <f t="shared" si="48"/>
        <v>0</v>
      </c>
      <c r="BV36" s="26">
        <f t="shared" si="48"/>
        <v>0</v>
      </c>
      <c r="BW36" s="26">
        <f t="shared" si="48"/>
        <v>1</v>
      </c>
      <c r="BX36" s="26">
        <f t="shared" si="48"/>
        <v>0</v>
      </c>
      <c r="BY36" s="26">
        <f t="shared" si="48"/>
        <v>0</v>
      </c>
      <c r="BZ36" s="26">
        <f t="shared" si="48"/>
        <v>0</v>
      </c>
      <c r="CA36" s="26">
        <f t="shared" si="48"/>
        <v>0</v>
      </c>
      <c r="CB36" s="26">
        <f t="shared" si="48"/>
        <v>0</v>
      </c>
      <c r="CC36" s="26">
        <f t="shared" si="48"/>
        <v>0</v>
      </c>
      <c r="CD36" s="26">
        <f t="shared" si="48"/>
        <v>0</v>
      </c>
      <c r="CE36" s="26">
        <f t="shared" si="48"/>
        <v>0</v>
      </c>
      <c r="CF36" s="26">
        <f t="shared" si="48"/>
        <v>0</v>
      </c>
      <c r="CG36" s="26">
        <f t="shared" si="48"/>
        <v>0</v>
      </c>
      <c r="CH36" s="26">
        <f t="shared" si="48"/>
        <v>0</v>
      </c>
      <c r="CI36" s="26">
        <f t="shared" si="45"/>
        <v>0</v>
      </c>
      <c r="CJ36" s="26">
        <f t="shared" si="45"/>
        <v>0</v>
      </c>
      <c r="CK36" s="26">
        <f t="shared" si="45"/>
        <v>0</v>
      </c>
      <c r="CL36" s="26">
        <f t="shared" si="45"/>
        <v>0</v>
      </c>
      <c r="CM36" s="26">
        <f t="shared" si="45"/>
        <v>0</v>
      </c>
      <c r="CN36" s="26">
        <f t="shared" si="45"/>
        <v>0</v>
      </c>
      <c r="CO36" s="26">
        <f t="shared" si="45"/>
        <v>0</v>
      </c>
      <c r="CP36" s="26">
        <f t="shared" si="45"/>
        <v>0</v>
      </c>
      <c r="CQ36" s="26">
        <f t="shared" si="45"/>
        <v>0</v>
      </c>
      <c r="CR36" s="26">
        <f t="shared" si="45"/>
        <v>0</v>
      </c>
      <c r="CS36" s="26">
        <f t="shared" si="45"/>
        <v>0</v>
      </c>
      <c r="CT36" s="26">
        <f t="shared" si="45"/>
        <v>0</v>
      </c>
      <c r="CU36" s="26">
        <f t="shared" si="45"/>
        <v>0</v>
      </c>
      <c r="CV36" s="26">
        <f t="shared" si="45"/>
        <v>0</v>
      </c>
      <c r="CW36" s="26">
        <f t="shared" si="45"/>
        <v>0</v>
      </c>
      <c r="CX36" s="26">
        <f t="shared" si="45"/>
        <v>0</v>
      </c>
      <c r="CY36" s="26">
        <f t="shared" si="45"/>
        <v>0</v>
      </c>
      <c r="CZ36" s="26">
        <f t="shared" si="45"/>
        <v>0</v>
      </c>
      <c r="DA36" s="26">
        <f t="shared" si="45"/>
        <v>0</v>
      </c>
      <c r="DB36" s="26">
        <f t="shared" si="45"/>
        <v>0</v>
      </c>
      <c r="DC36" s="26">
        <f t="shared" si="45"/>
        <v>0</v>
      </c>
      <c r="DD36" s="26">
        <f t="shared" si="45"/>
        <v>0</v>
      </c>
      <c r="DE36" s="26">
        <f t="shared" si="45"/>
        <v>0</v>
      </c>
      <c r="DF36" s="26">
        <f t="shared" si="45"/>
        <v>0</v>
      </c>
      <c r="DG36" s="26">
        <f t="shared" si="45"/>
        <v>0</v>
      </c>
      <c r="DH36" s="26">
        <f t="shared" si="45"/>
        <v>0</v>
      </c>
      <c r="DI36" s="26">
        <f t="shared" si="45"/>
        <v>0</v>
      </c>
      <c r="DJ36" s="26">
        <f t="shared" si="45"/>
        <v>0</v>
      </c>
      <c r="DK36" s="26">
        <f t="shared" si="45"/>
        <v>0</v>
      </c>
      <c r="DL36" s="26">
        <f t="shared" si="45"/>
        <v>0</v>
      </c>
      <c r="DM36" s="26">
        <f t="shared" si="45"/>
        <v>0</v>
      </c>
      <c r="DN36" s="26">
        <f t="shared" si="45"/>
        <v>0</v>
      </c>
      <c r="DO36" s="26">
        <f t="shared" si="45"/>
        <v>0</v>
      </c>
      <c r="DP36" s="26">
        <f t="shared" si="45"/>
        <v>0</v>
      </c>
      <c r="DQ36" s="26">
        <f t="shared" si="45"/>
        <v>0</v>
      </c>
      <c r="DR36" s="26">
        <f t="shared" si="45"/>
        <v>0</v>
      </c>
      <c r="DS36" s="26">
        <f t="shared" si="45"/>
        <v>0</v>
      </c>
      <c r="DT36" s="26">
        <f t="shared" si="45"/>
        <v>0</v>
      </c>
      <c r="DU36" s="26">
        <f t="shared" si="45"/>
        <v>0</v>
      </c>
      <c r="DV36" s="26">
        <f t="shared" si="45"/>
        <v>0</v>
      </c>
      <c r="DW36" s="26">
        <f t="shared" si="45"/>
        <v>0</v>
      </c>
      <c r="DX36" s="26">
        <f t="shared" si="45"/>
        <v>0</v>
      </c>
      <c r="DY36" s="26">
        <f t="shared" si="45"/>
        <v>0</v>
      </c>
      <c r="DZ36" s="26">
        <f t="shared" si="45"/>
        <v>0</v>
      </c>
      <c r="EA36" s="26">
        <f t="shared" si="45"/>
        <v>0</v>
      </c>
      <c r="EB36" s="26">
        <f t="shared" si="45"/>
        <v>0</v>
      </c>
      <c r="EC36" s="26">
        <f t="shared" si="45"/>
        <v>0</v>
      </c>
      <c r="ED36" s="26">
        <f t="shared" si="45"/>
        <v>0</v>
      </c>
      <c r="EE36" s="26">
        <f t="shared" si="45"/>
        <v>0</v>
      </c>
      <c r="EF36" s="26">
        <f t="shared" si="45"/>
        <v>0</v>
      </c>
      <c r="EG36" s="26">
        <f t="shared" si="45"/>
        <v>0</v>
      </c>
      <c r="EH36" s="26">
        <f t="shared" si="45"/>
        <v>0</v>
      </c>
      <c r="EI36" s="26">
        <f t="shared" si="45"/>
        <v>0</v>
      </c>
      <c r="EJ36" s="26">
        <f t="shared" si="45"/>
        <v>0</v>
      </c>
      <c r="EK36" s="26">
        <f t="shared" si="45"/>
        <v>0</v>
      </c>
      <c r="EL36" s="26">
        <f t="shared" si="45"/>
        <v>0</v>
      </c>
      <c r="EM36" s="26">
        <f t="shared" si="45"/>
        <v>0</v>
      </c>
      <c r="EN36" s="26">
        <f t="shared" si="45"/>
        <v>0</v>
      </c>
      <c r="EO36" s="26">
        <f t="shared" si="45"/>
        <v>0</v>
      </c>
      <c r="EP36" s="26">
        <f t="shared" si="45"/>
        <v>0</v>
      </c>
      <c r="EQ36" s="26">
        <f t="shared" si="45"/>
        <v>0</v>
      </c>
      <c r="ER36" s="26">
        <f t="shared" si="45"/>
        <v>0</v>
      </c>
      <c r="ES36" s="26">
        <f t="shared" si="45"/>
        <v>0</v>
      </c>
      <c r="ET36" s="26">
        <f t="shared" si="46"/>
        <v>0</v>
      </c>
      <c r="EU36" s="26">
        <f t="shared" si="46"/>
        <v>0</v>
      </c>
      <c r="EV36" s="26">
        <f t="shared" si="46"/>
        <v>0</v>
      </c>
      <c r="EW36" s="26">
        <f t="shared" si="46"/>
        <v>0</v>
      </c>
      <c r="EX36" s="26">
        <f t="shared" si="46"/>
        <v>0</v>
      </c>
      <c r="EY36" s="26">
        <f t="shared" si="46"/>
        <v>0</v>
      </c>
      <c r="EZ36" s="26">
        <f t="shared" si="46"/>
        <v>0</v>
      </c>
      <c r="FA36" s="20"/>
      <c r="FB36" s="30"/>
    </row>
    <row r="37" spans="1:158" s="31" customFormat="1" ht="14.25" outlineLevel="1" x14ac:dyDescent="0.2">
      <c r="A37" s="29"/>
      <c r="B37" s="188" t="s">
        <v>47</v>
      </c>
      <c r="C37" s="189"/>
      <c r="D37" s="190"/>
      <c r="E37" s="191"/>
      <c r="F37" s="124" t="s">
        <v>106</v>
      </c>
      <c r="G37" s="128">
        <f>HLOOKUP(J37,$M$1:$EZ$4,2,0)</f>
        <v>45245</v>
      </c>
      <c r="H37" s="128">
        <f>HLOOKUP(K37,$M$1:$EZ$4,2,0)</f>
        <v>46218</v>
      </c>
      <c r="I37" s="122">
        <f t="shared" si="41"/>
        <v>33</v>
      </c>
      <c r="J37" s="134">
        <f>MIN(J38:J39)</f>
        <v>31</v>
      </c>
      <c r="K37" s="135">
        <f>MAX(K38:K39)</f>
        <v>63</v>
      </c>
      <c r="L37" s="17"/>
      <c r="M37" s="18">
        <f t="shared" si="36"/>
        <v>0</v>
      </c>
      <c r="N37" s="18">
        <f t="shared" si="36"/>
        <v>0</v>
      </c>
      <c r="O37" s="18">
        <f t="shared" si="36"/>
        <v>0</v>
      </c>
      <c r="P37" s="18">
        <f t="shared" si="36"/>
        <v>0</v>
      </c>
      <c r="Q37" s="18">
        <f t="shared" si="36"/>
        <v>0</v>
      </c>
      <c r="R37" s="18">
        <f t="shared" si="36"/>
        <v>0</v>
      </c>
      <c r="S37" s="18">
        <f t="shared" si="36"/>
        <v>0</v>
      </c>
      <c r="T37" s="18">
        <f t="shared" si="36"/>
        <v>0</v>
      </c>
      <c r="U37" s="18">
        <f t="shared" si="36"/>
        <v>0</v>
      </c>
      <c r="V37" s="18">
        <f t="shared" ref="V37:CC42" si="49">IF(AND(V$4&gt;=$J37,V$4&lt;=$K37),1,0)</f>
        <v>0</v>
      </c>
      <c r="W37" s="18">
        <f t="shared" si="49"/>
        <v>0</v>
      </c>
      <c r="X37" s="18">
        <f t="shared" si="49"/>
        <v>0</v>
      </c>
      <c r="Y37" s="18">
        <f t="shared" si="49"/>
        <v>0</v>
      </c>
      <c r="Z37" s="18">
        <f t="shared" si="49"/>
        <v>0</v>
      </c>
      <c r="AA37" s="18">
        <f t="shared" si="49"/>
        <v>0</v>
      </c>
      <c r="AB37" s="18">
        <f t="shared" si="49"/>
        <v>0</v>
      </c>
      <c r="AC37" s="18">
        <f t="shared" si="49"/>
        <v>0</v>
      </c>
      <c r="AD37" s="18">
        <f t="shared" si="49"/>
        <v>0</v>
      </c>
      <c r="AE37" s="18">
        <f t="shared" si="49"/>
        <v>0</v>
      </c>
      <c r="AF37" s="18">
        <f t="shared" si="49"/>
        <v>0</v>
      </c>
      <c r="AG37" s="18">
        <f t="shared" si="48"/>
        <v>0</v>
      </c>
      <c r="AH37" s="18">
        <f t="shared" si="48"/>
        <v>0</v>
      </c>
      <c r="AI37" s="18">
        <f t="shared" si="48"/>
        <v>0</v>
      </c>
      <c r="AJ37" s="18">
        <f t="shared" si="48"/>
        <v>0</v>
      </c>
      <c r="AK37" s="18">
        <f t="shared" si="48"/>
        <v>0</v>
      </c>
      <c r="AL37" s="18">
        <f t="shared" si="48"/>
        <v>0</v>
      </c>
      <c r="AM37" s="18">
        <f t="shared" si="48"/>
        <v>0</v>
      </c>
      <c r="AN37" s="18">
        <f t="shared" si="48"/>
        <v>0</v>
      </c>
      <c r="AO37" s="18">
        <f t="shared" si="48"/>
        <v>0</v>
      </c>
      <c r="AP37" s="18">
        <f t="shared" si="48"/>
        <v>0</v>
      </c>
      <c r="AQ37" s="18">
        <f t="shared" si="48"/>
        <v>1</v>
      </c>
      <c r="AR37" s="18">
        <f t="shared" si="48"/>
        <v>1</v>
      </c>
      <c r="AS37" s="18">
        <f t="shared" si="48"/>
        <v>1</v>
      </c>
      <c r="AT37" s="18">
        <f t="shared" si="48"/>
        <v>1</v>
      </c>
      <c r="AU37" s="18">
        <f t="shared" si="48"/>
        <v>1</v>
      </c>
      <c r="AV37" s="18">
        <f t="shared" si="48"/>
        <v>1</v>
      </c>
      <c r="AW37" s="18">
        <f t="shared" si="48"/>
        <v>1</v>
      </c>
      <c r="AX37" s="18">
        <f t="shared" si="48"/>
        <v>1</v>
      </c>
      <c r="AY37" s="18">
        <f t="shared" si="48"/>
        <v>1</v>
      </c>
      <c r="AZ37" s="26">
        <f t="shared" si="48"/>
        <v>1</v>
      </c>
      <c r="BA37" s="26">
        <f t="shared" si="48"/>
        <v>1</v>
      </c>
      <c r="BB37" s="26">
        <f t="shared" si="48"/>
        <v>1</v>
      </c>
      <c r="BC37" s="26">
        <f t="shared" si="48"/>
        <v>1</v>
      </c>
      <c r="BD37" s="26">
        <f t="shared" si="48"/>
        <v>1</v>
      </c>
      <c r="BE37" s="26">
        <f t="shared" si="48"/>
        <v>1</v>
      </c>
      <c r="BF37" s="26">
        <f t="shared" si="48"/>
        <v>1</v>
      </c>
      <c r="BG37" s="26">
        <f t="shared" si="48"/>
        <v>1</v>
      </c>
      <c r="BH37" s="26">
        <f t="shared" si="48"/>
        <v>1</v>
      </c>
      <c r="BI37" s="26">
        <f t="shared" si="48"/>
        <v>1</v>
      </c>
      <c r="BJ37" s="26">
        <f t="shared" si="48"/>
        <v>1</v>
      </c>
      <c r="BK37" s="26">
        <f t="shared" si="48"/>
        <v>1</v>
      </c>
      <c r="BL37" s="26">
        <f t="shared" si="48"/>
        <v>1</v>
      </c>
      <c r="BM37" s="26">
        <f t="shared" si="48"/>
        <v>1</v>
      </c>
      <c r="BN37" s="26">
        <f t="shared" si="48"/>
        <v>1</v>
      </c>
      <c r="BO37" s="26">
        <f t="shared" si="48"/>
        <v>1</v>
      </c>
      <c r="BP37" s="26">
        <f t="shared" si="48"/>
        <v>1</v>
      </c>
      <c r="BQ37" s="26">
        <f t="shared" si="48"/>
        <v>1</v>
      </c>
      <c r="BR37" s="26">
        <f t="shared" si="48"/>
        <v>1</v>
      </c>
      <c r="BS37" s="26">
        <f t="shared" si="48"/>
        <v>1</v>
      </c>
      <c r="BT37" s="26">
        <f t="shared" si="48"/>
        <v>1</v>
      </c>
      <c r="BU37" s="26">
        <f t="shared" si="48"/>
        <v>1</v>
      </c>
      <c r="BV37" s="26">
        <f t="shared" si="48"/>
        <v>1</v>
      </c>
      <c r="BW37" s="26">
        <f t="shared" si="48"/>
        <v>1</v>
      </c>
      <c r="BX37" s="26">
        <f t="shared" si="48"/>
        <v>0</v>
      </c>
      <c r="BY37" s="26">
        <f t="shared" si="48"/>
        <v>0</v>
      </c>
      <c r="BZ37" s="26">
        <f t="shared" si="48"/>
        <v>0</v>
      </c>
      <c r="CA37" s="26">
        <f t="shared" si="48"/>
        <v>0</v>
      </c>
      <c r="CB37" s="26">
        <f t="shared" si="48"/>
        <v>0</v>
      </c>
      <c r="CC37" s="26">
        <f t="shared" si="48"/>
        <v>0</v>
      </c>
      <c r="CD37" s="26">
        <f t="shared" si="48"/>
        <v>0</v>
      </c>
      <c r="CE37" s="26">
        <f t="shared" si="48"/>
        <v>0</v>
      </c>
      <c r="CF37" s="26">
        <f t="shared" si="48"/>
        <v>0</v>
      </c>
      <c r="CG37" s="26">
        <f t="shared" si="48"/>
        <v>0</v>
      </c>
      <c r="CH37" s="26">
        <f t="shared" si="48"/>
        <v>0</v>
      </c>
      <c r="CI37" s="26">
        <f t="shared" si="45"/>
        <v>0</v>
      </c>
      <c r="CJ37" s="26">
        <f t="shared" si="45"/>
        <v>0</v>
      </c>
      <c r="CK37" s="26">
        <f t="shared" si="45"/>
        <v>0</v>
      </c>
      <c r="CL37" s="26">
        <f t="shared" si="45"/>
        <v>0</v>
      </c>
      <c r="CM37" s="26">
        <f t="shared" si="45"/>
        <v>0</v>
      </c>
      <c r="CN37" s="26">
        <f t="shared" si="45"/>
        <v>0</v>
      </c>
      <c r="CO37" s="26">
        <f t="shared" si="45"/>
        <v>0</v>
      </c>
      <c r="CP37" s="26">
        <f t="shared" si="45"/>
        <v>0</v>
      </c>
      <c r="CQ37" s="26">
        <f t="shared" si="45"/>
        <v>0</v>
      </c>
      <c r="CR37" s="26">
        <f t="shared" si="45"/>
        <v>0</v>
      </c>
      <c r="CS37" s="26">
        <f t="shared" si="45"/>
        <v>0</v>
      </c>
      <c r="CT37" s="26">
        <f t="shared" si="45"/>
        <v>0</v>
      </c>
      <c r="CU37" s="26">
        <f t="shared" si="45"/>
        <v>0</v>
      </c>
      <c r="CV37" s="26">
        <f t="shared" si="45"/>
        <v>0</v>
      </c>
      <c r="CW37" s="26">
        <f t="shared" si="45"/>
        <v>0</v>
      </c>
      <c r="CX37" s="26">
        <f t="shared" si="45"/>
        <v>0</v>
      </c>
      <c r="CY37" s="26">
        <f t="shared" si="45"/>
        <v>0</v>
      </c>
      <c r="CZ37" s="26">
        <f t="shared" ref="CZ37:EZ42" si="50">IF(AND(CZ$4&gt;=$J37,CZ$4&lt;=$K37),1,0)</f>
        <v>0</v>
      </c>
      <c r="DA37" s="26">
        <f t="shared" si="50"/>
        <v>0</v>
      </c>
      <c r="DB37" s="26">
        <f t="shared" si="50"/>
        <v>0</v>
      </c>
      <c r="DC37" s="26">
        <f t="shared" si="50"/>
        <v>0</v>
      </c>
      <c r="DD37" s="26">
        <f t="shared" si="50"/>
        <v>0</v>
      </c>
      <c r="DE37" s="26">
        <f t="shared" si="50"/>
        <v>0</v>
      </c>
      <c r="DF37" s="26">
        <f t="shared" si="50"/>
        <v>0</v>
      </c>
      <c r="DG37" s="26">
        <f t="shared" si="50"/>
        <v>0</v>
      </c>
      <c r="DH37" s="26">
        <f t="shared" si="50"/>
        <v>0</v>
      </c>
      <c r="DI37" s="26">
        <f t="shared" si="50"/>
        <v>0</v>
      </c>
      <c r="DJ37" s="26">
        <f t="shared" si="50"/>
        <v>0</v>
      </c>
      <c r="DK37" s="26">
        <f t="shared" si="50"/>
        <v>0</v>
      </c>
      <c r="DL37" s="26">
        <f t="shared" si="50"/>
        <v>0</v>
      </c>
      <c r="DM37" s="26">
        <f t="shared" si="50"/>
        <v>0</v>
      </c>
      <c r="DN37" s="26">
        <f t="shared" si="50"/>
        <v>0</v>
      </c>
      <c r="DO37" s="26">
        <f t="shared" si="50"/>
        <v>0</v>
      </c>
      <c r="DP37" s="26">
        <f t="shared" si="50"/>
        <v>0</v>
      </c>
      <c r="DQ37" s="26">
        <f t="shared" si="50"/>
        <v>0</v>
      </c>
      <c r="DR37" s="26">
        <f t="shared" si="50"/>
        <v>0</v>
      </c>
      <c r="DS37" s="26">
        <f t="shared" si="50"/>
        <v>0</v>
      </c>
      <c r="DT37" s="26">
        <f t="shared" si="50"/>
        <v>0</v>
      </c>
      <c r="DU37" s="26">
        <f t="shared" si="50"/>
        <v>0</v>
      </c>
      <c r="DV37" s="26">
        <f t="shared" si="50"/>
        <v>0</v>
      </c>
      <c r="DW37" s="26">
        <f t="shared" si="50"/>
        <v>0</v>
      </c>
      <c r="DX37" s="26">
        <f t="shared" si="50"/>
        <v>0</v>
      </c>
      <c r="DY37" s="26">
        <f t="shared" si="50"/>
        <v>0</v>
      </c>
      <c r="DZ37" s="26">
        <f t="shared" si="50"/>
        <v>0</v>
      </c>
      <c r="EA37" s="26">
        <f t="shared" si="50"/>
        <v>0</v>
      </c>
      <c r="EB37" s="26">
        <f t="shared" si="50"/>
        <v>0</v>
      </c>
      <c r="EC37" s="26">
        <f t="shared" si="50"/>
        <v>0</v>
      </c>
      <c r="ED37" s="26">
        <f t="shared" si="50"/>
        <v>0</v>
      </c>
      <c r="EE37" s="26">
        <f t="shared" si="50"/>
        <v>0</v>
      </c>
      <c r="EF37" s="26">
        <f t="shared" si="50"/>
        <v>0</v>
      </c>
      <c r="EG37" s="26">
        <f t="shared" si="50"/>
        <v>0</v>
      </c>
      <c r="EH37" s="26">
        <f t="shared" si="50"/>
        <v>0</v>
      </c>
      <c r="EI37" s="26">
        <f t="shared" si="50"/>
        <v>0</v>
      </c>
      <c r="EJ37" s="26">
        <f t="shared" si="50"/>
        <v>0</v>
      </c>
      <c r="EK37" s="26">
        <f t="shared" si="50"/>
        <v>0</v>
      </c>
      <c r="EL37" s="26">
        <f t="shared" si="50"/>
        <v>0</v>
      </c>
      <c r="EM37" s="26">
        <f t="shared" si="50"/>
        <v>0</v>
      </c>
      <c r="EN37" s="26">
        <f t="shared" si="50"/>
        <v>0</v>
      </c>
      <c r="EO37" s="26">
        <f t="shared" si="50"/>
        <v>0</v>
      </c>
      <c r="EP37" s="26">
        <f t="shared" si="50"/>
        <v>0</v>
      </c>
      <c r="EQ37" s="26">
        <f t="shared" si="50"/>
        <v>0</v>
      </c>
      <c r="ER37" s="26">
        <f t="shared" si="50"/>
        <v>0</v>
      </c>
      <c r="ES37" s="26">
        <f t="shared" si="50"/>
        <v>0</v>
      </c>
      <c r="ET37" s="26">
        <f t="shared" si="50"/>
        <v>0</v>
      </c>
      <c r="EU37" s="26">
        <f t="shared" si="50"/>
        <v>0</v>
      </c>
      <c r="EV37" s="26">
        <f t="shared" si="50"/>
        <v>0</v>
      </c>
      <c r="EW37" s="26">
        <f t="shared" si="50"/>
        <v>0</v>
      </c>
      <c r="EX37" s="26">
        <f t="shared" si="50"/>
        <v>0</v>
      </c>
      <c r="EY37" s="26">
        <f t="shared" si="50"/>
        <v>0</v>
      </c>
      <c r="EZ37" s="26">
        <f t="shared" si="50"/>
        <v>0</v>
      </c>
      <c r="FA37" s="20"/>
      <c r="FB37" s="30"/>
    </row>
    <row r="38" spans="1:158" s="31" customFormat="1" ht="22.5" x14ac:dyDescent="0.2">
      <c r="A38" s="29"/>
      <c r="B38" s="192" t="s">
        <v>48</v>
      </c>
      <c r="C38" s="193" t="s">
        <v>20</v>
      </c>
      <c r="D38" s="194"/>
      <c r="E38" s="199"/>
      <c r="F38" s="126" t="s">
        <v>106</v>
      </c>
      <c r="G38" s="130">
        <f>EDATE(H34,1)</f>
        <v>45239</v>
      </c>
      <c r="H38" s="130">
        <f>G38+(сроки_калк!$B$33-1)*365.25/12</f>
        <v>45726</v>
      </c>
      <c r="I38" s="164">
        <f t="shared" si="41"/>
        <v>17</v>
      </c>
      <c r="J38" s="164">
        <f t="shared" ref="J38:K43" si="51">HLOOKUP(DATE(YEAR(G38),MONTH(G38),DAY(15)),$M$2:$FB$4,3,0)</f>
        <v>31</v>
      </c>
      <c r="K38" s="165">
        <f t="shared" si="51"/>
        <v>47</v>
      </c>
      <c r="L38" s="17"/>
      <c r="M38" s="18">
        <f t="shared" ref="M38:V46" si="52">IF(AND(M$4&gt;=$J38,M$4&lt;=$K38),1,0)</f>
        <v>0</v>
      </c>
      <c r="N38" s="18">
        <f t="shared" si="52"/>
        <v>0</v>
      </c>
      <c r="O38" s="18">
        <f t="shared" si="52"/>
        <v>0</v>
      </c>
      <c r="P38" s="18">
        <f t="shared" si="52"/>
        <v>0</v>
      </c>
      <c r="Q38" s="18">
        <f t="shared" si="52"/>
        <v>0</v>
      </c>
      <c r="R38" s="18">
        <f t="shared" si="52"/>
        <v>0</v>
      </c>
      <c r="S38" s="18">
        <f t="shared" si="52"/>
        <v>0</v>
      </c>
      <c r="T38" s="18">
        <f t="shared" si="52"/>
        <v>0</v>
      </c>
      <c r="U38" s="18">
        <f t="shared" si="52"/>
        <v>0</v>
      </c>
      <c r="V38" s="18">
        <f t="shared" si="52"/>
        <v>0</v>
      </c>
      <c r="W38" s="18">
        <f t="shared" si="49"/>
        <v>0</v>
      </c>
      <c r="X38" s="18">
        <f t="shared" si="49"/>
        <v>0</v>
      </c>
      <c r="Y38" s="18">
        <f t="shared" si="49"/>
        <v>0</v>
      </c>
      <c r="Z38" s="18">
        <f t="shared" si="49"/>
        <v>0</v>
      </c>
      <c r="AA38" s="18">
        <f t="shared" si="49"/>
        <v>0</v>
      </c>
      <c r="AB38" s="18">
        <f t="shared" si="49"/>
        <v>0</v>
      </c>
      <c r="AC38" s="18">
        <f t="shared" si="49"/>
        <v>0</v>
      </c>
      <c r="AD38" s="18">
        <f t="shared" si="49"/>
        <v>0</v>
      </c>
      <c r="AE38" s="18">
        <f t="shared" si="49"/>
        <v>0</v>
      </c>
      <c r="AF38" s="18">
        <f t="shared" si="49"/>
        <v>0</v>
      </c>
      <c r="AG38" s="18">
        <f t="shared" si="48"/>
        <v>0</v>
      </c>
      <c r="AH38" s="18">
        <f t="shared" si="48"/>
        <v>0</v>
      </c>
      <c r="AI38" s="18">
        <f t="shared" si="48"/>
        <v>0</v>
      </c>
      <c r="AJ38" s="18">
        <f t="shared" si="48"/>
        <v>0</v>
      </c>
      <c r="AK38" s="18">
        <f t="shared" si="48"/>
        <v>0</v>
      </c>
      <c r="AL38" s="18">
        <f t="shared" si="48"/>
        <v>0</v>
      </c>
      <c r="AM38" s="18">
        <f t="shared" si="48"/>
        <v>0</v>
      </c>
      <c r="AN38" s="18">
        <f t="shared" si="48"/>
        <v>0</v>
      </c>
      <c r="AO38" s="18">
        <f t="shared" si="48"/>
        <v>0</v>
      </c>
      <c r="AP38" s="18">
        <f t="shared" ref="AP38:CL46" si="53">IF(AND(AP$4&gt;=$J38,AP$4&lt;=$K38),1,0)</f>
        <v>0</v>
      </c>
      <c r="AQ38" s="18">
        <f t="shared" si="53"/>
        <v>1</v>
      </c>
      <c r="AR38" s="18">
        <f t="shared" si="53"/>
        <v>1</v>
      </c>
      <c r="AS38" s="18">
        <f t="shared" si="53"/>
        <v>1</v>
      </c>
      <c r="AT38" s="18">
        <f t="shared" si="53"/>
        <v>1</v>
      </c>
      <c r="AU38" s="18">
        <f t="shared" si="53"/>
        <v>1</v>
      </c>
      <c r="AV38" s="18">
        <f t="shared" si="53"/>
        <v>1</v>
      </c>
      <c r="AW38" s="18">
        <f t="shared" si="53"/>
        <v>1</v>
      </c>
      <c r="AX38" s="18">
        <f t="shared" si="53"/>
        <v>1</v>
      </c>
      <c r="AY38" s="18">
        <f t="shared" si="53"/>
        <v>1</v>
      </c>
      <c r="AZ38" s="26">
        <f t="shared" si="53"/>
        <v>1</v>
      </c>
      <c r="BA38" s="26">
        <f t="shared" si="53"/>
        <v>1</v>
      </c>
      <c r="BB38" s="26">
        <f t="shared" si="53"/>
        <v>1</v>
      </c>
      <c r="BC38" s="26">
        <f t="shared" si="53"/>
        <v>1</v>
      </c>
      <c r="BD38" s="26">
        <f t="shared" si="53"/>
        <v>1</v>
      </c>
      <c r="BE38" s="26">
        <f t="shared" si="53"/>
        <v>1</v>
      </c>
      <c r="BF38" s="26">
        <f t="shared" si="53"/>
        <v>1</v>
      </c>
      <c r="BG38" s="26">
        <f t="shared" si="53"/>
        <v>1</v>
      </c>
      <c r="BH38" s="26">
        <f t="shared" si="53"/>
        <v>0</v>
      </c>
      <c r="BI38" s="26">
        <f t="shared" si="53"/>
        <v>0</v>
      </c>
      <c r="BJ38" s="26">
        <f t="shared" si="53"/>
        <v>0</v>
      </c>
      <c r="BK38" s="26">
        <f t="shared" si="53"/>
        <v>0</v>
      </c>
      <c r="BL38" s="26">
        <f t="shared" si="53"/>
        <v>0</v>
      </c>
      <c r="BM38" s="26">
        <f t="shared" si="53"/>
        <v>0</v>
      </c>
      <c r="BN38" s="26">
        <f t="shared" si="53"/>
        <v>0</v>
      </c>
      <c r="BO38" s="26">
        <f t="shared" si="53"/>
        <v>0</v>
      </c>
      <c r="BP38" s="26">
        <f t="shared" si="53"/>
        <v>0</v>
      </c>
      <c r="BQ38" s="26">
        <f t="shared" si="53"/>
        <v>0</v>
      </c>
      <c r="BR38" s="26">
        <f t="shared" si="53"/>
        <v>0</v>
      </c>
      <c r="BS38" s="26">
        <f t="shared" si="53"/>
        <v>0</v>
      </c>
      <c r="BT38" s="26">
        <f t="shared" si="53"/>
        <v>0</v>
      </c>
      <c r="BU38" s="26">
        <f t="shared" si="53"/>
        <v>0</v>
      </c>
      <c r="BV38" s="26">
        <f t="shared" si="53"/>
        <v>0</v>
      </c>
      <c r="BW38" s="26">
        <f t="shared" si="53"/>
        <v>0</v>
      </c>
      <c r="BX38" s="26">
        <f t="shared" si="53"/>
        <v>0</v>
      </c>
      <c r="BY38" s="26">
        <f t="shared" si="53"/>
        <v>0</v>
      </c>
      <c r="BZ38" s="26">
        <f t="shared" si="53"/>
        <v>0</v>
      </c>
      <c r="CA38" s="26">
        <f t="shared" si="53"/>
        <v>0</v>
      </c>
      <c r="CB38" s="26">
        <f t="shared" si="53"/>
        <v>0</v>
      </c>
      <c r="CC38" s="26">
        <f t="shared" si="53"/>
        <v>0</v>
      </c>
      <c r="CD38" s="26">
        <f t="shared" si="53"/>
        <v>0</v>
      </c>
      <c r="CE38" s="26">
        <f t="shared" si="53"/>
        <v>0</v>
      </c>
      <c r="CF38" s="26">
        <f t="shared" si="53"/>
        <v>0</v>
      </c>
      <c r="CG38" s="26">
        <f t="shared" si="53"/>
        <v>0</v>
      </c>
      <c r="CH38" s="26">
        <f t="shared" si="53"/>
        <v>0</v>
      </c>
      <c r="CI38" s="26">
        <f t="shared" si="53"/>
        <v>0</v>
      </c>
      <c r="CJ38" s="26">
        <f t="shared" si="53"/>
        <v>0</v>
      </c>
      <c r="CK38" s="26">
        <f t="shared" si="53"/>
        <v>0</v>
      </c>
      <c r="CL38" s="26">
        <f t="shared" si="53"/>
        <v>0</v>
      </c>
      <c r="CM38" s="26">
        <f t="shared" ref="CM38:DB46" si="54">IF(AND(CM$4&gt;=$J38,CM$4&lt;=$K38),1,0)</f>
        <v>0</v>
      </c>
      <c r="CN38" s="26">
        <f t="shared" si="54"/>
        <v>0</v>
      </c>
      <c r="CO38" s="26">
        <f t="shared" si="54"/>
        <v>0</v>
      </c>
      <c r="CP38" s="26">
        <f t="shared" si="54"/>
        <v>0</v>
      </c>
      <c r="CQ38" s="26">
        <f t="shared" si="54"/>
        <v>0</v>
      </c>
      <c r="CR38" s="26">
        <f t="shared" si="54"/>
        <v>0</v>
      </c>
      <c r="CS38" s="26">
        <f t="shared" si="54"/>
        <v>0</v>
      </c>
      <c r="CT38" s="26">
        <f t="shared" si="54"/>
        <v>0</v>
      </c>
      <c r="CU38" s="26">
        <f t="shared" si="54"/>
        <v>0</v>
      </c>
      <c r="CV38" s="26">
        <f t="shared" si="54"/>
        <v>0</v>
      </c>
      <c r="CW38" s="26">
        <f t="shared" si="54"/>
        <v>0</v>
      </c>
      <c r="CX38" s="26">
        <f t="shared" si="54"/>
        <v>0</v>
      </c>
      <c r="CY38" s="26">
        <f t="shared" si="54"/>
        <v>0</v>
      </c>
      <c r="CZ38" s="26">
        <f t="shared" si="54"/>
        <v>0</v>
      </c>
      <c r="DA38" s="26">
        <f t="shared" si="54"/>
        <v>0</v>
      </c>
      <c r="DB38" s="26">
        <f t="shared" si="54"/>
        <v>0</v>
      </c>
      <c r="DC38" s="26">
        <f t="shared" si="50"/>
        <v>0</v>
      </c>
      <c r="DD38" s="26">
        <f t="shared" si="50"/>
        <v>0</v>
      </c>
      <c r="DE38" s="26">
        <f t="shared" si="50"/>
        <v>0</v>
      </c>
      <c r="DF38" s="26">
        <f t="shared" si="50"/>
        <v>0</v>
      </c>
      <c r="DG38" s="26">
        <f t="shared" si="50"/>
        <v>0</v>
      </c>
      <c r="DH38" s="26">
        <f t="shared" si="50"/>
        <v>0</v>
      </c>
      <c r="DI38" s="26">
        <f t="shared" si="50"/>
        <v>0</v>
      </c>
      <c r="DJ38" s="26">
        <f t="shared" si="50"/>
        <v>0</v>
      </c>
      <c r="DK38" s="26">
        <f t="shared" si="50"/>
        <v>0</v>
      </c>
      <c r="DL38" s="26">
        <f t="shared" si="50"/>
        <v>0</v>
      </c>
      <c r="DM38" s="26">
        <f t="shared" si="50"/>
        <v>0</v>
      </c>
      <c r="DN38" s="26">
        <f t="shared" si="50"/>
        <v>0</v>
      </c>
      <c r="DO38" s="26">
        <f t="shared" si="50"/>
        <v>0</v>
      </c>
      <c r="DP38" s="26">
        <f t="shared" si="50"/>
        <v>0</v>
      </c>
      <c r="DQ38" s="26">
        <f t="shared" si="50"/>
        <v>0</v>
      </c>
      <c r="DR38" s="26">
        <f t="shared" si="50"/>
        <v>0</v>
      </c>
      <c r="DS38" s="26">
        <f t="shared" si="50"/>
        <v>0</v>
      </c>
      <c r="DT38" s="26">
        <f t="shared" si="50"/>
        <v>0</v>
      </c>
      <c r="DU38" s="26">
        <f t="shared" si="50"/>
        <v>0</v>
      </c>
      <c r="DV38" s="26">
        <f t="shared" si="50"/>
        <v>0</v>
      </c>
      <c r="DW38" s="26">
        <f t="shared" si="50"/>
        <v>0</v>
      </c>
      <c r="DX38" s="26">
        <f t="shared" si="50"/>
        <v>0</v>
      </c>
      <c r="DY38" s="26">
        <f t="shared" si="50"/>
        <v>0</v>
      </c>
      <c r="DZ38" s="26">
        <f t="shared" si="50"/>
        <v>0</v>
      </c>
      <c r="EA38" s="26">
        <f t="shared" si="50"/>
        <v>0</v>
      </c>
      <c r="EB38" s="26">
        <f t="shared" si="50"/>
        <v>0</v>
      </c>
      <c r="EC38" s="26">
        <f t="shared" si="50"/>
        <v>0</v>
      </c>
      <c r="ED38" s="26">
        <f t="shared" si="50"/>
        <v>0</v>
      </c>
      <c r="EE38" s="26">
        <f t="shared" si="50"/>
        <v>0</v>
      </c>
      <c r="EF38" s="26">
        <f t="shared" si="50"/>
        <v>0</v>
      </c>
      <c r="EG38" s="26">
        <f t="shared" si="50"/>
        <v>0</v>
      </c>
      <c r="EH38" s="26">
        <f t="shared" si="50"/>
        <v>0</v>
      </c>
      <c r="EI38" s="26">
        <f t="shared" si="50"/>
        <v>0</v>
      </c>
      <c r="EJ38" s="26">
        <f t="shared" si="50"/>
        <v>0</v>
      </c>
      <c r="EK38" s="26">
        <f t="shared" si="50"/>
        <v>0</v>
      </c>
      <c r="EL38" s="26">
        <f t="shared" si="50"/>
        <v>0</v>
      </c>
      <c r="EM38" s="26">
        <f t="shared" si="50"/>
        <v>0</v>
      </c>
      <c r="EN38" s="26">
        <f t="shared" si="50"/>
        <v>0</v>
      </c>
      <c r="EO38" s="26">
        <f t="shared" si="50"/>
        <v>0</v>
      </c>
      <c r="EP38" s="26">
        <f t="shared" si="50"/>
        <v>0</v>
      </c>
      <c r="EQ38" s="26">
        <f t="shared" si="50"/>
        <v>0</v>
      </c>
      <c r="ER38" s="26">
        <f t="shared" si="50"/>
        <v>0</v>
      </c>
      <c r="ES38" s="26">
        <f t="shared" si="50"/>
        <v>0</v>
      </c>
      <c r="ET38" s="26">
        <f t="shared" si="50"/>
        <v>0</v>
      </c>
      <c r="EU38" s="26">
        <f t="shared" si="50"/>
        <v>0</v>
      </c>
      <c r="EV38" s="26">
        <f t="shared" si="50"/>
        <v>0</v>
      </c>
      <c r="EW38" s="26">
        <f t="shared" si="50"/>
        <v>0</v>
      </c>
      <c r="EX38" s="26">
        <f t="shared" si="50"/>
        <v>0</v>
      </c>
      <c r="EY38" s="26">
        <f t="shared" si="50"/>
        <v>0</v>
      </c>
      <c r="EZ38" s="26">
        <f t="shared" si="50"/>
        <v>0</v>
      </c>
      <c r="FA38" s="20"/>
      <c r="FB38" s="30"/>
    </row>
    <row r="39" spans="1:158" s="31" customFormat="1" ht="22.5" outlineLevel="1" x14ac:dyDescent="0.2">
      <c r="A39" s="29"/>
      <c r="B39" s="180" t="s">
        <v>49</v>
      </c>
      <c r="C39" s="181" t="s">
        <v>20</v>
      </c>
      <c r="D39" s="183"/>
      <c r="E39" s="163"/>
      <c r="F39" s="126" t="s">
        <v>106</v>
      </c>
      <c r="G39" s="130">
        <f>EDATE(H38,-сроки_калк!B34+1)</f>
        <v>45514</v>
      </c>
      <c r="H39" s="130">
        <f>G39+(сроки_калк!$B$35-1)*365.25/12</f>
        <v>46214.0625</v>
      </c>
      <c r="I39" s="166">
        <f t="shared" si="41"/>
        <v>24</v>
      </c>
      <c r="J39" s="166">
        <f t="shared" si="51"/>
        <v>40</v>
      </c>
      <c r="K39" s="167">
        <f t="shared" si="51"/>
        <v>63</v>
      </c>
      <c r="L39" s="17"/>
      <c r="M39" s="18">
        <f t="shared" si="52"/>
        <v>0</v>
      </c>
      <c r="N39" s="18">
        <f t="shared" si="52"/>
        <v>0</v>
      </c>
      <c r="O39" s="18">
        <f t="shared" si="52"/>
        <v>0</v>
      </c>
      <c r="P39" s="18">
        <f t="shared" si="52"/>
        <v>0</v>
      </c>
      <c r="Q39" s="18">
        <f t="shared" si="52"/>
        <v>0</v>
      </c>
      <c r="R39" s="18">
        <f t="shared" si="52"/>
        <v>0</v>
      </c>
      <c r="S39" s="18">
        <f t="shared" si="52"/>
        <v>0</v>
      </c>
      <c r="T39" s="18">
        <f t="shared" si="52"/>
        <v>0</v>
      </c>
      <c r="U39" s="18">
        <f t="shared" si="52"/>
        <v>0</v>
      </c>
      <c r="V39" s="18">
        <f t="shared" si="52"/>
        <v>0</v>
      </c>
      <c r="W39" s="18">
        <f t="shared" si="49"/>
        <v>0</v>
      </c>
      <c r="X39" s="18">
        <f t="shared" si="49"/>
        <v>0</v>
      </c>
      <c r="Y39" s="18">
        <f t="shared" si="49"/>
        <v>0</v>
      </c>
      <c r="Z39" s="18">
        <f t="shared" si="49"/>
        <v>0</v>
      </c>
      <c r="AA39" s="18">
        <f t="shared" si="49"/>
        <v>0</v>
      </c>
      <c r="AB39" s="18">
        <f t="shared" si="49"/>
        <v>0</v>
      </c>
      <c r="AC39" s="18">
        <f t="shared" si="49"/>
        <v>0</v>
      </c>
      <c r="AD39" s="18">
        <f t="shared" si="49"/>
        <v>0</v>
      </c>
      <c r="AE39" s="18">
        <f t="shared" si="49"/>
        <v>0</v>
      </c>
      <c r="AF39" s="18">
        <f t="shared" si="49"/>
        <v>0</v>
      </c>
      <c r="AG39" s="18">
        <f t="shared" si="49"/>
        <v>0</v>
      </c>
      <c r="AH39" s="18">
        <f t="shared" si="49"/>
        <v>0</v>
      </c>
      <c r="AI39" s="18">
        <f t="shared" si="49"/>
        <v>0</v>
      </c>
      <c r="AJ39" s="18">
        <f t="shared" si="49"/>
        <v>0</v>
      </c>
      <c r="AK39" s="18">
        <f t="shared" si="49"/>
        <v>0</v>
      </c>
      <c r="AL39" s="18">
        <f t="shared" si="49"/>
        <v>0</v>
      </c>
      <c r="AM39" s="18">
        <f t="shared" si="49"/>
        <v>0</v>
      </c>
      <c r="AN39" s="18">
        <f t="shared" si="49"/>
        <v>0</v>
      </c>
      <c r="AO39" s="18">
        <f t="shared" si="49"/>
        <v>0</v>
      </c>
      <c r="AP39" s="18">
        <f t="shared" si="49"/>
        <v>0</v>
      </c>
      <c r="AQ39" s="18">
        <f t="shared" si="49"/>
        <v>0</v>
      </c>
      <c r="AR39" s="18">
        <f t="shared" si="49"/>
        <v>0</v>
      </c>
      <c r="AS39" s="18">
        <f t="shared" si="49"/>
        <v>0</v>
      </c>
      <c r="AT39" s="18">
        <f t="shared" si="49"/>
        <v>0</v>
      </c>
      <c r="AU39" s="18">
        <f t="shared" si="49"/>
        <v>0</v>
      </c>
      <c r="AV39" s="18">
        <f t="shared" si="49"/>
        <v>0</v>
      </c>
      <c r="AW39" s="18">
        <f t="shared" si="49"/>
        <v>0</v>
      </c>
      <c r="AX39" s="18">
        <f t="shared" si="49"/>
        <v>0</v>
      </c>
      <c r="AY39" s="18">
        <f t="shared" si="49"/>
        <v>0</v>
      </c>
      <c r="AZ39" s="26">
        <f t="shared" si="49"/>
        <v>1</v>
      </c>
      <c r="BA39" s="26">
        <f t="shared" si="49"/>
        <v>1</v>
      </c>
      <c r="BB39" s="26">
        <f t="shared" si="49"/>
        <v>1</v>
      </c>
      <c r="BC39" s="26">
        <f t="shared" si="49"/>
        <v>1</v>
      </c>
      <c r="BD39" s="26">
        <f t="shared" si="49"/>
        <v>1</v>
      </c>
      <c r="BE39" s="26">
        <f t="shared" si="49"/>
        <v>1</v>
      </c>
      <c r="BF39" s="26">
        <f t="shared" si="49"/>
        <v>1</v>
      </c>
      <c r="BG39" s="26">
        <f t="shared" si="49"/>
        <v>1</v>
      </c>
      <c r="BH39" s="26">
        <f t="shared" si="49"/>
        <v>1</v>
      </c>
      <c r="BI39" s="26">
        <f t="shared" si="49"/>
        <v>1</v>
      </c>
      <c r="BJ39" s="26">
        <f t="shared" si="49"/>
        <v>1</v>
      </c>
      <c r="BK39" s="26">
        <f t="shared" si="49"/>
        <v>1</v>
      </c>
      <c r="BL39" s="26">
        <f t="shared" si="49"/>
        <v>1</v>
      </c>
      <c r="BM39" s="26">
        <f t="shared" si="49"/>
        <v>1</v>
      </c>
      <c r="BN39" s="26">
        <f t="shared" si="49"/>
        <v>1</v>
      </c>
      <c r="BO39" s="26">
        <f t="shared" si="49"/>
        <v>1</v>
      </c>
      <c r="BP39" s="26">
        <f t="shared" si="49"/>
        <v>1</v>
      </c>
      <c r="BQ39" s="26">
        <f t="shared" si="49"/>
        <v>1</v>
      </c>
      <c r="BR39" s="26">
        <f t="shared" si="49"/>
        <v>1</v>
      </c>
      <c r="BS39" s="26">
        <f t="shared" si="49"/>
        <v>1</v>
      </c>
      <c r="BT39" s="26">
        <f t="shared" si="49"/>
        <v>1</v>
      </c>
      <c r="BU39" s="26">
        <f t="shared" si="49"/>
        <v>1</v>
      </c>
      <c r="BV39" s="26">
        <f t="shared" si="49"/>
        <v>1</v>
      </c>
      <c r="BW39" s="26">
        <f t="shared" si="49"/>
        <v>1</v>
      </c>
      <c r="BX39" s="26">
        <f t="shared" si="49"/>
        <v>0</v>
      </c>
      <c r="BY39" s="26">
        <f t="shared" si="49"/>
        <v>0</v>
      </c>
      <c r="BZ39" s="26">
        <f t="shared" si="49"/>
        <v>0</v>
      </c>
      <c r="CA39" s="26">
        <f t="shared" si="49"/>
        <v>0</v>
      </c>
      <c r="CB39" s="26">
        <f t="shared" si="49"/>
        <v>0</v>
      </c>
      <c r="CC39" s="26">
        <f t="shared" si="49"/>
        <v>0</v>
      </c>
      <c r="CD39" s="26">
        <f t="shared" si="53"/>
        <v>0</v>
      </c>
      <c r="CE39" s="26">
        <f t="shared" si="53"/>
        <v>0</v>
      </c>
      <c r="CF39" s="26">
        <f t="shared" si="53"/>
        <v>0</v>
      </c>
      <c r="CG39" s="26">
        <f t="shared" si="53"/>
        <v>0</v>
      </c>
      <c r="CH39" s="26">
        <f t="shared" si="53"/>
        <v>0</v>
      </c>
      <c r="CI39" s="26">
        <f t="shared" si="53"/>
        <v>0</v>
      </c>
      <c r="CJ39" s="26">
        <f t="shared" si="53"/>
        <v>0</v>
      </c>
      <c r="CK39" s="26">
        <f t="shared" si="53"/>
        <v>0</v>
      </c>
      <c r="CL39" s="26">
        <f t="shared" si="53"/>
        <v>0</v>
      </c>
      <c r="CM39" s="26">
        <f t="shared" si="54"/>
        <v>0</v>
      </c>
      <c r="CN39" s="26">
        <f t="shared" si="54"/>
        <v>0</v>
      </c>
      <c r="CO39" s="26">
        <f t="shared" si="54"/>
        <v>0</v>
      </c>
      <c r="CP39" s="26">
        <f t="shared" si="54"/>
        <v>0</v>
      </c>
      <c r="CQ39" s="26">
        <f t="shared" si="54"/>
        <v>0</v>
      </c>
      <c r="CR39" s="26">
        <f t="shared" si="54"/>
        <v>0</v>
      </c>
      <c r="CS39" s="26">
        <f t="shared" si="54"/>
        <v>0</v>
      </c>
      <c r="CT39" s="26">
        <f t="shared" si="54"/>
        <v>0</v>
      </c>
      <c r="CU39" s="26">
        <f t="shared" si="54"/>
        <v>0</v>
      </c>
      <c r="CV39" s="26">
        <f t="shared" si="54"/>
        <v>0</v>
      </c>
      <c r="CW39" s="26">
        <f t="shared" si="54"/>
        <v>0</v>
      </c>
      <c r="CX39" s="26">
        <f t="shared" si="54"/>
        <v>0</v>
      </c>
      <c r="CY39" s="26">
        <f t="shared" si="54"/>
        <v>0</v>
      </c>
      <c r="CZ39" s="26">
        <f t="shared" si="54"/>
        <v>0</v>
      </c>
      <c r="DA39" s="26">
        <f t="shared" si="54"/>
        <v>0</v>
      </c>
      <c r="DB39" s="26">
        <f t="shared" si="54"/>
        <v>0</v>
      </c>
      <c r="DC39" s="26">
        <f t="shared" si="50"/>
        <v>0</v>
      </c>
      <c r="DD39" s="26">
        <f t="shared" si="50"/>
        <v>0</v>
      </c>
      <c r="DE39" s="26">
        <f t="shared" si="50"/>
        <v>0</v>
      </c>
      <c r="DF39" s="26">
        <f t="shared" si="50"/>
        <v>0</v>
      </c>
      <c r="DG39" s="26">
        <f t="shared" si="50"/>
        <v>0</v>
      </c>
      <c r="DH39" s="26">
        <f t="shared" si="50"/>
        <v>0</v>
      </c>
      <c r="DI39" s="26">
        <f t="shared" si="50"/>
        <v>0</v>
      </c>
      <c r="DJ39" s="26">
        <f t="shared" si="50"/>
        <v>0</v>
      </c>
      <c r="DK39" s="26">
        <f t="shared" si="50"/>
        <v>0</v>
      </c>
      <c r="DL39" s="26">
        <f t="shared" si="50"/>
        <v>0</v>
      </c>
      <c r="DM39" s="26">
        <f t="shared" si="50"/>
        <v>0</v>
      </c>
      <c r="DN39" s="26">
        <f t="shared" si="50"/>
        <v>0</v>
      </c>
      <c r="DO39" s="26">
        <f t="shared" si="50"/>
        <v>0</v>
      </c>
      <c r="DP39" s="26">
        <f t="shared" si="50"/>
        <v>0</v>
      </c>
      <c r="DQ39" s="26">
        <f t="shared" si="50"/>
        <v>0</v>
      </c>
      <c r="DR39" s="26">
        <f t="shared" si="50"/>
        <v>0</v>
      </c>
      <c r="DS39" s="26">
        <f t="shared" si="50"/>
        <v>0</v>
      </c>
      <c r="DT39" s="26">
        <f t="shared" si="50"/>
        <v>0</v>
      </c>
      <c r="DU39" s="26">
        <f t="shared" si="50"/>
        <v>0</v>
      </c>
      <c r="DV39" s="26">
        <f t="shared" si="50"/>
        <v>0</v>
      </c>
      <c r="DW39" s="26">
        <f t="shared" si="50"/>
        <v>0</v>
      </c>
      <c r="DX39" s="26">
        <f t="shared" si="50"/>
        <v>0</v>
      </c>
      <c r="DY39" s="26">
        <f t="shared" si="50"/>
        <v>0</v>
      </c>
      <c r="DZ39" s="26">
        <f t="shared" si="50"/>
        <v>0</v>
      </c>
      <c r="EA39" s="26">
        <f t="shared" si="50"/>
        <v>0</v>
      </c>
      <c r="EB39" s="26">
        <f t="shared" si="50"/>
        <v>0</v>
      </c>
      <c r="EC39" s="26">
        <f t="shared" si="50"/>
        <v>0</v>
      </c>
      <c r="ED39" s="26">
        <f t="shared" si="50"/>
        <v>0</v>
      </c>
      <c r="EE39" s="26">
        <f t="shared" si="50"/>
        <v>0</v>
      </c>
      <c r="EF39" s="26">
        <f t="shared" si="50"/>
        <v>0</v>
      </c>
      <c r="EG39" s="26">
        <f t="shared" si="50"/>
        <v>0</v>
      </c>
      <c r="EH39" s="26">
        <f t="shared" si="50"/>
        <v>0</v>
      </c>
      <c r="EI39" s="26">
        <f t="shared" si="50"/>
        <v>0</v>
      </c>
      <c r="EJ39" s="26">
        <f t="shared" si="50"/>
        <v>0</v>
      </c>
      <c r="EK39" s="26">
        <f t="shared" si="50"/>
        <v>0</v>
      </c>
      <c r="EL39" s="26">
        <f t="shared" si="50"/>
        <v>0</v>
      </c>
      <c r="EM39" s="26">
        <f t="shared" si="50"/>
        <v>0</v>
      </c>
      <c r="EN39" s="26">
        <f t="shared" si="50"/>
        <v>0</v>
      </c>
      <c r="EO39" s="26">
        <f t="shared" si="50"/>
        <v>0</v>
      </c>
      <c r="EP39" s="26">
        <f t="shared" si="50"/>
        <v>0</v>
      </c>
      <c r="EQ39" s="26">
        <f t="shared" si="50"/>
        <v>0</v>
      </c>
      <c r="ER39" s="26">
        <f t="shared" si="50"/>
        <v>0</v>
      </c>
      <c r="ES39" s="26">
        <f t="shared" si="50"/>
        <v>0</v>
      </c>
      <c r="ET39" s="26">
        <f t="shared" si="50"/>
        <v>0</v>
      </c>
      <c r="EU39" s="26">
        <f t="shared" si="50"/>
        <v>0</v>
      </c>
      <c r="EV39" s="26">
        <f t="shared" si="50"/>
        <v>0</v>
      </c>
      <c r="EW39" s="26">
        <f t="shared" si="50"/>
        <v>0</v>
      </c>
      <c r="EX39" s="26">
        <f t="shared" si="50"/>
        <v>0</v>
      </c>
      <c r="EY39" s="26">
        <f t="shared" si="50"/>
        <v>0</v>
      </c>
      <c r="EZ39" s="26">
        <f t="shared" si="50"/>
        <v>0</v>
      </c>
      <c r="FA39" s="20"/>
      <c r="FB39" s="30"/>
    </row>
    <row r="40" spans="1:158" s="31" customFormat="1" ht="14.25" outlineLevel="1" x14ac:dyDescent="0.2">
      <c r="A40" s="29"/>
      <c r="B40" s="200" t="s">
        <v>50</v>
      </c>
      <c r="C40" s="201" t="s">
        <v>11</v>
      </c>
      <c r="D40" s="202">
        <v>3</v>
      </c>
      <c r="E40" s="203" t="s">
        <v>51</v>
      </c>
      <c r="F40" s="170" t="s">
        <v>106</v>
      </c>
      <c r="G40" s="171">
        <f>EDATE(H40,-D40+1)</f>
        <v>46184</v>
      </c>
      <c r="H40" s="171">
        <f>G43</f>
        <v>46245</v>
      </c>
      <c r="I40" s="172">
        <f t="shared" si="41"/>
        <v>3</v>
      </c>
      <c r="J40" s="172">
        <f t="shared" si="51"/>
        <v>62</v>
      </c>
      <c r="K40" s="173">
        <f t="shared" si="51"/>
        <v>64</v>
      </c>
      <c r="L40" s="17"/>
      <c r="M40" s="18">
        <f t="shared" si="52"/>
        <v>0</v>
      </c>
      <c r="N40" s="18">
        <f t="shared" si="52"/>
        <v>0</v>
      </c>
      <c r="O40" s="18">
        <f t="shared" si="52"/>
        <v>0</v>
      </c>
      <c r="P40" s="18">
        <f t="shared" si="52"/>
        <v>0</v>
      </c>
      <c r="Q40" s="18">
        <f t="shared" si="52"/>
        <v>0</v>
      </c>
      <c r="R40" s="18">
        <f t="shared" si="52"/>
        <v>0</v>
      </c>
      <c r="S40" s="18">
        <f t="shared" si="52"/>
        <v>0</v>
      </c>
      <c r="T40" s="18">
        <f t="shared" si="52"/>
        <v>0</v>
      </c>
      <c r="U40" s="18">
        <f t="shared" si="52"/>
        <v>0</v>
      </c>
      <c r="V40" s="18">
        <f t="shared" si="52"/>
        <v>0</v>
      </c>
      <c r="W40" s="18">
        <f t="shared" si="49"/>
        <v>0</v>
      </c>
      <c r="X40" s="18">
        <f t="shared" si="49"/>
        <v>0</v>
      </c>
      <c r="Y40" s="18">
        <f t="shared" si="49"/>
        <v>0</v>
      </c>
      <c r="Z40" s="18">
        <f t="shared" si="49"/>
        <v>0</v>
      </c>
      <c r="AA40" s="18">
        <f t="shared" si="49"/>
        <v>0</v>
      </c>
      <c r="AB40" s="18">
        <f t="shared" si="49"/>
        <v>0</v>
      </c>
      <c r="AC40" s="18">
        <f t="shared" si="49"/>
        <v>0</v>
      </c>
      <c r="AD40" s="18">
        <f t="shared" si="49"/>
        <v>0</v>
      </c>
      <c r="AE40" s="18">
        <f t="shared" si="49"/>
        <v>0</v>
      </c>
      <c r="AF40" s="18">
        <f t="shared" si="49"/>
        <v>0</v>
      </c>
      <c r="AG40" s="18">
        <f t="shared" si="49"/>
        <v>0</v>
      </c>
      <c r="AH40" s="18">
        <f t="shared" si="49"/>
        <v>0</v>
      </c>
      <c r="AI40" s="18">
        <f t="shared" si="49"/>
        <v>0</v>
      </c>
      <c r="AJ40" s="18">
        <f t="shared" si="49"/>
        <v>0</v>
      </c>
      <c r="AK40" s="18">
        <f t="shared" si="49"/>
        <v>0</v>
      </c>
      <c r="AL40" s="18">
        <f t="shared" si="49"/>
        <v>0</v>
      </c>
      <c r="AM40" s="18">
        <f t="shared" si="49"/>
        <v>0</v>
      </c>
      <c r="AN40" s="18">
        <f t="shared" si="49"/>
        <v>0</v>
      </c>
      <c r="AO40" s="18">
        <f t="shared" si="49"/>
        <v>0</v>
      </c>
      <c r="AP40" s="18">
        <f t="shared" si="49"/>
        <v>0</v>
      </c>
      <c r="AQ40" s="18">
        <f t="shared" si="49"/>
        <v>0</v>
      </c>
      <c r="AR40" s="18">
        <f t="shared" si="49"/>
        <v>0</v>
      </c>
      <c r="AS40" s="18">
        <f t="shared" si="49"/>
        <v>0</v>
      </c>
      <c r="AT40" s="18">
        <f t="shared" si="49"/>
        <v>0</v>
      </c>
      <c r="AU40" s="18">
        <f t="shared" si="49"/>
        <v>0</v>
      </c>
      <c r="AV40" s="18">
        <f t="shared" si="49"/>
        <v>0</v>
      </c>
      <c r="AW40" s="18">
        <f t="shared" si="49"/>
        <v>0</v>
      </c>
      <c r="AX40" s="18">
        <f t="shared" si="49"/>
        <v>0</v>
      </c>
      <c r="AY40" s="18">
        <f t="shared" si="49"/>
        <v>0</v>
      </c>
      <c r="AZ40" s="26">
        <f t="shared" si="49"/>
        <v>0</v>
      </c>
      <c r="BA40" s="26">
        <f t="shared" si="49"/>
        <v>0</v>
      </c>
      <c r="BB40" s="26">
        <f t="shared" si="49"/>
        <v>0</v>
      </c>
      <c r="BC40" s="26">
        <f t="shared" si="49"/>
        <v>0</v>
      </c>
      <c r="BD40" s="26">
        <f t="shared" si="49"/>
        <v>0</v>
      </c>
      <c r="BE40" s="26">
        <f t="shared" si="49"/>
        <v>0</v>
      </c>
      <c r="BF40" s="26">
        <f t="shared" si="49"/>
        <v>0</v>
      </c>
      <c r="BG40" s="26">
        <f t="shared" si="49"/>
        <v>0</v>
      </c>
      <c r="BH40" s="26">
        <f t="shared" si="49"/>
        <v>0</v>
      </c>
      <c r="BI40" s="26">
        <f t="shared" si="49"/>
        <v>0</v>
      </c>
      <c r="BJ40" s="26">
        <f t="shared" si="49"/>
        <v>0</v>
      </c>
      <c r="BK40" s="26">
        <f t="shared" si="49"/>
        <v>0</v>
      </c>
      <c r="BL40" s="26">
        <f t="shared" si="49"/>
        <v>0</v>
      </c>
      <c r="BM40" s="26">
        <f t="shared" si="49"/>
        <v>0</v>
      </c>
      <c r="BN40" s="26">
        <f t="shared" si="49"/>
        <v>0</v>
      </c>
      <c r="BO40" s="26">
        <f t="shared" si="49"/>
        <v>0</v>
      </c>
      <c r="BP40" s="26">
        <f t="shared" si="49"/>
        <v>0</v>
      </c>
      <c r="BQ40" s="26">
        <f t="shared" si="49"/>
        <v>0</v>
      </c>
      <c r="BR40" s="26">
        <f t="shared" si="49"/>
        <v>0</v>
      </c>
      <c r="BS40" s="26">
        <f t="shared" si="49"/>
        <v>0</v>
      </c>
      <c r="BT40" s="26">
        <f t="shared" si="49"/>
        <v>0</v>
      </c>
      <c r="BU40" s="26">
        <f t="shared" si="49"/>
        <v>0</v>
      </c>
      <c r="BV40" s="26">
        <f t="shared" si="49"/>
        <v>1</v>
      </c>
      <c r="BW40" s="26">
        <f t="shared" si="49"/>
        <v>1</v>
      </c>
      <c r="BX40" s="26">
        <f t="shared" si="49"/>
        <v>1</v>
      </c>
      <c r="BY40" s="26">
        <f t="shared" si="49"/>
        <v>0</v>
      </c>
      <c r="BZ40" s="26">
        <f t="shared" si="49"/>
        <v>0</v>
      </c>
      <c r="CA40" s="26">
        <f t="shared" si="49"/>
        <v>0</v>
      </c>
      <c r="CB40" s="26">
        <f t="shared" si="49"/>
        <v>0</v>
      </c>
      <c r="CC40" s="26">
        <f t="shared" si="49"/>
        <v>0</v>
      </c>
      <c r="CD40" s="26">
        <f t="shared" si="53"/>
        <v>0</v>
      </c>
      <c r="CE40" s="26">
        <f t="shared" si="53"/>
        <v>0</v>
      </c>
      <c r="CF40" s="26">
        <f t="shared" si="53"/>
        <v>0</v>
      </c>
      <c r="CG40" s="26">
        <f t="shared" si="53"/>
        <v>0</v>
      </c>
      <c r="CH40" s="26">
        <f t="shared" si="53"/>
        <v>0</v>
      </c>
      <c r="CI40" s="26">
        <f t="shared" si="53"/>
        <v>0</v>
      </c>
      <c r="CJ40" s="26">
        <f t="shared" si="53"/>
        <v>0</v>
      </c>
      <c r="CK40" s="26">
        <f t="shared" si="53"/>
        <v>0</v>
      </c>
      <c r="CL40" s="26">
        <f t="shared" si="53"/>
        <v>0</v>
      </c>
      <c r="CM40" s="26">
        <f t="shared" si="54"/>
        <v>0</v>
      </c>
      <c r="CN40" s="26">
        <f t="shared" si="54"/>
        <v>0</v>
      </c>
      <c r="CO40" s="26">
        <f t="shared" si="54"/>
        <v>0</v>
      </c>
      <c r="CP40" s="26">
        <f t="shared" si="54"/>
        <v>0</v>
      </c>
      <c r="CQ40" s="26">
        <f t="shared" si="54"/>
        <v>0</v>
      </c>
      <c r="CR40" s="26">
        <f t="shared" si="54"/>
        <v>0</v>
      </c>
      <c r="CS40" s="26">
        <f t="shared" si="54"/>
        <v>0</v>
      </c>
      <c r="CT40" s="26">
        <f t="shared" si="54"/>
        <v>0</v>
      </c>
      <c r="CU40" s="26">
        <f t="shared" si="54"/>
        <v>0</v>
      </c>
      <c r="CV40" s="26">
        <f t="shared" si="54"/>
        <v>0</v>
      </c>
      <c r="CW40" s="26">
        <f t="shared" si="54"/>
        <v>0</v>
      </c>
      <c r="CX40" s="26">
        <f t="shared" si="54"/>
        <v>0</v>
      </c>
      <c r="CY40" s="26">
        <f t="shared" si="54"/>
        <v>0</v>
      </c>
      <c r="CZ40" s="26">
        <f t="shared" si="54"/>
        <v>0</v>
      </c>
      <c r="DA40" s="26">
        <f t="shared" si="54"/>
        <v>0</v>
      </c>
      <c r="DB40" s="26">
        <f t="shared" si="54"/>
        <v>0</v>
      </c>
      <c r="DC40" s="26">
        <f t="shared" si="50"/>
        <v>0</v>
      </c>
      <c r="DD40" s="26">
        <f t="shared" si="50"/>
        <v>0</v>
      </c>
      <c r="DE40" s="26">
        <f t="shared" si="50"/>
        <v>0</v>
      </c>
      <c r="DF40" s="26">
        <f t="shared" si="50"/>
        <v>0</v>
      </c>
      <c r="DG40" s="26">
        <f t="shared" si="50"/>
        <v>0</v>
      </c>
      <c r="DH40" s="26">
        <f t="shared" si="50"/>
        <v>0</v>
      </c>
      <c r="DI40" s="26">
        <f t="shared" si="50"/>
        <v>0</v>
      </c>
      <c r="DJ40" s="26">
        <f t="shared" si="50"/>
        <v>0</v>
      </c>
      <c r="DK40" s="26">
        <f t="shared" si="50"/>
        <v>0</v>
      </c>
      <c r="DL40" s="26">
        <f t="shared" si="50"/>
        <v>0</v>
      </c>
      <c r="DM40" s="26">
        <f t="shared" si="50"/>
        <v>0</v>
      </c>
      <c r="DN40" s="26">
        <f t="shared" si="50"/>
        <v>0</v>
      </c>
      <c r="DO40" s="26">
        <f t="shared" si="50"/>
        <v>0</v>
      </c>
      <c r="DP40" s="26">
        <f t="shared" si="50"/>
        <v>0</v>
      </c>
      <c r="DQ40" s="26">
        <f t="shared" si="50"/>
        <v>0</v>
      </c>
      <c r="DR40" s="26">
        <f t="shared" si="50"/>
        <v>0</v>
      </c>
      <c r="DS40" s="26">
        <f t="shared" si="50"/>
        <v>0</v>
      </c>
      <c r="DT40" s="26">
        <f t="shared" si="50"/>
        <v>0</v>
      </c>
      <c r="DU40" s="26">
        <f t="shared" si="50"/>
        <v>0</v>
      </c>
      <c r="DV40" s="26">
        <f t="shared" si="50"/>
        <v>0</v>
      </c>
      <c r="DW40" s="26">
        <f t="shared" si="50"/>
        <v>0</v>
      </c>
      <c r="DX40" s="26">
        <f t="shared" si="50"/>
        <v>0</v>
      </c>
      <c r="DY40" s="26">
        <f t="shared" si="50"/>
        <v>0</v>
      </c>
      <c r="DZ40" s="26">
        <f t="shared" si="50"/>
        <v>0</v>
      </c>
      <c r="EA40" s="26">
        <f t="shared" si="50"/>
        <v>0</v>
      </c>
      <c r="EB40" s="26">
        <f t="shared" si="50"/>
        <v>0</v>
      </c>
      <c r="EC40" s="26">
        <f t="shared" si="50"/>
        <v>0</v>
      </c>
      <c r="ED40" s="26">
        <f t="shared" si="50"/>
        <v>0</v>
      </c>
      <c r="EE40" s="26">
        <f t="shared" si="50"/>
        <v>0</v>
      </c>
      <c r="EF40" s="26">
        <f t="shared" si="50"/>
        <v>0</v>
      </c>
      <c r="EG40" s="26">
        <f t="shared" si="50"/>
        <v>0</v>
      </c>
      <c r="EH40" s="26">
        <f t="shared" si="50"/>
        <v>0</v>
      </c>
      <c r="EI40" s="26">
        <f t="shared" si="50"/>
        <v>0</v>
      </c>
      <c r="EJ40" s="26">
        <f t="shared" si="50"/>
        <v>0</v>
      </c>
      <c r="EK40" s="26">
        <f t="shared" si="50"/>
        <v>0</v>
      </c>
      <c r="EL40" s="26">
        <f t="shared" si="50"/>
        <v>0</v>
      </c>
      <c r="EM40" s="26">
        <f t="shared" si="50"/>
        <v>0</v>
      </c>
      <c r="EN40" s="26">
        <f t="shared" si="50"/>
        <v>0</v>
      </c>
      <c r="EO40" s="26">
        <f t="shared" si="50"/>
        <v>0</v>
      </c>
      <c r="EP40" s="26">
        <f t="shared" si="50"/>
        <v>0</v>
      </c>
      <c r="EQ40" s="26">
        <f t="shared" si="50"/>
        <v>0</v>
      </c>
      <c r="ER40" s="26">
        <f t="shared" si="50"/>
        <v>0</v>
      </c>
      <c r="ES40" s="26">
        <f t="shared" si="50"/>
        <v>0</v>
      </c>
      <c r="ET40" s="26">
        <f t="shared" si="50"/>
        <v>0</v>
      </c>
      <c r="EU40" s="26">
        <f t="shared" si="50"/>
        <v>0</v>
      </c>
      <c r="EV40" s="26">
        <f t="shared" si="50"/>
        <v>0</v>
      </c>
      <c r="EW40" s="26">
        <f t="shared" si="50"/>
        <v>0</v>
      </c>
      <c r="EX40" s="26">
        <f t="shared" si="50"/>
        <v>0</v>
      </c>
      <c r="EY40" s="26">
        <f t="shared" si="50"/>
        <v>0</v>
      </c>
      <c r="EZ40" s="26">
        <f t="shared" si="50"/>
        <v>0</v>
      </c>
      <c r="FA40" s="20"/>
      <c r="FB40" s="30"/>
    </row>
    <row r="41" spans="1:158" s="31" customFormat="1" ht="14.25" outlineLevel="1" x14ac:dyDescent="0.2">
      <c r="A41" s="29"/>
      <c r="B41" s="200" t="s">
        <v>108</v>
      </c>
      <c r="C41" s="201" t="s">
        <v>11</v>
      </c>
      <c r="D41" s="202">
        <v>1</v>
      </c>
      <c r="E41" s="203"/>
      <c r="F41" s="170" t="s">
        <v>106</v>
      </c>
      <c r="G41" s="171">
        <f>EDATE(H41,-D41+1)</f>
        <v>46245</v>
      </c>
      <c r="H41" s="171">
        <f>G42</f>
        <v>46245</v>
      </c>
      <c r="I41" s="172">
        <f t="shared" si="41"/>
        <v>1</v>
      </c>
      <c r="J41" s="172">
        <f t="shared" si="51"/>
        <v>64</v>
      </c>
      <c r="K41" s="173">
        <f t="shared" si="51"/>
        <v>64</v>
      </c>
      <c r="L41" s="17"/>
      <c r="M41" s="18">
        <f t="shared" si="52"/>
        <v>0</v>
      </c>
      <c r="N41" s="18">
        <f t="shared" si="52"/>
        <v>0</v>
      </c>
      <c r="O41" s="18">
        <f t="shared" si="52"/>
        <v>0</v>
      </c>
      <c r="P41" s="18">
        <f t="shared" si="52"/>
        <v>0</v>
      </c>
      <c r="Q41" s="18">
        <f t="shared" si="52"/>
        <v>0</v>
      </c>
      <c r="R41" s="18">
        <f t="shared" si="52"/>
        <v>0</v>
      </c>
      <c r="S41" s="18">
        <f t="shared" si="52"/>
        <v>0</v>
      </c>
      <c r="T41" s="18">
        <f t="shared" si="52"/>
        <v>0</v>
      </c>
      <c r="U41" s="18">
        <f t="shared" si="52"/>
        <v>0</v>
      </c>
      <c r="V41" s="18">
        <f t="shared" si="52"/>
        <v>0</v>
      </c>
      <c r="W41" s="18">
        <f t="shared" si="49"/>
        <v>0</v>
      </c>
      <c r="X41" s="18">
        <f t="shared" si="49"/>
        <v>0</v>
      </c>
      <c r="Y41" s="18">
        <f t="shared" si="49"/>
        <v>0</v>
      </c>
      <c r="Z41" s="18">
        <f t="shared" si="49"/>
        <v>0</v>
      </c>
      <c r="AA41" s="18">
        <f t="shared" si="49"/>
        <v>0</v>
      </c>
      <c r="AB41" s="18">
        <f t="shared" si="49"/>
        <v>0</v>
      </c>
      <c r="AC41" s="18">
        <f t="shared" si="49"/>
        <v>0</v>
      </c>
      <c r="AD41" s="18">
        <f t="shared" si="49"/>
        <v>0</v>
      </c>
      <c r="AE41" s="18">
        <f t="shared" si="49"/>
        <v>0</v>
      </c>
      <c r="AF41" s="18">
        <f t="shared" si="49"/>
        <v>0</v>
      </c>
      <c r="AG41" s="18">
        <f t="shared" si="49"/>
        <v>0</v>
      </c>
      <c r="AH41" s="18">
        <f t="shared" si="49"/>
        <v>0</v>
      </c>
      <c r="AI41" s="18">
        <f t="shared" si="49"/>
        <v>0</v>
      </c>
      <c r="AJ41" s="18">
        <f t="shared" si="49"/>
        <v>0</v>
      </c>
      <c r="AK41" s="18">
        <f t="shared" si="49"/>
        <v>0</v>
      </c>
      <c r="AL41" s="18">
        <f t="shared" si="49"/>
        <v>0</v>
      </c>
      <c r="AM41" s="18">
        <f t="shared" si="49"/>
        <v>0</v>
      </c>
      <c r="AN41" s="18">
        <f t="shared" si="49"/>
        <v>0</v>
      </c>
      <c r="AO41" s="18">
        <f t="shared" si="49"/>
        <v>0</v>
      </c>
      <c r="AP41" s="18">
        <f t="shared" si="49"/>
        <v>0</v>
      </c>
      <c r="AQ41" s="18">
        <f t="shared" si="49"/>
        <v>0</v>
      </c>
      <c r="AR41" s="18">
        <f t="shared" si="49"/>
        <v>0</v>
      </c>
      <c r="AS41" s="18">
        <f t="shared" si="49"/>
        <v>0</v>
      </c>
      <c r="AT41" s="18">
        <f t="shared" si="49"/>
        <v>0</v>
      </c>
      <c r="AU41" s="18">
        <f t="shared" si="49"/>
        <v>0</v>
      </c>
      <c r="AV41" s="18">
        <f t="shared" si="49"/>
        <v>0</v>
      </c>
      <c r="AW41" s="18">
        <f t="shared" si="49"/>
        <v>0</v>
      </c>
      <c r="AX41" s="18">
        <f t="shared" si="49"/>
        <v>0</v>
      </c>
      <c r="AY41" s="18">
        <f t="shared" si="49"/>
        <v>0</v>
      </c>
      <c r="AZ41" s="26">
        <f t="shared" si="49"/>
        <v>0</v>
      </c>
      <c r="BA41" s="26">
        <f t="shared" si="49"/>
        <v>0</v>
      </c>
      <c r="BB41" s="26">
        <f t="shared" si="49"/>
        <v>0</v>
      </c>
      <c r="BC41" s="26">
        <f t="shared" si="49"/>
        <v>0</v>
      </c>
      <c r="BD41" s="26">
        <f t="shared" si="49"/>
        <v>0</v>
      </c>
      <c r="BE41" s="26">
        <f t="shared" si="49"/>
        <v>0</v>
      </c>
      <c r="BF41" s="26">
        <f t="shared" si="49"/>
        <v>0</v>
      </c>
      <c r="BG41" s="26">
        <f t="shared" si="49"/>
        <v>0</v>
      </c>
      <c r="BH41" s="26">
        <f t="shared" si="49"/>
        <v>0</v>
      </c>
      <c r="BI41" s="26">
        <f t="shared" si="49"/>
        <v>0</v>
      </c>
      <c r="BJ41" s="26">
        <f t="shared" si="49"/>
        <v>0</v>
      </c>
      <c r="BK41" s="26">
        <f t="shared" si="49"/>
        <v>0</v>
      </c>
      <c r="BL41" s="26">
        <f t="shared" si="49"/>
        <v>0</v>
      </c>
      <c r="BM41" s="26">
        <f t="shared" si="49"/>
        <v>0</v>
      </c>
      <c r="BN41" s="26">
        <f t="shared" si="49"/>
        <v>0</v>
      </c>
      <c r="BO41" s="26">
        <f t="shared" si="49"/>
        <v>0</v>
      </c>
      <c r="BP41" s="26">
        <f t="shared" si="49"/>
        <v>0</v>
      </c>
      <c r="BQ41" s="26">
        <f t="shared" si="49"/>
        <v>0</v>
      </c>
      <c r="BR41" s="26">
        <f t="shared" si="49"/>
        <v>0</v>
      </c>
      <c r="BS41" s="26">
        <f t="shared" si="49"/>
        <v>0</v>
      </c>
      <c r="BT41" s="26">
        <f t="shared" si="49"/>
        <v>0</v>
      </c>
      <c r="BU41" s="26">
        <f t="shared" si="49"/>
        <v>0</v>
      </c>
      <c r="BV41" s="26">
        <f t="shared" si="49"/>
        <v>0</v>
      </c>
      <c r="BW41" s="26">
        <f t="shared" si="49"/>
        <v>0</v>
      </c>
      <c r="BX41" s="26">
        <f t="shared" si="49"/>
        <v>1</v>
      </c>
      <c r="BY41" s="26">
        <f t="shared" si="49"/>
        <v>0</v>
      </c>
      <c r="BZ41" s="26">
        <f t="shared" si="49"/>
        <v>0</v>
      </c>
      <c r="CA41" s="26">
        <f t="shared" si="49"/>
        <v>0</v>
      </c>
      <c r="CB41" s="26">
        <f t="shared" si="49"/>
        <v>0</v>
      </c>
      <c r="CC41" s="26">
        <f t="shared" si="49"/>
        <v>0</v>
      </c>
      <c r="CD41" s="26">
        <f t="shared" si="53"/>
        <v>0</v>
      </c>
      <c r="CE41" s="26">
        <f t="shared" si="53"/>
        <v>0</v>
      </c>
      <c r="CF41" s="26">
        <f t="shared" si="53"/>
        <v>0</v>
      </c>
      <c r="CG41" s="26">
        <f t="shared" si="53"/>
        <v>0</v>
      </c>
      <c r="CH41" s="26">
        <f t="shared" si="53"/>
        <v>0</v>
      </c>
      <c r="CI41" s="26">
        <f t="shared" si="53"/>
        <v>0</v>
      </c>
      <c r="CJ41" s="26">
        <f t="shared" si="53"/>
        <v>0</v>
      </c>
      <c r="CK41" s="26">
        <f t="shared" si="53"/>
        <v>0</v>
      </c>
      <c r="CL41" s="26">
        <f t="shared" si="53"/>
        <v>0</v>
      </c>
      <c r="CM41" s="26">
        <f t="shared" si="54"/>
        <v>0</v>
      </c>
      <c r="CN41" s="26">
        <f t="shared" si="54"/>
        <v>0</v>
      </c>
      <c r="CO41" s="26">
        <f t="shared" si="54"/>
        <v>0</v>
      </c>
      <c r="CP41" s="26">
        <f t="shared" si="54"/>
        <v>0</v>
      </c>
      <c r="CQ41" s="26">
        <f t="shared" si="54"/>
        <v>0</v>
      </c>
      <c r="CR41" s="26">
        <f t="shared" si="54"/>
        <v>0</v>
      </c>
      <c r="CS41" s="26">
        <f t="shared" si="54"/>
        <v>0</v>
      </c>
      <c r="CT41" s="26">
        <f t="shared" si="54"/>
        <v>0</v>
      </c>
      <c r="CU41" s="26">
        <f t="shared" si="54"/>
        <v>0</v>
      </c>
      <c r="CV41" s="26">
        <f t="shared" si="54"/>
        <v>0</v>
      </c>
      <c r="CW41" s="26">
        <f t="shared" si="54"/>
        <v>0</v>
      </c>
      <c r="CX41" s="26">
        <f t="shared" si="54"/>
        <v>0</v>
      </c>
      <c r="CY41" s="26">
        <f t="shared" si="54"/>
        <v>0</v>
      </c>
      <c r="CZ41" s="26">
        <f t="shared" si="54"/>
        <v>0</v>
      </c>
      <c r="DA41" s="26">
        <f t="shared" si="54"/>
        <v>0</v>
      </c>
      <c r="DB41" s="26">
        <f t="shared" si="54"/>
        <v>0</v>
      </c>
      <c r="DC41" s="26">
        <f t="shared" si="50"/>
        <v>0</v>
      </c>
      <c r="DD41" s="26">
        <f t="shared" si="50"/>
        <v>0</v>
      </c>
      <c r="DE41" s="26">
        <f t="shared" si="50"/>
        <v>0</v>
      </c>
      <c r="DF41" s="26">
        <f t="shared" si="50"/>
        <v>0</v>
      </c>
      <c r="DG41" s="26">
        <f t="shared" si="50"/>
        <v>0</v>
      </c>
      <c r="DH41" s="26">
        <f t="shared" si="50"/>
        <v>0</v>
      </c>
      <c r="DI41" s="26">
        <f t="shared" si="50"/>
        <v>0</v>
      </c>
      <c r="DJ41" s="26">
        <f t="shared" si="50"/>
        <v>0</v>
      </c>
      <c r="DK41" s="26">
        <f t="shared" si="50"/>
        <v>0</v>
      </c>
      <c r="DL41" s="26">
        <f t="shared" si="50"/>
        <v>0</v>
      </c>
      <c r="DM41" s="26">
        <f t="shared" si="50"/>
        <v>0</v>
      </c>
      <c r="DN41" s="26">
        <f t="shared" si="50"/>
        <v>0</v>
      </c>
      <c r="DO41" s="26">
        <f t="shared" si="50"/>
        <v>0</v>
      </c>
      <c r="DP41" s="26">
        <f t="shared" si="50"/>
        <v>0</v>
      </c>
      <c r="DQ41" s="26">
        <f t="shared" si="50"/>
        <v>0</v>
      </c>
      <c r="DR41" s="26">
        <f t="shared" si="50"/>
        <v>0</v>
      </c>
      <c r="DS41" s="26">
        <f t="shared" si="50"/>
        <v>0</v>
      </c>
      <c r="DT41" s="26">
        <f t="shared" si="50"/>
        <v>0</v>
      </c>
      <c r="DU41" s="26">
        <f t="shared" si="50"/>
        <v>0</v>
      </c>
      <c r="DV41" s="26">
        <f t="shared" si="50"/>
        <v>0</v>
      </c>
      <c r="DW41" s="26">
        <f t="shared" si="50"/>
        <v>0</v>
      </c>
      <c r="DX41" s="26">
        <f t="shared" si="50"/>
        <v>0</v>
      </c>
      <c r="DY41" s="26">
        <f t="shared" si="50"/>
        <v>0</v>
      </c>
      <c r="DZ41" s="26">
        <f t="shared" si="50"/>
        <v>0</v>
      </c>
      <c r="EA41" s="26">
        <f t="shared" si="50"/>
        <v>0</v>
      </c>
      <c r="EB41" s="26">
        <f t="shared" si="50"/>
        <v>0</v>
      </c>
      <c r="EC41" s="26">
        <f t="shared" si="50"/>
        <v>0</v>
      </c>
      <c r="ED41" s="26">
        <f t="shared" si="50"/>
        <v>0</v>
      </c>
      <c r="EE41" s="26">
        <f t="shared" si="50"/>
        <v>0</v>
      </c>
      <c r="EF41" s="26">
        <f t="shared" si="50"/>
        <v>0</v>
      </c>
      <c r="EG41" s="26">
        <f t="shared" si="50"/>
        <v>0</v>
      </c>
      <c r="EH41" s="26">
        <f t="shared" si="50"/>
        <v>0</v>
      </c>
      <c r="EI41" s="26">
        <f t="shared" si="50"/>
        <v>0</v>
      </c>
      <c r="EJ41" s="26">
        <f t="shared" si="50"/>
        <v>0</v>
      </c>
      <c r="EK41" s="26">
        <f t="shared" si="50"/>
        <v>0</v>
      </c>
      <c r="EL41" s="26">
        <f t="shared" si="50"/>
        <v>0</v>
      </c>
      <c r="EM41" s="26">
        <f t="shared" si="50"/>
        <v>0</v>
      </c>
      <c r="EN41" s="26">
        <f t="shared" si="50"/>
        <v>0</v>
      </c>
      <c r="EO41" s="26">
        <f t="shared" si="50"/>
        <v>0</v>
      </c>
      <c r="EP41" s="26">
        <f t="shared" si="50"/>
        <v>0</v>
      </c>
      <c r="EQ41" s="26">
        <f t="shared" si="50"/>
        <v>0</v>
      </c>
      <c r="ER41" s="26">
        <f t="shared" si="50"/>
        <v>0</v>
      </c>
      <c r="ES41" s="26">
        <f t="shared" si="50"/>
        <v>0</v>
      </c>
      <c r="ET41" s="26">
        <f t="shared" si="50"/>
        <v>0</v>
      </c>
      <c r="EU41" s="26">
        <f t="shared" si="50"/>
        <v>0</v>
      </c>
      <c r="EV41" s="26">
        <f t="shared" si="50"/>
        <v>0</v>
      </c>
      <c r="EW41" s="26">
        <f t="shared" si="50"/>
        <v>0</v>
      </c>
      <c r="EX41" s="26">
        <f t="shared" si="50"/>
        <v>0</v>
      </c>
      <c r="EY41" s="26">
        <f t="shared" si="50"/>
        <v>0</v>
      </c>
      <c r="EZ41" s="26">
        <f t="shared" si="50"/>
        <v>0</v>
      </c>
      <c r="FA41" s="20"/>
      <c r="FB41" s="30"/>
    </row>
    <row r="42" spans="1:158" s="31" customFormat="1" ht="14.25" outlineLevel="1" x14ac:dyDescent="0.2">
      <c r="A42" s="29"/>
      <c r="B42" s="204" t="s">
        <v>52</v>
      </c>
      <c r="C42" s="205" t="s">
        <v>11</v>
      </c>
      <c r="D42" s="206">
        <v>1</v>
      </c>
      <c r="E42" s="207" t="s">
        <v>53</v>
      </c>
      <c r="F42" s="174" t="s">
        <v>106</v>
      </c>
      <c r="G42" s="175">
        <f>EDATE(H42,-D42+1)</f>
        <v>46245</v>
      </c>
      <c r="H42" s="175">
        <f>G43</f>
        <v>46245</v>
      </c>
      <c r="I42" s="176">
        <f t="shared" si="41"/>
        <v>1</v>
      </c>
      <c r="J42" s="176">
        <f t="shared" si="51"/>
        <v>64</v>
      </c>
      <c r="K42" s="177">
        <f t="shared" si="51"/>
        <v>64</v>
      </c>
      <c r="L42" s="17"/>
      <c r="M42" s="18">
        <f t="shared" si="52"/>
        <v>0</v>
      </c>
      <c r="N42" s="18">
        <f t="shared" si="52"/>
        <v>0</v>
      </c>
      <c r="O42" s="18">
        <f t="shared" si="52"/>
        <v>0</v>
      </c>
      <c r="P42" s="18">
        <f t="shared" si="52"/>
        <v>0</v>
      </c>
      <c r="Q42" s="18">
        <f t="shared" si="52"/>
        <v>0</v>
      </c>
      <c r="R42" s="18">
        <f t="shared" si="52"/>
        <v>0</v>
      </c>
      <c r="S42" s="18">
        <f t="shared" si="52"/>
        <v>0</v>
      </c>
      <c r="T42" s="18">
        <f t="shared" si="52"/>
        <v>0</v>
      </c>
      <c r="U42" s="18">
        <f t="shared" si="52"/>
        <v>0</v>
      </c>
      <c r="V42" s="18">
        <f t="shared" si="52"/>
        <v>0</v>
      </c>
      <c r="W42" s="18">
        <f t="shared" si="49"/>
        <v>0</v>
      </c>
      <c r="X42" s="18">
        <f t="shared" si="49"/>
        <v>0</v>
      </c>
      <c r="Y42" s="18">
        <f t="shared" si="49"/>
        <v>0</v>
      </c>
      <c r="Z42" s="18">
        <f t="shared" si="49"/>
        <v>0</v>
      </c>
      <c r="AA42" s="18">
        <f t="shared" si="49"/>
        <v>0</v>
      </c>
      <c r="AB42" s="18">
        <f t="shared" si="49"/>
        <v>0</v>
      </c>
      <c r="AC42" s="18">
        <f t="shared" si="49"/>
        <v>0</v>
      </c>
      <c r="AD42" s="18">
        <f t="shared" si="49"/>
        <v>0</v>
      </c>
      <c r="AE42" s="18">
        <f t="shared" si="49"/>
        <v>0</v>
      </c>
      <c r="AF42" s="18">
        <f t="shared" si="49"/>
        <v>0</v>
      </c>
      <c r="AG42" s="18">
        <f t="shared" si="49"/>
        <v>0</v>
      </c>
      <c r="AH42" s="18">
        <f t="shared" si="49"/>
        <v>0</v>
      </c>
      <c r="AI42" s="18">
        <f t="shared" si="49"/>
        <v>0</v>
      </c>
      <c r="AJ42" s="18">
        <f t="shared" si="49"/>
        <v>0</v>
      </c>
      <c r="AK42" s="18">
        <f t="shared" si="49"/>
        <v>0</v>
      </c>
      <c r="AL42" s="18">
        <f t="shared" si="49"/>
        <v>0</v>
      </c>
      <c r="AM42" s="18">
        <f t="shared" si="49"/>
        <v>0</v>
      </c>
      <c r="AN42" s="18">
        <f t="shared" si="49"/>
        <v>0</v>
      </c>
      <c r="AO42" s="18">
        <f t="shared" si="49"/>
        <v>0</v>
      </c>
      <c r="AP42" s="18">
        <f t="shared" si="49"/>
        <v>0</v>
      </c>
      <c r="AQ42" s="18">
        <f t="shared" si="49"/>
        <v>0</v>
      </c>
      <c r="AR42" s="18">
        <f t="shared" si="49"/>
        <v>0</v>
      </c>
      <c r="AS42" s="18">
        <f t="shared" si="49"/>
        <v>0</v>
      </c>
      <c r="AT42" s="18">
        <f t="shared" si="49"/>
        <v>0</v>
      </c>
      <c r="AU42" s="18">
        <f t="shared" si="49"/>
        <v>0</v>
      </c>
      <c r="AV42" s="18">
        <f t="shared" si="49"/>
        <v>0</v>
      </c>
      <c r="AW42" s="18">
        <f t="shared" si="49"/>
        <v>0</v>
      </c>
      <c r="AX42" s="18">
        <f t="shared" si="49"/>
        <v>0</v>
      </c>
      <c r="AY42" s="18">
        <f t="shared" si="49"/>
        <v>0</v>
      </c>
      <c r="AZ42" s="26">
        <f t="shared" si="49"/>
        <v>0</v>
      </c>
      <c r="BA42" s="26">
        <f t="shared" si="49"/>
        <v>0</v>
      </c>
      <c r="BB42" s="26">
        <f t="shared" si="49"/>
        <v>0</v>
      </c>
      <c r="BC42" s="26">
        <f t="shared" si="49"/>
        <v>0</v>
      </c>
      <c r="BD42" s="26">
        <f t="shared" si="49"/>
        <v>0</v>
      </c>
      <c r="BE42" s="26">
        <f t="shared" si="49"/>
        <v>0</v>
      </c>
      <c r="BF42" s="26">
        <f t="shared" si="49"/>
        <v>0</v>
      </c>
      <c r="BG42" s="26">
        <f t="shared" si="49"/>
        <v>0</v>
      </c>
      <c r="BH42" s="26">
        <f t="shared" si="49"/>
        <v>0</v>
      </c>
      <c r="BI42" s="26">
        <f t="shared" si="49"/>
        <v>0</v>
      </c>
      <c r="BJ42" s="26">
        <f t="shared" si="49"/>
        <v>0</v>
      </c>
      <c r="BK42" s="26">
        <f t="shared" si="49"/>
        <v>0</v>
      </c>
      <c r="BL42" s="26">
        <f t="shared" si="49"/>
        <v>0</v>
      </c>
      <c r="BM42" s="26">
        <f t="shared" si="49"/>
        <v>0</v>
      </c>
      <c r="BN42" s="26">
        <f t="shared" si="49"/>
        <v>0</v>
      </c>
      <c r="BO42" s="26">
        <f t="shared" si="49"/>
        <v>0</v>
      </c>
      <c r="BP42" s="26">
        <f t="shared" si="49"/>
        <v>0</v>
      </c>
      <c r="BQ42" s="26">
        <f t="shared" si="49"/>
        <v>0</v>
      </c>
      <c r="BR42" s="26">
        <f t="shared" si="49"/>
        <v>0</v>
      </c>
      <c r="BS42" s="26">
        <f t="shared" si="49"/>
        <v>0</v>
      </c>
      <c r="BT42" s="26">
        <f t="shared" si="49"/>
        <v>0</v>
      </c>
      <c r="BU42" s="26">
        <f t="shared" si="49"/>
        <v>0</v>
      </c>
      <c r="BV42" s="26">
        <f t="shared" si="49"/>
        <v>0</v>
      </c>
      <c r="BW42" s="26">
        <f t="shared" si="49"/>
        <v>0</v>
      </c>
      <c r="BX42" s="26">
        <f t="shared" si="49"/>
        <v>1</v>
      </c>
      <c r="BY42" s="26">
        <f t="shared" si="49"/>
        <v>0</v>
      </c>
      <c r="BZ42" s="26">
        <f t="shared" si="49"/>
        <v>0</v>
      </c>
      <c r="CA42" s="26">
        <f t="shared" si="49"/>
        <v>0</v>
      </c>
      <c r="CB42" s="26">
        <f t="shared" ref="CB42:CC42" si="55">IF(AND(CB$4&gt;=$J42,CB$4&lt;=$K42),1,0)</f>
        <v>0</v>
      </c>
      <c r="CC42" s="26">
        <f t="shared" si="55"/>
        <v>0</v>
      </c>
      <c r="CD42" s="26">
        <f t="shared" si="53"/>
        <v>0</v>
      </c>
      <c r="CE42" s="26">
        <f t="shared" si="53"/>
        <v>0</v>
      </c>
      <c r="CF42" s="26">
        <f t="shared" si="53"/>
        <v>0</v>
      </c>
      <c r="CG42" s="26">
        <f t="shared" si="53"/>
        <v>0</v>
      </c>
      <c r="CH42" s="26">
        <f t="shared" si="53"/>
        <v>0</v>
      </c>
      <c r="CI42" s="26">
        <f t="shared" si="53"/>
        <v>0</v>
      </c>
      <c r="CJ42" s="26">
        <f t="shared" si="53"/>
        <v>0</v>
      </c>
      <c r="CK42" s="26">
        <f t="shared" si="53"/>
        <v>0</v>
      </c>
      <c r="CL42" s="26">
        <f t="shared" si="53"/>
        <v>0</v>
      </c>
      <c r="CM42" s="26">
        <f t="shared" si="54"/>
        <v>0</v>
      </c>
      <c r="CN42" s="26">
        <f t="shared" si="54"/>
        <v>0</v>
      </c>
      <c r="CO42" s="26">
        <f t="shared" si="54"/>
        <v>0</v>
      </c>
      <c r="CP42" s="26">
        <f t="shared" si="54"/>
        <v>0</v>
      </c>
      <c r="CQ42" s="26">
        <f t="shared" si="54"/>
        <v>0</v>
      </c>
      <c r="CR42" s="26">
        <f t="shared" si="54"/>
        <v>0</v>
      </c>
      <c r="CS42" s="26">
        <f t="shared" si="54"/>
        <v>0</v>
      </c>
      <c r="CT42" s="26">
        <f t="shared" si="54"/>
        <v>0</v>
      </c>
      <c r="CU42" s="26">
        <f t="shared" si="54"/>
        <v>0</v>
      </c>
      <c r="CV42" s="26">
        <f t="shared" si="54"/>
        <v>0</v>
      </c>
      <c r="CW42" s="26">
        <f t="shared" si="54"/>
        <v>0</v>
      </c>
      <c r="CX42" s="26">
        <f t="shared" si="54"/>
        <v>0</v>
      </c>
      <c r="CY42" s="26">
        <f t="shared" si="54"/>
        <v>0</v>
      </c>
      <c r="CZ42" s="26">
        <f t="shared" si="54"/>
        <v>0</v>
      </c>
      <c r="DA42" s="26">
        <f t="shared" si="54"/>
        <v>0</v>
      </c>
      <c r="DB42" s="26">
        <f t="shared" si="54"/>
        <v>0</v>
      </c>
      <c r="DC42" s="26">
        <f t="shared" si="50"/>
        <v>0</v>
      </c>
      <c r="DD42" s="26">
        <f t="shared" si="50"/>
        <v>0</v>
      </c>
      <c r="DE42" s="26">
        <f t="shared" ref="DE42:EC46" si="56">IF(AND(DE$4&gt;=$J42,DE$4&lt;=$K42),1,0)</f>
        <v>0</v>
      </c>
      <c r="DF42" s="26">
        <f t="shared" si="56"/>
        <v>0</v>
      </c>
      <c r="DG42" s="26">
        <f t="shared" si="56"/>
        <v>0</v>
      </c>
      <c r="DH42" s="26">
        <f t="shared" si="56"/>
        <v>0</v>
      </c>
      <c r="DI42" s="26">
        <f t="shared" si="56"/>
        <v>0</v>
      </c>
      <c r="DJ42" s="26">
        <f t="shared" si="56"/>
        <v>0</v>
      </c>
      <c r="DK42" s="26">
        <f t="shared" si="56"/>
        <v>0</v>
      </c>
      <c r="DL42" s="26">
        <f t="shared" si="56"/>
        <v>0</v>
      </c>
      <c r="DM42" s="26">
        <f t="shared" si="56"/>
        <v>0</v>
      </c>
      <c r="DN42" s="26">
        <f t="shared" si="56"/>
        <v>0</v>
      </c>
      <c r="DO42" s="26">
        <f t="shared" si="56"/>
        <v>0</v>
      </c>
      <c r="DP42" s="26">
        <f t="shared" si="56"/>
        <v>0</v>
      </c>
      <c r="DQ42" s="26">
        <f t="shared" si="56"/>
        <v>0</v>
      </c>
      <c r="DR42" s="26">
        <f t="shared" si="56"/>
        <v>0</v>
      </c>
      <c r="DS42" s="26">
        <f t="shared" si="56"/>
        <v>0</v>
      </c>
      <c r="DT42" s="26">
        <f t="shared" si="56"/>
        <v>0</v>
      </c>
      <c r="DU42" s="26">
        <f t="shared" si="56"/>
        <v>0</v>
      </c>
      <c r="DV42" s="26">
        <f t="shared" si="56"/>
        <v>0</v>
      </c>
      <c r="DW42" s="26">
        <f t="shared" si="56"/>
        <v>0</v>
      </c>
      <c r="DX42" s="26">
        <f t="shared" si="56"/>
        <v>0</v>
      </c>
      <c r="DY42" s="26">
        <f t="shared" si="56"/>
        <v>0</v>
      </c>
      <c r="DZ42" s="26">
        <f t="shared" si="56"/>
        <v>0</v>
      </c>
      <c r="EA42" s="26">
        <f t="shared" si="56"/>
        <v>0</v>
      </c>
      <c r="EB42" s="26">
        <f t="shared" si="56"/>
        <v>0</v>
      </c>
      <c r="EC42" s="26">
        <f t="shared" si="56"/>
        <v>0</v>
      </c>
      <c r="ED42" s="26">
        <f t="shared" ref="ED42:EZ46" si="57">IF(AND(ED$4&gt;=$J42,ED$4&lt;=$K42),1,0)</f>
        <v>0</v>
      </c>
      <c r="EE42" s="26">
        <f t="shared" si="57"/>
        <v>0</v>
      </c>
      <c r="EF42" s="26">
        <f t="shared" si="57"/>
        <v>0</v>
      </c>
      <c r="EG42" s="26">
        <f t="shared" si="57"/>
        <v>0</v>
      </c>
      <c r="EH42" s="26">
        <f t="shared" si="57"/>
        <v>0</v>
      </c>
      <c r="EI42" s="26">
        <f t="shared" si="57"/>
        <v>0</v>
      </c>
      <c r="EJ42" s="26">
        <f t="shared" si="57"/>
        <v>0</v>
      </c>
      <c r="EK42" s="26">
        <f t="shared" si="57"/>
        <v>0</v>
      </c>
      <c r="EL42" s="26">
        <f t="shared" si="57"/>
        <v>0</v>
      </c>
      <c r="EM42" s="26">
        <f t="shared" si="57"/>
        <v>0</v>
      </c>
      <c r="EN42" s="26">
        <f t="shared" si="57"/>
        <v>0</v>
      </c>
      <c r="EO42" s="26">
        <f t="shared" si="57"/>
        <v>0</v>
      </c>
      <c r="EP42" s="26">
        <f t="shared" si="57"/>
        <v>0</v>
      </c>
      <c r="EQ42" s="26">
        <f t="shared" si="57"/>
        <v>0</v>
      </c>
      <c r="ER42" s="26">
        <f t="shared" si="57"/>
        <v>0</v>
      </c>
      <c r="ES42" s="26">
        <f t="shared" si="57"/>
        <v>0</v>
      </c>
      <c r="ET42" s="26">
        <f t="shared" si="57"/>
        <v>0</v>
      </c>
      <c r="EU42" s="26">
        <f t="shared" si="57"/>
        <v>0</v>
      </c>
      <c r="EV42" s="26">
        <f t="shared" si="57"/>
        <v>0</v>
      </c>
      <c r="EW42" s="26">
        <f t="shared" si="57"/>
        <v>0</v>
      </c>
      <c r="EX42" s="26">
        <f t="shared" si="57"/>
        <v>0</v>
      </c>
      <c r="EY42" s="26">
        <f t="shared" si="57"/>
        <v>0</v>
      </c>
      <c r="EZ42" s="26">
        <f t="shared" si="57"/>
        <v>0</v>
      </c>
      <c r="FA42" s="20"/>
      <c r="FB42" s="30"/>
    </row>
    <row r="43" spans="1:158" s="31" customFormat="1" ht="22.5" x14ac:dyDescent="0.2">
      <c r="A43" s="29"/>
      <c r="B43" s="188" t="s">
        <v>54</v>
      </c>
      <c r="C43" s="208" t="s">
        <v>20</v>
      </c>
      <c r="D43" s="190"/>
      <c r="E43" s="209"/>
      <c r="F43" s="124" t="s">
        <v>106</v>
      </c>
      <c r="G43" s="128">
        <f>EDATE(H39,1)</f>
        <v>46245</v>
      </c>
      <c r="H43" s="128">
        <f>EDATE(G43,1)</f>
        <v>46276</v>
      </c>
      <c r="I43" s="122">
        <f t="shared" si="41"/>
        <v>2</v>
      </c>
      <c r="J43" s="134">
        <f t="shared" si="51"/>
        <v>64</v>
      </c>
      <c r="K43" s="135">
        <f t="shared" si="51"/>
        <v>65</v>
      </c>
      <c r="L43" s="17"/>
      <c r="M43" s="18">
        <f t="shared" si="52"/>
        <v>0</v>
      </c>
      <c r="N43" s="18">
        <f t="shared" si="52"/>
        <v>0</v>
      </c>
      <c r="O43" s="18">
        <f t="shared" si="52"/>
        <v>0</v>
      </c>
      <c r="P43" s="18">
        <f t="shared" si="52"/>
        <v>0</v>
      </c>
      <c r="Q43" s="18">
        <f t="shared" si="52"/>
        <v>0</v>
      </c>
      <c r="R43" s="18">
        <f t="shared" si="52"/>
        <v>0</v>
      </c>
      <c r="S43" s="18">
        <f t="shared" si="52"/>
        <v>0</v>
      </c>
      <c r="T43" s="18">
        <f t="shared" si="52"/>
        <v>0</v>
      </c>
      <c r="U43" s="18">
        <f t="shared" si="52"/>
        <v>0</v>
      </c>
      <c r="V43" s="18">
        <f t="shared" si="52"/>
        <v>0</v>
      </c>
      <c r="W43" s="18">
        <f t="shared" ref="W43:AU46" si="58">IF(AND(W$4&gt;=$J43,W$4&lt;=$K43),1,0)</f>
        <v>0</v>
      </c>
      <c r="X43" s="18">
        <f t="shared" si="58"/>
        <v>0</v>
      </c>
      <c r="Y43" s="18">
        <f t="shared" si="58"/>
        <v>0</v>
      </c>
      <c r="Z43" s="18">
        <f t="shared" si="58"/>
        <v>0</v>
      </c>
      <c r="AA43" s="18">
        <f t="shared" si="58"/>
        <v>0</v>
      </c>
      <c r="AB43" s="18">
        <f t="shared" si="58"/>
        <v>0</v>
      </c>
      <c r="AC43" s="18">
        <f t="shared" si="58"/>
        <v>0</v>
      </c>
      <c r="AD43" s="18">
        <f t="shared" si="58"/>
        <v>0</v>
      </c>
      <c r="AE43" s="18">
        <f t="shared" si="58"/>
        <v>0</v>
      </c>
      <c r="AF43" s="18">
        <f t="shared" si="58"/>
        <v>0</v>
      </c>
      <c r="AG43" s="18">
        <f t="shared" si="58"/>
        <v>0</v>
      </c>
      <c r="AH43" s="18">
        <f t="shared" si="58"/>
        <v>0</v>
      </c>
      <c r="AI43" s="18">
        <f t="shared" si="58"/>
        <v>0</v>
      </c>
      <c r="AJ43" s="18">
        <f t="shared" si="58"/>
        <v>0</v>
      </c>
      <c r="AK43" s="18">
        <f t="shared" si="58"/>
        <v>0</v>
      </c>
      <c r="AL43" s="18">
        <f t="shared" si="58"/>
        <v>0</v>
      </c>
      <c r="AM43" s="18">
        <f t="shared" si="58"/>
        <v>0</v>
      </c>
      <c r="AN43" s="18">
        <f t="shared" si="58"/>
        <v>0</v>
      </c>
      <c r="AO43" s="18">
        <f t="shared" si="58"/>
        <v>0</v>
      </c>
      <c r="AP43" s="18">
        <f t="shared" si="58"/>
        <v>0</v>
      </c>
      <c r="AQ43" s="18">
        <f t="shared" si="58"/>
        <v>0</v>
      </c>
      <c r="AR43" s="18">
        <f t="shared" si="58"/>
        <v>0</v>
      </c>
      <c r="AS43" s="18">
        <f t="shared" si="58"/>
        <v>0</v>
      </c>
      <c r="AT43" s="18">
        <f t="shared" si="58"/>
        <v>0</v>
      </c>
      <c r="AU43" s="18">
        <f t="shared" si="58"/>
        <v>0</v>
      </c>
      <c r="AV43" s="18">
        <f t="shared" ref="AV43:CC46" si="59">IF(AND(AV$4&gt;=$J43,AV$4&lt;=$K43),1,0)</f>
        <v>0</v>
      </c>
      <c r="AW43" s="18">
        <f t="shared" si="59"/>
        <v>0</v>
      </c>
      <c r="AX43" s="18">
        <f t="shared" si="59"/>
        <v>0</v>
      </c>
      <c r="AY43" s="18">
        <f t="shared" si="59"/>
        <v>0</v>
      </c>
      <c r="AZ43" s="26">
        <f t="shared" si="59"/>
        <v>0</v>
      </c>
      <c r="BA43" s="26">
        <f t="shared" si="59"/>
        <v>0</v>
      </c>
      <c r="BB43" s="26">
        <f t="shared" si="59"/>
        <v>0</v>
      </c>
      <c r="BC43" s="26">
        <f t="shared" si="59"/>
        <v>0</v>
      </c>
      <c r="BD43" s="26">
        <f t="shared" si="59"/>
        <v>0</v>
      </c>
      <c r="BE43" s="26">
        <f t="shared" si="59"/>
        <v>0</v>
      </c>
      <c r="BF43" s="26">
        <f t="shared" si="59"/>
        <v>0</v>
      </c>
      <c r="BG43" s="26">
        <f t="shared" si="59"/>
        <v>0</v>
      </c>
      <c r="BH43" s="26">
        <f t="shared" si="59"/>
        <v>0</v>
      </c>
      <c r="BI43" s="26">
        <f t="shared" si="59"/>
        <v>0</v>
      </c>
      <c r="BJ43" s="26">
        <f t="shared" si="59"/>
        <v>0</v>
      </c>
      <c r="BK43" s="26">
        <f t="shared" si="59"/>
        <v>0</v>
      </c>
      <c r="BL43" s="26">
        <f t="shared" si="59"/>
        <v>0</v>
      </c>
      <c r="BM43" s="26">
        <f t="shared" si="59"/>
        <v>0</v>
      </c>
      <c r="BN43" s="26">
        <f t="shared" si="59"/>
        <v>0</v>
      </c>
      <c r="BO43" s="26">
        <f t="shared" si="59"/>
        <v>0</v>
      </c>
      <c r="BP43" s="26">
        <f t="shared" si="59"/>
        <v>0</v>
      </c>
      <c r="BQ43" s="26">
        <f t="shared" si="59"/>
        <v>0</v>
      </c>
      <c r="BR43" s="26">
        <f t="shared" si="59"/>
        <v>0</v>
      </c>
      <c r="BS43" s="26">
        <f t="shared" si="59"/>
        <v>0</v>
      </c>
      <c r="BT43" s="26">
        <f t="shared" si="59"/>
        <v>0</v>
      </c>
      <c r="BU43" s="26">
        <f t="shared" si="59"/>
        <v>0</v>
      </c>
      <c r="BV43" s="26">
        <f t="shared" si="59"/>
        <v>0</v>
      </c>
      <c r="BW43" s="26">
        <f t="shared" si="59"/>
        <v>0</v>
      </c>
      <c r="BX43" s="26">
        <f t="shared" si="59"/>
        <v>1</v>
      </c>
      <c r="BY43" s="26">
        <f t="shared" si="59"/>
        <v>1</v>
      </c>
      <c r="BZ43" s="26">
        <f t="shared" si="59"/>
        <v>0</v>
      </c>
      <c r="CA43" s="26">
        <f t="shared" si="59"/>
        <v>0</v>
      </c>
      <c r="CB43" s="26">
        <f t="shared" si="59"/>
        <v>0</v>
      </c>
      <c r="CC43" s="26">
        <f t="shared" si="59"/>
        <v>0</v>
      </c>
      <c r="CD43" s="26">
        <f t="shared" si="53"/>
        <v>0</v>
      </c>
      <c r="CE43" s="26">
        <f t="shared" si="53"/>
        <v>0</v>
      </c>
      <c r="CF43" s="26">
        <f t="shared" si="53"/>
        <v>0</v>
      </c>
      <c r="CG43" s="26">
        <f t="shared" si="53"/>
        <v>0</v>
      </c>
      <c r="CH43" s="26">
        <f t="shared" si="53"/>
        <v>0</v>
      </c>
      <c r="CI43" s="26">
        <f t="shared" si="53"/>
        <v>0</v>
      </c>
      <c r="CJ43" s="26">
        <f t="shared" si="53"/>
        <v>0</v>
      </c>
      <c r="CK43" s="26">
        <f t="shared" si="53"/>
        <v>0</v>
      </c>
      <c r="CL43" s="26">
        <f t="shared" si="53"/>
        <v>0</v>
      </c>
      <c r="CM43" s="26">
        <f t="shared" si="54"/>
        <v>0</v>
      </c>
      <c r="CN43" s="26">
        <f t="shared" si="54"/>
        <v>0</v>
      </c>
      <c r="CO43" s="26">
        <f t="shared" si="54"/>
        <v>0</v>
      </c>
      <c r="CP43" s="26">
        <f t="shared" si="54"/>
        <v>0</v>
      </c>
      <c r="CQ43" s="26">
        <f t="shared" si="54"/>
        <v>0</v>
      </c>
      <c r="CR43" s="26">
        <f t="shared" si="54"/>
        <v>0</v>
      </c>
      <c r="CS43" s="26">
        <f t="shared" si="54"/>
        <v>0</v>
      </c>
      <c r="CT43" s="26">
        <f t="shared" si="54"/>
        <v>0</v>
      </c>
      <c r="CU43" s="26">
        <f t="shared" si="54"/>
        <v>0</v>
      </c>
      <c r="CV43" s="26">
        <f t="shared" si="54"/>
        <v>0</v>
      </c>
      <c r="CW43" s="26">
        <f t="shared" si="54"/>
        <v>0</v>
      </c>
      <c r="CX43" s="26">
        <f t="shared" si="54"/>
        <v>0</v>
      </c>
      <c r="CY43" s="26">
        <f t="shared" si="54"/>
        <v>0</v>
      </c>
      <c r="CZ43" s="26">
        <f t="shared" si="54"/>
        <v>0</v>
      </c>
      <c r="DA43" s="26">
        <f t="shared" si="54"/>
        <v>0</v>
      </c>
      <c r="DB43" s="26">
        <f t="shared" si="54"/>
        <v>0</v>
      </c>
      <c r="DC43" s="26">
        <f t="shared" ref="DC43:DT46" si="60">IF(AND(DC$4&gt;=$J43,DC$4&lt;=$K43),1,0)</f>
        <v>0</v>
      </c>
      <c r="DD43" s="26">
        <f t="shared" si="60"/>
        <v>0</v>
      </c>
      <c r="DE43" s="26">
        <f t="shared" si="60"/>
        <v>0</v>
      </c>
      <c r="DF43" s="26">
        <f t="shared" si="60"/>
        <v>0</v>
      </c>
      <c r="DG43" s="26">
        <f t="shared" si="60"/>
        <v>0</v>
      </c>
      <c r="DH43" s="26">
        <f t="shared" si="60"/>
        <v>0</v>
      </c>
      <c r="DI43" s="26">
        <f t="shared" si="60"/>
        <v>0</v>
      </c>
      <c r="DJ43" s="26">
        <f t="shared" si="60"/>
        <v>0</v>
      </c>
      <c r="DK43" s="26">
        <f t="shared" si="60"/>
        <v>0</v>
      </c>
      <c r="DL43" s="26">
        <f t="shared" si="60"/>
        <v>0</v>
      </c>
      <c r="DM43" s="26">
        <f t="shared" si="60"/>
        <v>0</v>
      </c>
      <c r="DN43" s="26">
        <f t="shared" si="60"/>
        <v>0</v>
      </c>
      <c r="DO43" s="26">
        <f t="shared" si="60"/>
        <v>0</v>
      </c>
      <c r="DP43" s="26">
        <f t="shared" si="60"/>
        <v>0</v>
      </c>
      <c r="DQ43" s="26">
        <f t="shared" si="60"/>
        <v>0</v>
      </c>
      <c r="DR43" s="26">
        <f t="shared" si="60"/>
        <v>0</v>
      </c>
      <c r="DS43" s="26">
        <f t="shared" si="60"/>
        <v>0</v>
      </c>
      <c r="DT43" s="26">
        <f t="shared" si="60"/>
        <v>0</v>
      </c>
      <c r="DU43" s="26">
        <f t="shared" si="56"/>
        <v>0</v>
      </c>
      <c r="DV43" s="26">
        <f t="shared" si="56"/>
        <v>0</v>
      </c>
      <c r="DW43" s="26">
        <f t="shared" si="56"/>
        <v>0</v>
      </c>
      <c r="DX43" s="26">
        <f t="shared" si="56"/>
        <v>0</v>
      </c>
      <c r="DY43" s="26">
        <f t="shared" si="56"/>
        <v>0</v>
      </c>
      <c r="DZ43" s="26">
        <f t="shared" si="56"/>
        <v>0</v>
      </c>
      <c r="EA43" s="26">
        <f t="shared" si="56"/>
        <v>0</v>
      </c>
      <c r="EB43" s="26">
        <f t="shared" si="56"/>
        <v>0</v>
      </c>
      <c r="EC43" s="26">
        <f t="shared" si="56"/>
        <v>0</v>
      </c>
      <c r="ED43" s="26">
        <f t="shared" si="57"/>
        <v>0</v>
      </c>
      <c r="EE43" s="26">
        <f t="shared" si="57"/>
        <v>0</v>
      </c>
      <c r="EF43" s="26">
        <f t="shared" si="57"/>
        <v>0</v>
      </c>
      <c r="EG43" s="26">
        <f t="shared" si="57"/>
        <v>0</v>
      </c>
      <c r="EH43" s="26">
        <f t="shared" si="57"/>
        <v>0</v>
      </c>
      <c r="EI43" s="26">
        <f t="shared" si="57"/>
        <v>0</v>
      </c>
      <c r="EJ43" s="26">
        <f t="shared" si="57"/>
        <v>0</v>
      </c>
      <c r="EK43" s="26">
        <f t="shared" si="57"/>
        <v>0</v>
      </c>
      <c r="EL43" s="26">
        <f t="shared" si="57"/>
        <v>0</v>
      </c>
      <c r="EM43" s="26">
        <f t="shared" si="57"/>
        <v>0</v>
      </c>
      <c r="EN43" s="26">
        <f t="shared" si="57"/>
        <v>0</v>
      </c>
      <c r="EO43" s="26">
        <f t="shared" si="57"/>
        <v>0</v>
      </c>
      <c r="EP43" s="26">
        <f t="shared" si="57"/>
        <v>0</v>
      </c>
      <c r="EQ43" s="26">
        <f t="shared" si="57"/>
        <v>0</v>
      </c>
      <c r="ER43" s="26">
        <f t="shared" si="57"/>
        <v>0</v>
      </c>
      <c r="ES43" s="26">
        <f t="shared" si="57"/>
        <v>0</v>
      </c>
      <c r="ET43" s="26">
        <f t="shared" si="57"/>
        <v>0</v>
      </c>
      <c r="EU43" s="26">
        <f t="shared" si="57"/>
        <v>0</v>
      </c>
      <c r="EV43" s="26">
        <f t="shared" si="57"/>
        <v>0</v>
      </c>
      <c r="EW43" s="26">
        <f t="shared" si="57"/>
        <v>0</v>
      </c>
      <c r="EX43" s="26">
        <f t="shared" si="57"/>
        <v>0</v>
      </c>
      <c r="EY43" s="26">
        <f t="shared" si="57"/>
        <v>0</v>
      </c>
      <c r="EZ43" s="26">
        <f t="shared" si="57"/>
        <v>0</v>
      </c>
      <c r="FA43" s="20"/>
      <c r="FB43" s="30"/>
    </row>
    <row r="44" spans="1:158" s="31" customFormat="1" ht="14.25" outlineLevel="1" x14ac:dyDescent="0.2">
      <c r="A44" s="29"/>
      <c r="B44" s="210" t="s">
        <v>55</v>
      </c>
      <c r="C44" s="193"/>
      <c r="D44" s="194" t="s">
        <v>46</v>
      </c>
      <c r="E44" s="199"/>
      <c r="F44" s="125" t="s">
        <v>106</v>
      </c>
      <c r="G44" s="129">
        <f>H43</f>
        <v>46276</v>
      </c>
      <c r="H44" s="129">
        <f>G44</f>
        <v>46276</v>
      </c>
      <c r="I44" s="152">
        <f t="shared" si="41"/>
        <v>1</v>
      </c>
      <c r="J44" s="178">
        <f>K43</f>
        <v>65</v>
      </c>
      <c r="K44" s="178">
        <f>J44</f>
        <v>65</v>
      </c>
      <c r="L44" s="17"/>
      <c r="M44" s="26">
        <f t="shared" si="52"/>
        <v>0</v>
      </c>
      <c r="N44" s="26">
        <f t="shared" si="52"/>
        <v>0</v>
      </c>
      <c r="O44" s="26">
        <f t="shared" si="52"/>
        <v>0</v>
      </c>
      <c r="P44" s="26">
        <f t="shared" si="52"/>
        <v>0</v>
      </c>
      <c r="Q44" s="26">
        <f t="shared" si="52"/>
        <v>0</v>
      </c>
      <c r="R44" s="26">
        <f t="shared" si="52"/>
        <v>0</v>
      </c>
      <c r="S44" s="26">
        <f t="shared" si="52"/>
        <v>0</v>
      </c>
      <c r="T44" s="26">
        <f t="shared" si="52"/>
        <v>0</v>
      </c>
      <c r="U44" s="26">
        <f t="shared" si="52"/>
        <v>0</v>
      </c>
      <c r="V44" s="26">
        <f t="shared" si="52"/>
        <v>0</v>
      </c>
      <c r="W44" s="26">
        <f t="shared" si="58"/>
        <v>0</v>
      </c>
      <c r="X44" s="26">
        <f t="shared" si="58"/>
        <v>0</v>
      </c>
      <c r="Y44" s="26">
        <f t="shared" si="58"/>
        <v>0</v>
      </c>
      <c r="Z44" s="26">
        <f t="shared" si="58"/>
        <v>0</v>
      </c>
      <c r="AA44" s="26">
        <f t="shared" si="58"/>
        <v>0</v>
      </c>
      <c r="AB44" s="26">
        <f t="shared" si="58"/>
        <v>0</v>
      </c>
      <c r="AC44" s="26">
        <f t="shared" si="58"/>
        <v>0</v>
      </c>
      <c r="AD44" s="26">
        <f t="shared" si="58"/>
        <v>0</v>
      </c>
      <c r="AE44" s="26">
        <f t="shared" si="58"/>
        <v>0</v>
      </c>
      <c r="AF44" s="26">
        <f t="shared" si="58"/>
        <v>0</v>
      </c>
      <c r="AG44" s="26">
        <f t="shared" si="58"/>
        <v>0</v>
      </c>
      <c r="AH44" s="26">
        <f t="shared" si="58"/>
        <v>0</v>
      </c>
      <c r="AI44" s="26">
        <f t="shared" si="58"/>
        <v>0</v>
      </c>
      <c r="AJ44" s="26">
        <f t="shared" si="58"/>
        <v>0</v>
      </c>
      <c r="AK44" s="26">
        <f t="shared" si="58"/>
        <v>0</v>
      </c>
      <c r="AL44" s="26">
        <f t="shared" si="58"/>
        <v>0</v>
      </c>
      <c r="AM44" s="26">
        <f t="shared" si="58"/>
        <v>0</v>
      </c>
      <c r="AN44" s="26">
        <f t="shared" si="58"/>
        <v>0</v>
      </c>
      <c r="AO44" s="26">
        <f t="shared" si="58"/>
        <v>0</v>
      </c>
      <c r="AP44" s="26">
        <f t="shared" si="58"/>
        <v>0</v>
      </c>
      <c r="AQ44" s="26">
        <f t="shared" si="58"/>
        <v>0</v>
      </c>
      <c r="AR44" s="26">
        <f t="shared" si="58"/>
        <v>0</v>
      </c>
      <c r="AS44" s="26">
        <f t="shared" si="58"/>
        <v>0</v>
      </c>
      <c r="AT44" s="26">
        <f t="shared" si="58"/>
        <v>0</v>
      </c>
      <c r="AU44" s="26">
        <f t="shared" si="58"/>
        <v>0</v>
      </c>
      <c r="AV44" s="26">
        <f t="shared" si="59"/>
        <v>0</v>
      </c>
      <c r="AW44" s="26">
        <f t="shared" si="59"/>
        <v>0</v>
      </c>
      <c r="AX44" s="26">
        <f t="shared" si="59"/>
        <v>0</v>
      </c>
      <c r="AY44" s="26">
        <f t="shared" si="59"/>
        <v>0</v>
      </c>
      <c r="AZ44" s="26">
        <f t="shared" si="59"/>
        <v>0</v>
      </c>
      <c r="BA44" s="26">
        <f t="shared" si="59"/>
        <v>0</v>
      </c>
      <c r="BB44" s="26">
        <f t="shared" si="59"/>
        <v>0</v>
      </c>
      <c r="BC44" s="26">
        <f t="shared" si="59"/>
        <v>0</v>
      </c>
      <c r="BD44" s="26">
        <f t="shared" si="59"/>
        <v>0</v>
      </c>
      <c r="BE44" s="26">
        <f t="shared" si="59"/>
        <v>0</v>
      </c>
      <c r="BF44" s="26">
        <f t="shared" si="59"/>
        <v>0</v>
      </c>
      <c r="BG44" s="26">
        <f t="shared" si="59"/>
        <v>0</v>
      </c>
      <c r="BH44" s="26">
        <f t="shared" si="59"/>
        <v>0</v>
      </c>
      <c r="BI44" s="26">
        <f t="shared" si="59"/>
        <v>0</v>
      </c>
      <c r="BJ44" s="26">
        <f t="shared" si="59"/>
        <v>0</v>
      </c>
      <c r="BK44" s="26">
        <f t="shared" si="59"/>
        <v>0</v>
      </c>
      <c r="BL44" s="26">
        <f t="shared" si="59"/>
        <v>0</v>
      </c>
      <c r="BM44" s="26">
        <f t="shared" si="59"/>
        <v>0</v>
      </c>
      <c r="BN44" s="26">
        <f t="shared" si="59"/>
        <v>0</v>
      </c>
      <c r="BO44" s="26">
        <f t="shared" si="59"/>
        <v>0</v>
      </c>
      <c r="BP44" s="26">
        <f t="shared" si="59"/>
        <v>0</v>
      </c>
      <c r="BQ44" s="26">
        <f t="shared" si="59"/>
        <v>0</v>
      </c>
      <c r="BR44" s="26">
        <f t="shared" si="59"/>
        <v>0</v>
      </c>
      <c r="BS44" s="26">
        <f t="shared" si="59"/>
        <v>0</v>
      </c>
      <c r="BT44" s="26">
        <f t="shared" si="59"/>
        <v>0</v>
      </c>
      <c r="BU44" s="26">
        <f t="shared" si="59"/>
        <v>0</v>
      </c>
      <c r="BV44" s="26">
        <f t="shared" si="59"/>
        <v>0</v>
      </c>
      <c r="BW44" s="26">
        <f t="shared" si="59"/>
        <v>0</v>
      </c>
      <c r="BX44" s="26">
        <f t="shared" si="59"/>
        <v>0</v>
      </c>
      <c r="BY44" s="26">
        <f t="shared" si="59"/>
        <v>1</v>
      </c>
      <c r="BZ44" s="26">
        <f t="shared" si="59"/>
        <v>0</v>
      </c>
      <c r="CA44" s="26">
        <f t="shared" si="59"/>
        <v>0</v>
      </c>
      <c r="CB44" s="26">
        <f t="shared" si="59"/>
        <v>0</v>
      </c>
      <c r="CC44" s="26">
        <f t="shared" si="59"/>
        <v>0</v>
      </c>
      <c r="CD44" s="26">
        <f t="shared" si="53"/>
        <v>0</v>
      </c>
      <c r="CE44" s="26">
        <f t="shared" si="53"/>
        <v>0</v>
      </c>
      <c r="CF44" s="26">
        <f t="shared" si="53"/>
        <v>0</v>
      </c>
      <c r="CG44" s="26">
        <f t="shared" si="53"/>
        <v>0</v>
      </c>
      <c r="CH44" s="26">
        <f t="shared" si="53"/>
        <v>0</v>
      </c>
      <c r="CI44" s="26">
        <f t="shared" si="53"/>
        <v>0</v>
      </c>
      <c r="CJ44" s="26">
        <f t="shared" si="53"/>
        <v>0</v>
      </c>
      <c r="CK44" s="26">
        <f t="shared" si="53"/>
        <v>0</v>
      </c>
      <c r="CL44" s="26">
        <f t="shared" si="53"/>
        <v>0</v>
      </c>
      <c r="CM44" s="26">
        <f t="shared" si="54"/>
        <v>0</v>
      </c>
      <c r="CN44" s="26">
        <f t="shared" si="54"/>
        <v>0</v>
      </c>
      <c r="CO44" s="26">
        <f t="shared" si="54"/>
        <v>0</v>
      </c>
      <c r="CP44" s="26">
        <f t="shared" si="54"/>
        <v>0</v>
      </c>
      <c r="CQ44" s="26">
        <f t="shared" si="54"/>
        <v>0</v>
      </c>
      <c r="CR44" s="26">
        <f t="shared" si="54"/>
        <v>0</v>
      </c>
      <c r="CS44" s="26">
        <f t="shared" si="54"/>
        <v>0</v>
      </c>
      <c r="CT44" s="26">
        <f t="shared" si="54"/>
        <v>0</v>
      </c>
      <c r="CU44" s="26">
        <f t="shared" si="54"/>
        <v>0</v>
      </c>
      <c r="CV44" s="26">
        <f t="shared" si="54"/>
        <v>0</v>
      </c>
      <c r="CW44" s="26">
        <f t="shared" si="54"/>
        <v>0</v>
      </c>
      <c r="CX44" s="26">
        <f t="shared" si="54"/>
        <v>0</v>
      </c>
      <c r="CY44" s="26">
        <f t="shared" si="54"/>
        <v>0</v>
      </c>
      <c r="CZ44" s="26">
        <f t="shared" si="54"/>
        <v>0</v>
      </c>
      <c r="DA44" s="26">
        <f t="shared" si="54"/>
        <v>0</v>
      </c>
      <c r="DB44" s="26">
        <f t="shared" si="54"/>
        <v>0</v>
      </c>
      <c r="DC44" s="26">
        <f t="shared" si="60"/>
        <v>0</v>
      </c>
      <c r="DD44" s="26">
        <f t="shared" si="60"/>
        <v>0</v>
      </c>
      <c r="DE44" s="26">
        <f t="shared" si="60"/>
        <v>0</v>
      </c>
      <c r="DF44" s="26">
        <f t="shared" si="60"/>
        <v>0</v>
      </c>
      <c r="DG44" s="26">
        <f t="shared" si="60"/>
        <v>0</v>
      </c>
      <c r="DH44" s="26">
        <f t="shared" si="60"/>
        <v>0</v>
      </c>
      <c r="DI44" s="26">
        <f t="shared" si="60"/>
        <v>0</v>
      </c>
      <c r="DJ44" s="26">
        <f t="shared" si="60"/>
        <v>0</v>
      </c>
      <c r="DK44" s="26">
        <f t="shared" si="60"/>
        <v>0</v>
      </c>
      <c r="DL44" s="26">
        <f t="shared" si="60"/>
        <v>0</v>
      </c>
      <c r="DM44" s="26">
        <f t="shared" si="60"/>
        <v>0</v>
      </c>
      <c r="DN44" s="26">
        <f t="shared" si="60"/>
        <v>0</v>
      </c>
      <c r="DO44" s="26">
        <f t="shared" si="60"/>
        <v>0</v>
      </c>
      <c r="DP44" s="26">
        <f t="shared" si="60"/>
        <v>0</v>
      </c>
      <c r="DQ44" s="26">
        <f t="shared" si="60"/>
        <v>0</v>
      </c>
      <c r="DR44" s="26">
        <f t="shared" si="60"/>
        <v>0</v>
      </c>
      <c r="DS44" s="26">
        <f t="shared" si="60"/>
        <v>0</v>
      </c>
      <c r="DT44" s="26">
        <f t="shared" si="60"/>
        <v>0</v>
      </c>
      <c r="DU44" s="26">
        <f t="shared" si="56"/>
        <v>0</v>
      </c>
      <c r="DV44" s="26">
        <f t="shared" si="56"/>
        <v>0</v>
      </c>
      <c r="DW44" s="26">
        <f t="shared" si="56"/>
        <v>0</v>
      </c>
      <c r="DX44" s="26">
        <f t="shared" si="56"/>
        <v>0</v>
      </c>
      <c r="DY44" s="26">
        <f t="shared" si="56"/>
        <v>0</v>
      </c>
      <c r="DZ44" s="26">
        <f t="shared" si="56"/>
        <v>0</v>
      </c>
      <c r="EA44" s="26">
        <f t="shared" si="56"/>
        <v>0</v>
      </c>
      <c r="EB44" s="26">
        <f t="shared" si="56"/>
        <v>0</v>
      </c>
      <c r="EC44" s="26">
        <f t="shared" si="56"/>
        <v>0</v>
      </c>
      <c r="ED44" s="26">
        <f t="shared" si="57"/>
        <v>0</v>
      </c>
      <c r="EE44" s="26">
        <f t="shared" si="57"/>
        <v>0</v>
      </c>
      <c r="EF44" s="26">
        <f t="shared" si="57"/>
        <v>0</v>
      </c>
      <c r="EG44" s="26">
        <f t="shared" si="57"/>
        <v>0</v>
      </c>
      <c r="EH44" s="26">
        <f t="shared" si="57"/>
        <v>0</v>
      </c>
      <c r="EI44" s="26">
        <f t="shared" si="57"/>
        <v>0</v>
      </c>
      <c r="EJ44" s="26">
        <f t="shared" si="57"/>
        <v>0</v>
      </c>
      <c r="EK44" s="26">
        <f t="shared" si="57"/>
        <v>0</v>
      </c>
      <c r="EL44" s="26">
        <f t="shared" si="57"/>
        <v>0</v>
      </c>
      <c r="EM44" s="26">
        <f t="shared" si="57"/>
        <v>0</v>
      </c>
      <c r="EN44" s="26">
        <f t="shared" si="57"/>
        <v>0</v>
      </c>
      <c r="EO44" s="26">
        <f t="shared" si="57"/>
        <v>0</v>
      </c>
      <c r="EP44" s="26">
        <f t="shared" si="57"/>
        <v>0</v>
      </c>
      <c r="EQ44" s="26">
        <f t="shared" si="57"/>
        <v>0</v>
      </c>
      <c r="ER44" s="26">
        <f t="shared" si="57"/>
        <v>0</v>
      </c>
      <c r="ES44" s="26">
        <f t="shared" si="57"/>
        <v>0</v>
      </c>
      <c r="ET44" s="26">
        <f t="shared" si="57"/>
        <v>0</v>
      </c>
      <c r="EU44" s="26">
        <f t="shared" si="57"/>
        <v>0</v>
      </c>
      <c r="EV44" s="26">
        <f t="shared" si="57"/>
        <v>0</v>
      </c>
      <c r="EW44" s="26">
        <f t="shared" si="57"/>
        <v>0</v>
      </c>
      <c r="EX44" s="26">
        <f t="shared" si="57"/>
        <v>0</v>
      </c>
      <c r="EY44" s="26">
        <f t="shared" si="57"/>
        <v>0</v>
      </c>
      <c r="EZ44" s="26">
        <f t="shared" si="57"/>
        <v>0</v>
      </c>
      <c r="FA44" s="20"/>
      <c r="FB44" s="30"/>
    </row>
    <row r="45" spans="1:158" s="31" customFormat="1" ht="14.25" outlineLevel="1" x14ac:dyDescent="0.2">
      <c r="A45" s="29"/>
      <c r="B45" s="211" t="s">
        <v>56</v>
      </c>
      <c r="C45" s="181"/>
      <c r="D45" s="183">
        <v>1</v>
      </c>
      <c r="E45" s="163" t="s">
        <v>57</v>
      </c>
      <c r="F45" s="126" t="s">
        <v>106</v>
      </c>
      <c r="G45" s="130">
        <f>H43</f>
        <v>46276</v>
      </c>
      <c r="H45" s="130">
        <f>G45</f>
        <v>46276</v>
      </c>
      <c r="I45" s="154">
        <f t="shared" si="41"/>
        <v>1</v>
      </c>
      <c r="J45" s="179">
        <f>K43</f>
        <v>65</v>
      </c>
      <c r="K45" s="179">
        <f>J45</f>
        <v>65</v>
      </c>
      <c r="L45" s="17"/>
      <c r="M45" s="26">
        <f t="shared" si="52"/>
        <v>0</v>
      </c>
      <c r="N45" s="26">
        <f t="shared" si="52"/>
        <v>0</v>
      </c>
      <c r="O45" s="26">
        <f t="shared" si="52"/>
        <v>0</v>
      </c>
      <c r="P45" s="26">
        <f t="shared" si="52"/>
        <v>0</v>
      </c>
      <c r="Q45" s="26">
        <f t="shared" si="52"/>
        <v>0</v>
      </c>
      <c r="R45" s="26">
        <f t="shared" si="52"/>
        <v>0</v>
      </c>
      <c r="S45" s="26">
        <f t="shared" si="52"/>
        <v>0</v>
      </c>
      <c r="T45" s="26">
        <f t="shared" si="52"/>
        <v>0</v>
      </c>
      <c r="U45" s="26">
        <f t="shared" si="52"/>
        <v>0</v>
      </c>
      <c r="V45" s="26">
        <f t="shared" si="52"/>
        <v>0</v>
      </c>
      <c r="W45" s="26">
        <f t="shared" si="58"/>
        <v>0</v>
      </c>
      <c r="X45" s="26">
        <f t="shared" si="58"/>
        <v>0</v>
      </c>
      <c r="Y45" s="26">
        <f t="shared" si="58"/>
        <v>0</v>
      </c>
      <c r="Z45" s="26">
        <f t="shared" si="58"/>
        <v>0</v>
      </c>
      <c r="AA45" s="26">
        <f t="shared" si="58"/>
        <v>0</v>
      </c>
      <c r="AB45" s="26">
        <f t="shared" si="58"/>
        <v>0</v>
      </c>
      <c r="AC45" s="26">
        <f t="shared" si="58"/>
        <v>0</v>
      </c>
      <c r="AD45" s="26">
        <f t="shared" si="58"/>
        <v>0</v>
      </c>
      <c r="AE45" s="26">
        <f t="shared" si="58"/>
        <v>0</v>
      </c>
      <c r="AF45" s="26">
        <f t="shared" si="58"/>
        <v>0</v>
      </c>
      <c r="AG45" s="26">
        <f t="shared" si="58"/>
        <v>0</v>
      </c>
      <c r="AH45" s="26">
        <f t="shared" si="58"/>
        <v>0</v>
      </c>
      <c r="AI45" s="26">
        <f t="shared" si="58"/>
        <v>0</v>
      </c>
      <c r="AJ45" s="26">
        <f t="shared" si="58"/>
        <v>0</v>
      </c>
      <c r="AK45" s="26">
        <f t="shared" si="58"/>
        <v>0</v>
      </c>
      <c r="AL45" s="26">
        <f t="shared" si="58"/>
        <v>0</v>
      </c>
      <c r="AM45" s="26">
        <f t="shared" si="58"/>
        <v>0</v>
      </c>
      <c r="AN45" s="26">
        <f t="shared" si="58"/>
        <v>0</v>
      </c>
      <c r="AO45" s="26">
        <f t="shared" si="58"/>
        <v>0</v>
      </c>
      <c r="AP45" s="26">
        <f t="shared" si="58"/>
        <v>0</v>
      </c>
      <c r="AQ45" s="26">
        <f t="shared" si="58"/>
        <v>0</v>
      </c>
      <c r="AR45" s="26">
        <f t="shared" si="58"/>
        <v>0</v>
      </c>
      <c r="AS45" s="26">
        <f t="shared" si="58"/>
        <v>0</v>
      </c>
      <c r="AT45" s="26">
        <f t="shared" si="58"/>
        <v>0</v>
      </c>
      <c r="AU45" s="26">
        <f t="shared" si="58"/>
        <v>0</v>
      </c>
      <c r="AV45" s="26">
        <f t="shared" si="59"/>
        <v>0</v>
      </c>
      <c r="AW45" s="26">
        <f t="shared" si="59"/>
        <v>0</v>
      </c>
      <c r="AX45" s="26">
        <f t="shared" si="59"/>
        <v>0</v>
      </c>
      <c r="AY45" s="26">
        <f t="shared" si="59"/>
        <v>0</v>
      </c>
      <c r="AZ45" s="26">
        <f t="shared" si="59"/>
        <v>0</v>
      </c>
      <c r="BA45" s="26">
        <f t="shared" si="59"/>
        <v>0</v>
      </c>
      <c r="BB45" s="26">
        <f t="shared" si="59"/>
        <v>0</v>
      </c>
      <c r="BC45" s="26">
        <f t="shared" si="59"/>
        <v>0</v>
      </c>
      <c r="BD45" s="26">
        <f t="shared" si="59"/>
        <v>0</v>
      </c>
      <c r="BE45" s="26">
        <f t="shared" si="59"/>
        <v>0</v>
      </c>
      <c r="BF45" s="26">
        <f t="shared" si="59"/>
        <v>0</v>
      </c>
      <c r="BG45" s="26">
        <f t="shared" si="59"/>
        <v>0</v>
      </c>
      <c r="BH45" s="26">
        <f t="shared" si="59"/>
        <v>0</v>
      </c>
      <c r="BI45" s="26">
        <f t="shared" si="59"/>
        <v>0</v>
      </c>
      <c r="BJ45" s="26">
        <f t="shared" si="59"/>
        <v>0</v>
      </c>
      <c r="BK45" s="26">
        <f t="shared" si="59"/>
        <v>0</v>
      </c>
      <c r="BL45" s="26">
        <f t="shared" si="59"/>
        <v>0</v>
      </c>
      <c r="BM45" s="26">
        <f t="shared" si="59"/>
        <v>0</v>
      </c>
      <c r="BN45" s="26">
        <f t="shared" si="59"/>
        <v>0</v>
      </c>
      <c r="BO45" s="26">
        <f t="shared" si="59"/>
        <v>0</v>
      </c>
      <c r="BP45" s="26">
        <f t="shared" si="59"/>
        <v>0</v>
      </c>
      <c r="BQ45" s="26">
        <f t="shared" si="59"/>
        <v>0</v>
      </c>
      <c r="BR45" s="26">
        <f t="shared" si="59"/>
        <v>0</v>
      </c>
      <c r="BS45" s="26">
        <f t="shared" si="59"/>
        <v>0</v>
      </c>
      <c r="BT45" s="26">
        <f t="shared" si="59"/>
        <v>0</v>
      </c>
      <c r="BU45" s="26">
        <f t="shared" si="59"/>
        <v>0</v>
      </c>
      <c r="BV45" s="26">
        <f t="shared" si="59"/>
        <v>0</v>
      </c>
      <c r="BW45" s="26">
        <f t="shared" si="59"/>
        <v>0</v>
      </c>
      <c r="BX45" s="26">
        <f t="shared" si="59"/>
        <v>0</v>
      </c>
      <c r="BY45" s="26">
        <f t="shared" si="59"/>
        <v>1</v>
      </c>
      <c r="BZ45" s="26">
        <f t="shared" si="59"/>
        <v>0</v>
      </c>
      <c r="CA45" s="26">
        <f t="shared" si="59"/>
        <v>0</v>
      </c>
      <c r="CB45" s="26">
        <f t="shared" si="59"/>
        <v>0</v>
      </c>
      <c r="CC45" s="26">
        <f t="shared" si="59"/>
        <v>0</v>
      </c>
      <c r="CD45" s="26">
        <f t="shared" si="53"/>
        <v>0</v>
      </c>
      <c r="CE45" s="26">
        <f t="shared" si="53"/>
        <v>0</v>
      </c>
      <c r="CF45" s="26">
        <f t="shared" si="53"/>
        <v>0</v>
      </c>
      <c r="CG45" s="26">
        <f t="shared" si="53"/>
        <v>0</v>
      </c>
      <c r="CH45" s="26">
        <f t="shared" si="53"/>
        <v>0</v>
      </c>
      <c r="CI45" s="26">
        <f t="shared" si="53"/>
        <v>0</v>
      </c>
      <c r="CJ45" s="26">
        <f t="shared" si="53"/>
        <v>0</v>
      </c>
      <c r="CK45" s="26">
        <f t="shared" si="53"/>
        <v>0</v>
      </c>
      <c r="CL45" s="26">
        <f t="shared" si="53"/>
        <v>0</v>
      </c>
      <c r="CM45" s="26">
        <f t="shared" si="54"/>
        <v>0</v>
      </c>
      <c r="CN45" s="26">
        <f t="shared" si="54"/>
        <v>0</v>
      </c>
      <c r="CO45" s="26">
        <f t="shared" si="54"/>
        <v>0</v>
      </c>
      <c r="CP45" s="26">
        <f t="shared" si="54"/>
        <v>0</v>
      </c>
      <c r="CQ45" s="26">
        <f t="shared" si="54"/>
        <v>0</v>
      </c>
      <c r="CR45" s="26">
        <f t="shared" si="54"/>
        <v>0</v>
      </c>
      <c r="CS45" s="26">
        <f t="shared" si="54"/>
        <v>0</v>
      </c>
      <c r="CT45" s="26">
        <f t="shared" si="54"/>
        <v>0</v>
      </c>
      <c r="CU45" s="26">
        <f t="shared" si="54"/>
        <v>0</v>
      </c>
      <c r="CV45" s="26">
        <f t="shared" si="54"/>
        <v>0</v>
      </c>
      <c r="CW45" s="26">
        <f t="shared" si="54"/>
        <v>0</v>
      </c>
      <c r="CX45" s="26">
        <f t="shared" si="54"/>
        <v>0</v>
      </c>
      <c r="CY45" s="26">
        <f t="shared" si="54"/>
        <v>0</v>
      </c>
      <c r="CZ45" s="26">
        <f t="shared" si="54"/>
        <v>0</v>
      </c>
      <c r="DA45" s="26">
        <f t="shared" si="54"/>
        <v>0</v>
      </c>
      <c r="DB45" s="26">
        <f t="shared" si="54"/>
        <v>0</v>
      </c>
      <c r="DC45" s="26">
        <f t="shared" si="60"/>
        <v>0</v>
      </c>
      <c r="DD45" s="26">
        <f t="shared" si="60"/>
        <v>0</v>
      </c>
      <c r="DE45" s="26">
        <f t="shared" si="60"/>
        <v>0</v>
      </c>
      <c r="DF45" s="26">
        <f t="shared" si="60"/>
        <v>0</v>
      </c>
      <c r="DG45" s="26">
        <f t="shared" si="60"/>
        <v>0</v>
      </c>
      <c r="DH45" s="26">
        <f t="shared" si="60"/>
        <v>0</v>
      </c>
      <c r="DI45" s="26">
        <f t="shared" si="60"/>
        <v>0</v>
      </c>
      <c r="DJ45" s="26">
        <f t="shared" si="60"/>
        <v>0</v>
      </c>
      <c r="DK45" s="26">
        <f t="shared" si="60"/>
        <v>0</v>
      </c>
      <c r="DL45" s="26">
        <f t="shared" si="60"/>
        <v>0</v>
      </c>
      <c r="DM45" s="26">
        <f t="shared" si="60"/>
        <v>0</v>
      </c>
      <c r="DN45" s="26">
        <f t="shared" si="60"/>
        <v>0</v>
      </c>
      <c r="DO45" s="26">
        <f t="shared" si="60"/>
        <v>0</v>
      </c>
      <c r="DP45" s="26">
        <f t="shared" si="60"/>
        <v>0</v>
      </c>
      <c r="DQ45" s="26">
        <f t="shared" si="60"/>
        <v>0</v>
      </c>
      <c r="DR45" s="26">
        <f t="shared" si="60"/>
        <v>0</v>
      </c>
      <c r="DS45" s="26">
        <f t="shared" si="60"/>
        <v>0</v>
      </c>
      <c r="DT45" s="26">
        <f t="shared" si="60"/>
        <v>0</v>
      </c>
      <c r="DU45" s="26">
        <f t="shared" si="56"/>
        <v>0</v>
      </c>
      <c r="DV45" s="26">
        <f t="shared" si="56"/>
        <v>0</v>
      </c>
      <c r="DW45" s="26">
        <f t="shared" si="56"/>
        <v>0</v>
      </c>
      <c r="DX45" s="26">
        <f t="shared" si="56"/>
        <v>0</v>
      </c>
      <c r="DY45" s="26">
        <f t="shared" si="56"/>
        <v>0</v>
      </c>
      <c r="DZ45" s="26">
        <f t="shared" si="56"/>
        <v>0</v>
      </c>
      <c r="EA45" s="26">
        <f t="shared" si="56"/>
        <v>0</v>
      </c>
      <c r="EB45" s="26">
        <f t="shared" si="56"/>
        <v>0</v>
      </c>
      <c r="EC45" s="26">
        <f t="shared" si="56"/>
        <v>0</v>
      </c>
      <c r="ED45" s="26">
        <f t="shared" si="57"/>
        <v>0</v>
      </c>
      <c r="EE45" s="26">
        <f t="shared" si="57"/>
        <v>0</v>
      </c>
      <c r="EF45" s="26">
        <f t="shared" si="57"/>
        <v>0</v>
      </c>
      <c r="EG45" s="26">
        <f t="shared" si="57"/>
        <v>0</v>
      </c>
      <c r="EH45" s="26">
        <f t="shared" si="57"/>
        <v>0</v>
      </c>
      <c r="EI45" s="26">
        <f t="shared" si="57"/>
        <v>0</v>
      </c>
      <c r="EJ45" s="26">
        <f t="shared" si="57"/>
        <v>0</v>
      </c>
      <c r="EK45" s="26">
        <f t="shared" si="57"/>
        <v>0</v>
      </c>
      <c r="EL45" s="26">
        <f t="shared" si="57"/>
        <v>0</v>
      </c>
      <c r="EM45" s="26">
        <f t="shared" si="57"/>
        <v>0</v>
      </c>
      <c r="EN45" s="26">
        <f t="shared" si="57"/>
        <v>0</v>
      </c>
      <c r="EO45" s="26">
        <f t="shared" si="57"/>
        <v>0</v>
      </c>
      <c r="EP45" s="26">
        <f t="shared" si="57"/>
        <v>0</v>
      </c>
      <c r="EQ45" s="26">
        <f t="shared" si="57"/>
        <v>0</v>
      </c>
      <c r="ER45" s="26">
        <f t="shared" si="57"/>
        <v>0</v>
      </c>
      <c r="ES45" s="26">
        <f t="shared" si="57"/>
        <v>0</v>
      </c>
      <c r="ET45" s="26">
        <f t="shared" si="57"/>
        <v>0</v>
      </c>
      <c r="EU45" s="26">
        <f t="shared" si="57"/>
        <v>0</v>
      </c>
      <c r="EV45" s="26">
        <f t="shared" si="57"/>
        <v>0</v>
      </c>
      <c r="EW45" s="26">
        <f t="shared" si="57"/>
        <v>0</v>
      </c>
      <c r="EX45" s="26">
        <f t="shared" si="57"/>
        <v>0</v>
      </c>
      <c r="EY45" s="26">
        <f t="shared" si="57"/>
        <v>0</v>
      </c>
      <c r="EZ45" s="26">
        <f t="shared" si="57"/>
        <v>0</v>
      </c>
      <c r="FA45" s="20"/>
      <c r="FB45" s="30"/>
    </row>
    <row r="46" spans="1:158" s="31" customFormat="1" ht="24" outlineLevel="1" x14ac:dyDescent="0.2">
      <c r="A46" s="29"/>
      <c r="B46" s="211" t="s">
        <v>58</v>
      </c>
      <c r="C46" s="181"/>
      <c r="D46" s="182" t="s">
        <v>59</v>
      </c>
      <c r="E46" s="163"/>
      <c r="F46" s="126" t="s">
        <v>106</v>
      </c>
      <c r="G46" s="130">
        <f>G37</f>
        <v>45245</v>
      </c>
      <c r="H46" s="130">
        <f>H37</f>
        <v>46218</v>
      </c>
      <c r="I46" s="154">
        <f t="shared" si="41"/>
        <v>33</v>
      </c>
      <c r="J46" s="179">
        <f>J37</f>
        <v>31</v>
      </c>
      <c r="K46" s="179">
        <f>K37</f>
        <v>63</v>
      </c>
      <c r="L46" s="17"/>
      <c r="M46" s="26">
        <f t="shared" si="52"/>
        <v>0</v>
      </c>
      <c r="N46" s="26">
        <f t="shared" si="52"/>
        <v>0</v>
      </c>
      <c r="O46" s="26">
        <f t="shared" si="52"/>
        <v>0</v>
      </c>
      <c r="P46" s="26">
        <f t="shared" si="52"/>
        <v>0</v>
      </c>
      <c r="Q46" s="26">
        <f t="shared" si="52"/>
        <v>0</v>
      </c>
      <c r="R46" s="26">
        <f t="shared" si="52"/>
        <v>0</v>
      </c>
      <c r="S46" s="26">
        <f t="shared" si="52"/>
        <v>0</v>
      </c>
      <c r="T46" s="26">
        <f t="shared" si="52"/>
        <v>0</v>
      </c>
      <c r="U46" s="26">
        <f t="shared" si="52"/>
        <v>0</v>
      </c>
      <c r="V46" s="26">
        <f t="shared" si="52"/>
        <v>0</v>
      </c>
      <c r="W46" s="26">
        <f t="shared" si="58"/>
        <v>0</v>
      </c>
      <c r="X46" s="26">
        <f t="shared" si="58"/>
        <v>0</v>
      </c>
      <c r="Y46" s="26">
        <f t="shared" si="58"/>
        <v>0</v>
      </c>
      <c r="Z46" s="26">
        <f t="shared" si="58"/>
        <v>0</v>
      </c>
      <c r="AA46" s="26">
        <f t="shared" si="58"/>
        <v>0</v>
      </c>
      <c r="AB46" s="26">
        <f t="shared" si="58"/>
        <v>0</v>
      </c>
      <c r="AC46" s="26">
        <f t="shared" si="58"/>
        <v>0</v>
      </c>
      <c r="AD46" s="26">
        <f t="shared" si="58"/>
        <v>0</v>
      </c>
      <c r="AE46" s="26">
        <f t="shared" si="58"/>
        <v>0</v>
      </c>
      <c r="AF46" s="26">
        <f t="shared" si="58"/>
        <v>0</v>
      </c>
      <c r="AG46" s="26">
        <f t="shared" si="58"/>
        <v>0</v>
      </c>
      <c r="AH46" s="26">
        <f t="shared" si="58"/>
        <v>0</v>
      </c>
      <c r="AI46" s="26">
        <f t="shared" si="58"/>
        <v>0</v>
      </c>
      <c r="AJ46" s="26">
        <f t="shared" si="58"/>
        <v>0</v>
      </c>
      <c r="AK46" s="26">
        <f t="shared" si="58"/>
        <v>0</v>
      </c>
      <c r="AL46" s="26">
        <f t="shared" si="58"/>
        <v>0</v>
      </c>
      <c r="AM46" s="26">
        <f t="shared" si="58"/>
        <v>0</v>
      </c>
      <c r="AN46" s="26">
        <f t="shared" si="58"/>
        <v>0</v>
      </c>
      <c r="AO46" s="26">
        <f t="shared" si="58"/>
        <v>0</v>
      </c>
      <c r="AP46" s="26">
        <f t="shared" si="58"/>
        <v>0</v>
      </c>
      <c r="AQ46" s="26">
        <f t="shared" si="58"/>
        <v>1</v>
      </c>
      <c r="AR46" s="26">
        <f t="shared" si="58"/>
        <v>1</v>
      </c>
      <c r="AS46" s="26">
        <f t="shared" si="58"/>
        <v>1</v>
      </c>
      <c r="AT46" s="26">
        <f t="shared" si="58"/>
        <v>1</v>
      </c>
      <c r="AU46" s="26">
        <f t="shared" si="58"/>
        <v>1</v>
      </c>
      <c r="AV46" s="26">
        <f t="shared" si="59"/>
        <v>1</v>
      </c>
      <c r="AW46" s="26">
        <f t="shared" si="59"/>
        <v>1</v>
      </c>
      <c r="AX46" s="26">
        <f t="shared" si="59"/>
        <v>1</v>
      </c>
      <c r="AY46" s="26">
        <f t="shared" si="59"/>
        <v>1</v>
      </c>
      <c r="AZ46" s="26">
        <f t="shared" si="59"/>
        <v>1</v>
      </c>
      <c r="BA46" s="26">
        <f t="shared" si="59"/>
        <v>1</v>
      </c>
      <c r="BB46" s="26">
        <f t="shared" si="59"/>
        <v>1</v>
      </c>
      <c r="BC46" s="26">
        <f t="shared" si="59"/>
        <v>1</v>
      </c>
      <c r="BD46" s="26">
        <f t="shared" si="59"/>
        <v>1</v>
      </c>
      <c r="BE46" s="26">
        <f t="shared" si="59"/>
        <v>1</v>
      </c>
      <c r="BF46" s="26">
        <f t="shared" si="59"/>
        <v>1</v>
      </c>
      <c r="BG46" s="26">
        <f t="shared" si="59"/>
        <v>1</v>
      </c>
      <c r="BH46" s="26">
        <f t="shared" si="59"/>
        <v>1</v>
      </c>
      <c r="BI46" s="26">
        <f t="shared" si="59"/>
        <v>1</v>
      </c>
      <c r="BJ46" s="26">
        <f t="shared" si="59"/>
        <v>1</v>
      </c>
      <c r="BK46" s="26">
        <f t="shared" si="59"/>
        <v>1</v>
      </c>
      <c r="BL46" s="26">
        <f t="shared" si="59"/>
        <v>1</v>
      </c>
      <c r="BM46" s="26">
        <f t="shared" si="59"/>
        <v>1</v>
      </c>
      <c r="BN46" s="26">
        <f t="shared" si="59"/>
        <v>1</v>
      </c>
      <c r="BO46" s="26">
        <f t="shared" si="59"/>
        <v>1</v>
      </c>
      <c r="BP46" s="26">
        <f t="shared" si="59"/>
        <v>1</v>
      </c>
      <c r="BQ46" s="26">
        <f t="shared" si="59"/>
        <v>1</v>
      </c>
      <c r="BR46" s="26">
        <f t="shared" si="59"/>
        <v>1</v>
      </c>
      <c r="BS46" s="26">
        <f t="shared" si="59"/>
        <v>1</v>
      </c>
      <c r="BT46" s="26">
        <f t="shared" si="59"/>
        <v>1</v>
      </c>
      <c r="BU46" s="26">
        <f t="shared" si="59"/>
        <v>1</v>
      </c>
      <c r="BV46" s="26">
        <f t="shared" si="59"/>
        <v>1</v>
      </c>
      <c r="BW46" s="26">
        <f t="shared" si="59"/>
        <v>1</v>
      </c>
      <c r="BX46" s="26">
        <f t="shared" si="59"/>
        <v>0</v>
      </c>
      <c r="BY46" s="26">
        <f t="shared" si="59"/>
        <v>0</v>
      </c>
      <c r="BZ46" s="26">
        <f t="shared" si="59"/>
        <v>0</v>
      </c>
      <c r="CA46" s="26">
        <f t="shared" si="59"/>
        <v>0</v>
      </c>
      <c r="CB46" s="26">
        <f t="shared" si="59"/>
        <v>0</v>
      </c>
      <c r="CC46" s="26">
        <f t="shared" si="59"/>
        <v>0</v>
      </c>
      <c r="CD46" s="26">
        <f t="shared" si="53"/>
        <v>0</v>
      </c>
      <c r="CE46" s="26">
        <f t="shared" si="53"/>
        <v>0</v>
      </c>
      <c r="CF46" s="26">
        <f t="shared" si="53"/>
        <v>0</v>
      </c>
      <c r="CG46" s="26">
        <f t="shared" si="53"/>
        <v>0</v>
      </c>
      <c r="CH46" s="26">
        <f t="shared" si="53"/>
        <v>0</v>
      </c>
      <c r="CI46" s="26">
        <f t="shared" si="53"/>
        <v>0</v>
      </c>
      <c r="CJ46" s="26">
        <f t="shared" si="53"/>
        <v>0</v>
      </c>
      <c r="CK46" s="26">
        <f t="shared" si="53"/>
        <v>0</v>
      </c>
      <c r="CL46" s="26">
        <f t="shared" si="53"/>
        <v>0</v>
      </c>
      <c r="CM46" s="26">
        <f t="shared" si="54"/>
        <v>0</v>
      </c>
      <c r="CN46" s="26">
        <f t="shared" si="54"/>
        <v>0</v>
      </c>
      <c r="CO46" s="26">
        <f t="shared" si="54"/>
        <v>0</v>
      </c>
      <c r="CP46" s="26">
        <f t="shared" si="54"/>
        <v>0</v>
      </c>
      <c r="CQ46" s="26">
        <f t="shared" si="54"/>
        <v>0</v>
      </c>
      <c r="CR46" s="26">
        <f t="shared" si="54"/>
        <v>0</v>
      </c>
      <c r="CS46" s="26">
        <f t="shared" si="54"/>
        <v>0</v>
      </c>
      <c r="CT46" s="26">
        <f t="shared" si="54"/>
        <v>0</v>
      </c>
      <c r="CU46" s="26">
        <f t="shared" si="54"/>
        <v>0</v>
      </c>
      <c r="CV46" s="26">
        <f t="shared" si="54"/>
        <v>0</v>
      </c>
      <c r="CW46" s="26">
        <f t="shared" si="54"/>
        <v>0</v>
      </c>
      <c r="CX46" s="26">
        <f t="shared" si="54"/>
        <v>0</v>
      </c>
      <c r="CY46" s="26">
        <f t="shared" si="54"/>
        <v>0</v>
      </c>
      <c r="CZ46" s="26">
        <f t="shared" si="54"/>
        <v>0</v>
      </c>
      <c r="DA46" s="26">
        <f t="shared" si="54"/>
        <v>0</v>
      </c>
      <c r="DB46" s="26">
        <f t="shared" si="54"/>
        <v>0</v>
      </c>
      <c r="DC46" s="26">
        <f t="shared" si="60"/>
        <v>0</v>
      </c>
      <c r="DD46" s="26">
        <f t="shared" si="60"/>
        <v>0</v>
      </c>
      <c r="DE46" s="26">
        <f t="shared" si="60"/>
        <v>0</v>
      </c>
      <c r="DF46" s="26">
        <f t="shared" si="60"/>
        <v>0</v>
      </c>
      <c r="DG46" s="26">
        <f t="shared" si="60"/>
        <v>0</v>
      </c>
      <c r="DH46" s="26">
        <f t="shared" si="60"/>
        <v>0</v>
      </c>
      <c r="DI46" s="26">
        <f t="shared" si="60"/>
        <v>0</v>
      </c>
      <c r="DJ46" s="26">
        <f t="shared" si="60"/>
        <v>0</v>
      </c>
      <c r="DK46" s="26">
        <f t="shared" si="60"/>
        <v>0</v>
      </c>
      <c r="DL46" s="26">
        <f t="shared" si="60"/>
        <v>0</v>
      </c>
      <c r="DM46" s="26">
        <f t="shared" si="60"/>
        <v>0</v>
      </c>
      <c r="DN46" s="26">
        <f t="shared" si="60"/>
        <v>0</v>
      </c>
      <c r="DO46" s="26">
        <f t="shared" si="60"/>
        <v>0</v>
      </c>
      <c r="DP46" s="26">
        <f t="shared" si="60"/>
        <v>0</v>
      </c>
      <c r="DQ46" s="26">
        <f t="shared" si="60"/>
        <v>0</v>
      </c>
      <c r="DR46" s="26">
        <f t="shared" si="60"/>
        <v>0</v>
      </c>
      <c r="DS46" s="26">
        <f t="shared" si="60"/>
        <v>0</v>
      </c>
      <c r="DT46" s="26">
        <f t="shared" si="60"/>
        <v>0</v>
      </c>
      <c r="DU46" s="26">
        <f t="shared" si="56"/>
        <v>0</v>
      </c>
      <c r="DV46" s="26">
        <f t="shared" si="56"/>
        <v>0</v>
      </c>
      <c r="DW46" s="26">
        <f t="shared" si="56"/>
        <v>0</v>
      </c>
      <c r="DX46" s="26">
        <f t="shared" si="56"/>
        <v>0</v>
      </c>
      <c r="DY46" s="26">
        <f t="shared" si="56"/>
        <v>0</v>
      </c>
      <c r="DZ46" s="26">
        <f t="shared" si="56"/>
        <v>0</v>
      </c>
      <c r="EA46" s="26">
        <f t="shared" si="56"/>
        <v>0</v>
      </c>
      <c r="EB46" s="26">
        <f t="shared" si="56"/>
        <v>0</v>
      </c>
      <c r="EC46" s="26">
        <f t="shared" si="56"/>
        <v>0</v>
      </c>
      <c r="ED46" s="26">
        <f t="shared" si="57"/>
        <v>0</v>
      </c>
      <c r="EE46" s="26">
        <f t="shared" si="57"/>
        <v>0</v>
      </c>
      <c r="EF46" s="26">
        <f t="shared" si="57"/>
        <v>0</v>
      </c>
      <c r="EG46" s="26">
        <f t="shared" si="57"/>
        <v>0</v>
      </c>
      <c r="EH46" s="26">
        <f t="shared" si="57"/>
        <v>0</v>
      </c>
      <c r="EI46" s="26">
        <f t="shared" si="57"/>
        <v>0</v>
      </c>
      <c r="EJ46" s="26">
        <f t="shared" si="57"/>
        <v>0</v>
      </c>
      <c r="EK46" s="26">
        <f t="shared" si="57"/>
        <v>0</v>
      </c>
      <c r="EL46" s="26">
        <f t="shared" si="57"/>
        <v>0</v>
      </c>
      <c r="EM46" s="26">
        <f t="shared" si="57"/>
        <v>0</v>
      </c>
      <c r="EN46" s="26">
        <f t="shared" si="57"/>
        <v>0</v>
      </c>
      <c r="EO46" s="26">
        <f t="shared" si="57"/>
        <v>0</v>
      </c>
      <c r="EP46" s="26">
        <f t="shared" si="57"/>
        <v>0</v>
      </c>
      <c r="EQ46" s="26">
        <f t="shared" si="57"/>
        <v>0</v>
      </c>
      <c r="ER46" s="26">
        <f t="shared" si="57"/>
        <v>0</v>
      </c>
      <c r="ES46" s="26">
        <f t="shared" si="57"/>
        <v>0</v>
      </c>
      <c r="ET46" s="26">
        <f t="shared" si="57"/>
        <v>0</v>
      </c>
      <c r="EU46" s="26">
        <f t="shared" si="57"/>
        <v>0</v>
      </c>
      <c r="EV46" s="26">
        <f t="shared" si="57"/>
        <v>0</v>
      </c>
      <c r="EW46" s="26">
        <f t="shared" si="57"/>
        <v>0</v>
      </c>
      <c r="EX46" s="26">
        <f t="shared" si="57"/>
        <v>0</v>
      </c>
      <c r="EY46" s="26">
        <f t="shared" si="57"/>
        <v>0</v>
      </c>
      <c r="EZ46" s="26">
        <f t="shared" si="57"/>
        <v>0</v>
      </c>
      <c r="FA46" s="20"/>
      <c r="FB46" s="30"/>
    </row>
    <row r="47" spans="1:158" x14ac:dyDescent="0.2">
      <c r="B47" s="35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1"/>
    </row>
    <row r="48" spans="1:158" s="38" customFormat="1" ht="14.25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2"/>
    </row>
  </sheetData>
  <mergeCells count="1">
    <mergeCell ref="I1:K1"/>
  </mergeCells>
  <conditionalFormatting sqref="BC17:BW17 BC19:BW33 BC7:BW15 M5:AR15 M16:W16 M34:BW46 M17:AR33">
    <cfRule type="cellIs" dxfId="50" priority="112" operator="equal">
      <formula>2</formula>
    </cfRule>
    <cfRule type="cellIs" dxfId="49" priority="113" operator="equal">
      <formula>1</formula>
    </cfRule>
  </conditionalFormatting>
  <conditionalFormatting sqref="AZ38:BW43 AS19:BB33 AS5:BB17 M44:BW46 M5:AR6 M16:AR16 M34:AY43 M22:AR33">
    <cfRule type="cellIs" dxfId="48" priority="110" operator="equal">
      <formula>4</formula>
    </cfRule>
    <cfRule type="cellIs" dxfId="47" priority="111" operator="equal">
      <formula>3</formula>
    </cfRule>
  </conditionalFormatting>
  <conditionalFormatting sqref="M3:EZ3">
    <cfRule type="cellIs" dxfId="46" priority="106" operator="notEqual">
      <formula>0</formula>
    </cfRule>
    <cfRule type="cellIs" dxfId="45" priority="107" operator="equal">
      <formula>0</formula>
    </cfRule>
  </conditionalFormatting>
  <conditionalFormatting sqref="BC5:BW5">
    <cfRule type="cellIs" dxfId="44" priority="103" operator="equal">
      <formula>2</formula>
    </cfRule>
    <cfRule type="cellIs" dxfId="43" priority="104" operator="equal">
      <formula>1</formula>
    </cfRule>
  </conditionalFormatting>
  <conditionalFormatting sqref="BC5:BW5">
    <cfRule type="cellIs" dxfId="42" priority="101" operator="equal">
      <formula>4</formula>
    </cfRule>
    <cfRule type="cellIs" dxfId="41" priority="102" operator="equal">
      <formula>3</formula>
    </cfRule>
  </conditionalFormatting>
  <conditionalFormatting sqref="BC6:BW6">
    <cfRule type="cellIs" dxfId="40" priority="97" operator="equal">
      <formula>2</formula>
    </cfRule>
    <cfRule type="cellIs" dxfId="39" priority="98" operator="equal">
      <formula>1</formula>
    </cfRule>
  </conditionalFormatting>
  <conditionalFormatting sqref="BC6:BW6">
    <cfRule type="cellIs" dxfId="38" priority="95" operator="equal">
      <formula>4</formula>
    </cfRule>
    <cfRule type="cellIs" dxfId="37" priority="96" operator="equal">
      <formula>3</formula>
    </cfRule>
  </conditionalFormatting>
  <conditionalFormatting sqref="BC16:BW16 M16:AR16">
    <cfRule type="cellIs" dxfId="36" priority="93" operator="equal">
      <formula>2</formula>
    </cfRule>
    <cfRule type="cellIs" dxfId="35" priority="94" operator="equal">
      <formula>1</formula>
    </cfRule>
  </conditionalFormatting>
  <conditionalFormatting sqref="BC16:BW16">
    <cfRule type="cellIs" dxfId="34" priority="91" operator="equal">
      <formula>4</formula>
    </cfRule>
    <cfRule type="cellIs" dxfId="33" priority="92" operator="equal">
      <formula>3</formula>
    </cfRule>
  </conditionalFormatting>
  <conditionalFormatting sqref="O21:Q21">
    <cfRule type="cellIs" dxfId="32" priority="70" operator="equal">
      <formula>2</formula>
    </cfRule>
    <cfRule type="cellIs" dxfId="31" priority="71" operator="equal">
      <formula>1</formula>
    </cfRule>
  </conditionalFormatting>
  <conditionalFormatting sqref="O21:Q21">
    <cfRule type="cellIs" dxfId="30" priority="68" operator="equal">
      <formula>4</formula>
    </cfRule>
    <cfRule type="cellIs" dxfId="29" priority="69" operator="equal">
      <formula>3</formula>
    </cfRule>
  </conditionalFormatting>
  <conditionalFormatting sqref="AS19:BB33 AS5:BB17">
    <cfRule type="cellIs" dxfId="28" priority="60" operator="equal">
      <formula>2</formula>
    </cfRule>
    <cfRule type="cellIs" dxfId="27" priority="61" operator="equal">
      <formula>1</formula>
    </cfRule>
  </conditionalFormatting>
  <conditionalFormatting sqref="BX17:EZ17 BX19:EZ46 AS19:BB33 AS5:BB17">
    <cfRule type="cellIs" dxfId="26" priority="54" operator="equal">
      <formula>2</formula>
    </cfRule>
    <cfRule type="cellIs" dxfId="25" priority="55" operator="equal">
      <formula>1</formula>
    </cfRule>
  </conditionalFormatting>
  <conditionalFormatting sqref="BX7:EZ15">
    <cfRule type="cellIs" dxfId="24" priority="50" operator="equal">
      <formula>2</formula>
    </cfRule>
    <cfRule type="cellIs" dxfId="23" priority="51" operator="equal">
      <formula>1</formula>
    </cfRule>
  </conditionalFormatting>
  <conditionalFormatting sqref="BX38:EZ46">
    <cfRule type="cellIs" dxfId="22" priority="48" operator="equal">
      <formula>4</formula>
    </cfRule>
    <cfRule type="cellIs" dxfId="21" priority="49" operator="equal">
      <formula>3</formula>
    </cfRule>
  </conditionalFormatting>
  <conditionalFormatting sqref="BX5:EZ5">
    <cfRule type="cellIs" dxfId="20" priority="46" operator="equal">
      <formula>2</formula>
    </cfRule>
    <cfRule type="cellIs" dxfId="19" priority="47" operator="equal">
      <formula>1</formula>
    </cfRule>
  </conditionalFormatting>
  <conditionalFormatting sqref="BX5:EZ5">
    <cfRule type="cellIs" dxfId="18" priority="44" operator="equal">
      <formula>4</formula>
    </cfRule>
    <cfRule type="cellIs" dxfId="17" priority="45" operator="equal">
      <formula>3</formula>
    </cfRule>
  </conditionalFormatting>
  <conditionalFormatting sqref="BX6:EZ6">
    <cfRule type="cellIs" dxfId="16" priority="42" operator="equal">
      <formula>2</formula>
    </cfRule>
    <cfRule type="cellIs" dxfId="15" priority="43" operator="equal">
      <formula>1</formula>
    </cfRule>
  </conditionalFormatting>
  <conditionalFormatting sqref="BX6:EZ6">
    <cfRule type="cellIs" dxfId="14" priority="40" operator="equal">
      <formula>4</formula>
    </cfRule>
    <cfRule type="cellIs" dxfId="13" priority="41" operator="equal">
      <formula>3</formula>
    </cfRule>
  </conditionalFormatting>
  <conditionalFormatting sqref="BX16:EZ16">
    <cfRule type="cellIs" dxfId="12" priority="38" operator="equal">
      <formula>2</formula>
    </cfRule>
    <cfRule type="cellIs" dxfId="11" priority="39" operator="equal">
      <formula>1</formula>
    </cfRule>
  </conditionalFormatting>
  <conditionalFormatting sqref="BX16:EZ16">
    <cfRule type="cellIs" dxfId="10" priority="36" operator="equal">
      <formula>4</formula>
    </cfRule>
    <cfRule type="cellIs" dxfId="9" priority="37" operator="equal">
      <formula>3</formula>
    </cfRule>
  </conditionalFormatting>
  <conditionalFormatting sqref="M5:EZ46">
    <cfRule type="cellIs" dxfId="8" priority="11" operator="equal">
      <formula>1</formula>
    </cfRule>
  </conditionalFormatting>
  <conditionalFormatting sqref="BC18:BW18">
    <cfRule type="cellIs" dxfId="7" priority="8" operator="equal">
      <formula>2</formula>
    </cfRule>
    <cfRule type="cellIs" dxfId="6" priority="9" operator="equal">
      <formula>1</formula>
    </cfRule>
  </conditionalFormatting>
  <conditionalFormatting sqref="AS18:BB18">
    <cfRule type="cellIs" dxfId="5" priority="6" operator="equal">
      <formula>4</formula>
    </cfRule>
    <cfRule type="cellIs" dxfId="4" priority="7" operator="equal">
      <formula>3</formula>
    </cfRule>
  </conditionalFormatting>
  <conditionalFormatting sqref="AS18:BB18">
    <cfRule type="cellIs" dxfId="3" priority="4" operator="equal">
      <formula>2</formula>
    </cfRule>
    <cfRule type="cellIs" dxfId="2" priority="5" operator="equal">
      <formula>1</formula>
    </cfRule>
  </conditionalFormatting>
  <conditionalFormatting sqref="AS18:BB18 BX18:EZ18">
    <cfRule type="cellIs" dxfId="1" priority="2" operator="equal">
      <formula>2</formula>
    </cfRule>
    <cfRule type="cellIs" dxfId="0" priority="3" operator="equal">
      <formula>1</formula>
    </cfRule>
  </conditionalFormatting>
  <pageMargins left="0.7" right="0.7" top="0.75" bottom="0.75" header="0.3" footer="0.3"/>
  <pageSetup paperSize="9" orientation="portrait" r:id="rId1"/>
  <ignoredErrors>
    <ignoredError sqref="J6:K38 H14 I4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Чувствительность</vt:lpstr>
      <vt:lpstr>сроки_калк</vt:lpstr>
      <vt:lpstr>ГРП_калк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Девликамов Рафик</dc:creator>
  <cp:lastModifiedBy>Васильев Сергей</cp:lastModifiedBy>
  <dcterms:created xsi:type="dcterms:W3CDTF">2021-02-12T08:31:05Z</dcterms:created>
  <dcterms:modified xsi:type="dcterms:W3CDTF">2021-07-16T09:33:36Z</dcterms:modified>
</cp:coreProperties>
</file>