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k_Finansmod_Excel\Engelsk_bok\Manus_Routledge\Spreadsheet\"/>
    </mc:Choice>
  </mc:AlternateContent>
  <bookViews>
    <workbookView xWindow="0" yWindow="0" windowWidth="20820" windowHeight="12930" tabRatio="907"/>
  </bookViews>
  <sheets>
    <sheet name="Pr 13-1" sheetId="6" r:id="rId1"/>
    <sheet name="Pr 13-2" sheetId="5" r:id="rId2"/>
    <sheet name="Pr 13-3" sheetId="8" r:id="rId3"/>
    <sheet name="Pr 13-4" sheetId="7" r:id="rId4"/>
    <sheet name="Pr 13-5" sheetId="9" r:id="rId5"/>
    <sheet name="Pr 13-6" sheetId="15" r:id="rId6"/>
    <sheet name="Pr 13-7" sheetId="16" r:id="rId7"/>
    <sheet name="Pr 13-8" sheetId="12" r:id="rId8"/>
    <sheet name="Pr 13-9" sheetId="18" r:id="rId9"/>
    <sheet name="Pr 13-10" sheetId="17" r:id="rId10"/>
    <sheet name="Pr 13-11" sheetId="19" r:id="rId11"/>
    <sheet name="Pr 13-12" sheetId="14" r:id="rId12"/>
    <sheet name="Opp 13-13" sheetId="20" r:id="rId13"/>
  </sheets>
  <definedNames>
    <definedName name="d_1" localSheetId="1">'Pr 13-2'!$E$164</definedName>
    <definedName name="d_1" localSheetId="3">'Pr 13-4'!$E$164</definedName>
    <definedName name="d_1" localSheetId="4">'Pr 13-5'!$E$164</definedName>
    <definedName name="d_1">#REF!</definedName>
    <definedName name="d_2" localSheetId="1">'Pr 13-2'!$E$165</definedName>
    <definedName name="d_2" localSheetId="3">'Pr 13-4'!$E$165</definedName>
    <definedName name="d_2" localSheetId="4">'Pr 13-5'!$E$165</definedName>
    <definedName name="d_2">#REF!</definedName>
    <definedName name="rente" localSheetId="1">'Pr 13-2'!$B$166</definedName>
    <definedName name="rente" localSheetId="3">'Pr 13-4'!$B$166</definedName>
    <definedName name="rente" localSheetId="4">'Pr 13-5'!$B$166</definedName>
    <definedName name="rente">#REF!</definedName>
    <definedName name="S" localSheetId="1">'Pr 13-2'!$B$164</definedName>
    <definedName name="S" localSheetId="3">'Pr 13-4'!$B$164</definedName>
    <definedName name="S" localSheetId="4">'Pr 13-5'!$B$164</definedName>
    <definedName name="S">#REF!</definedName>
    <definedName name="sigma" localSheetId="1">'Pr 13-2'!$B$167</definedName>
    <definedName name="sigma" localSheetId="3">'Pr 13-4'!$B$167</definedName>
    <definedName name="sigma" localSheetId="4">'Pr 13-5'!$B$167</definedName>
    <definedName name="sigma">#REF!</definedName>
    <definedName name="T" localSheetId="1">'Pr 13-2'!$B$168</definedName>
    <definedName name="T" localSheetId="3">'Pr 13-4'!$B$168</definedName>
    <definedName name="T" localSheetId="4">'Pr 13-5'!$B$168</definedName>
    <definedName name="T">#REF!</definedName>
    <definedName name="X" localSheetId="1">'Pr 13-2'!$B$165</definedName>
    <definedName name="X" localSheetId="3">'Pr 13-4'!$B$165</definedName>
    <definedName name="X" localSheetId="4">'Pr 13-5'!$B$165</definedName>
    <definedName name="X">#REF!</definedName>
  </definedNames>
  <calcPr calcId="152511"/>
</workbook>
</file>

<file path=xl/calcChain.xml><?xml version="1.0" encoding="utf-8"?>
<calcChain xmlns="http://schemas.openxmlformats.org/spreadsheetml/2006/main">
  <c r="E20" i="9" l="1"/>
  <c r="G20" i="9" s="1"/>
  <c r="F20" i="9"/>
  <c r="E21" i="9"/>
  <c r="G21" i="9" s="1"/>
  <c r="F21" i="9"/>
  <c r="E22" i="9"/>
  <c r="F22" i="9"/>
  <c r="G22" i="9"/>
  <c r="E23" i="9"/>
  <c r="F23" i="9"/>
  <c r="G23" i="9"/>
  <c r="E24" i="9"/>
  <c r="G24" i="9" s="1"/>
  <c r="F24" i="9"/>
  <c r="B7" i="18" l="1"/>
  <c r="B6" i="18"/>
  <c r="B7" i="16"/>
  <c r="B6" i="16"/>
  <c r="C11" i="20" l="1"/>
  <c r="F11" i="20" s="1"/>
  <c r="C16" i="20"/>
  <c r="C11" i="19"/>
  <c r="F11" i="19" s="1"/>
  <c r="D12" i="18"/>
  <c r="E7" i="18"/>
  <c r="D10" i="18"/>
  <c r="D18" i="18" s="1"/>
  <c r="B11" i="18"/>
  <c r="C11" i="17"/>
  <c r="F11" i="17" s="1"/>
  <c r="D12" i="16"/>
  <c r="D16" i="16" s="1"/>
  <c r="E7" i="16"/>
  <c r="D10" i="16"/>
  <c r="B11" i="16"/>
  <c r="D14" i="16"/>
  <c r="E7" i="15"/>
  <c r="D10" i="15"/>
  <c r="D14" i="15" s="1"/>
  <c r="B11" i="15"/>
  <c r="D12" i="15"/>
  <c r="D16" i="15" s="1"/>
  <c r="C11" i="14"/>
  <c r="F11" i="14" s="1"/>
  <c r="C12" i="14"/>
  <c r="F12" i="14" s="1"/>
  <c r="C16" i="14"/>
  <c r="E7" i="12"/>
  <c r="B12" i="12"/>
  <c r="D11" i="12" s="1"/>
  <c r="F10" i="12" s="1"/>
  <c r="H9" i="12" s="1"/>
  <c r="J8" i="12" s="1"/>
  <c r="J20" i="12" s="1"/>
  <c r="D13" i="12"/>
  <c r="F12" i="12" s="1"/>
  <c r="H11" i="12" s="1"/>
  <c r="J10" i="12" s="1"/>
  <c r="J22" i="12" s="1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G11" i="9" s="1"/>
  <c r="E12" i="9"/>
  <c r="F12" i="9"/>
  <c r="E13" i="9"/>
  <c r="F13" i="9"/>
  <c r="G13" i="9" s="1"/>
  <c r="E14" i="9"/>
  <c r="F14" i="9"/>
  <c r="E15" i="9"/>
  <c r="F15" i="9"/>
  <c r="E16" i="9"/>
  <c r="F16" i="9"/>
  <c r="E17" i="9"/>
  <c r="F17" i="9"/>
  <c r="G17" i="9"/>
  <c r="E18" i="9"/>
  <c r="F18" i="9"/>
  <c r="G18" i="9" s="1"/>
  <c r="E19" i="9"/>
  <c r="F19" i="9"/>
  <c r="G19" i="9" s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4" i="8"/>
  <c r="F5" i="8"/>
  <c r="G5" i="8" s="1"/>
  <c r="F6" i="8"/>
  <c r="G6" i="8" s="1"/>
  <c r="F7" i="8"/>
  <c r="G7" i="8" s="1"/>
  <c r="F8" i="8"/>
  <c r="F9" i="8"/>
  <c r="G9" i="8" s="1"/>
  <c r="F10" i="8"/>
  <c r="G10" i="8" s="1"/>
  <c r="F11" i="8"/>
  <c r="G11" i="8" s="1"/>
  <c r="F12" i="8"/>
  <c r="F13" i="8"/>
  <c r="G13" i="8" s="1"/>
  <c r="F14" i="8"/>
  <c r="G14" i="8" s="1"/>
  <c r="F15" i="8"/>
  <c r="G15" i="8" s="1"/>
  <c r="F16" i="8"/>
  <c r="F17" i="8"/>
  <c r="G17" i="8" s="1"/>
  <c r="F18" i="8"/>
  <c r="G18" i="8" s="1"/>
  <c r="F19" i="8"/>
  <c r="G19" i="8" s="1"/>
  <c r="F20" i="8"/>
  <c r="F21" i="8"/>
  <c r="G21" i="8" s="1"/>
  <c r="F22" i="8"/>
  <c r="G22" i="8" s="1"/>
  <c r="F23" i="8"/>
  <c r="G23" i="8" s="1"/>
  <c r="F24" i="8"/>
  <c r="F25" i="8"/>
  <c r="G25" i="8" s="1"/>
  <c r="F26" i="8"/>
  <c r="G26" i="8" s="1"/>
  <c r="F27" i="8"/>
  <c r="G27" i="8" s="1"/>
  <c r="F28" i="8"/>
  <c r="F29" i="8"/>
  <c r="G29" i="8" s="1"/>
  <c r="F4" i="8"/>
  <c r="G4" i="8" s="1"/>
  <c r="E4" i="7"/>
  <c r="F4" i="7"/>
  <c r="G4" i="7"/>
  <c r="H4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25" i="6"/>
  <c r="F25" i="6"/>
  <c r="G25" i="6" s="1"/>
  <c r="E26" i="6"/>
  <c r="F26" i="6"/>
  <c r="G26" i="6" s="1"/>
  <c r="E27" i="6"/>
  <c r="F27" i="6"/>
  <c r="E28" i="6"/>
  <c r="F28" i="6"/>
  <c r="G28" i="6" s="1"/>
  <c r="E29" i="6"/>
  <c r="F29" i="6"/>
  <c r="G29" i="6" s="1"/>
  <c r="F4" i="6"/>
  <c r="E4" i="6"/>
  <c r="F5" i="6"/>
  <c r="E5" i="6"/>
  <c r="F6" i="6"/>
  <c r="G6" i="6" s="1"/>
  <c r="E6" i="6"/>
  <c r="F7" i="6"/>
  <c r="E7" i="6"/>
  <c r="G7" i="6" s="1"/>
  <c r="F8" i="6"/>
  <c r="E8" i="6"/>
  <c r="G8" i="6" s="1"/>
  <c r="F9" i="6"/>
  <c r="E9" i="6"/>
  <c r="F10" i="6"/>
  <c r="E10" i="6"/>
  <c r="G10" i="6"/>
  <c r="F11" i="6"/>
  <c r="E11" i="6"/>
  <c r="F12" i="6"/>
  <c r="E12" i="6"/>
  <c r="G12" i="6" s="1"/>
  <c r="F13" i="6"/>
  <c r="E13" i="6"/>
  <c r="F14" i="6"/>
  <c r="E14" i="6"/>
  <c r="G14" i="6"/>
  <c r="F15" i="6"/>
  <c r="E15" i="6"/>
  <c r="G15" i="6" s="1"/>
  <c r="F16" i="6"/>
  <c r="E16" i="6"/>
  <c r="G16" i="6" s="1"/>
  <c r="F17" i="6"/>
  <c r="E17" i="6"/>
  <c r="F18" i="6"/>
  <c r="G18" i="6" s="1"/>
  <c r="E18" i="6"/>
  <c r="F19" i="6"/>
  <c r="E19" i="6"/>
  <c r="G19" i="6" s="1"/>
  <c r="F20" i="6"/>
  <c r="E20" i="6"/>
  <c r="F21" i="6"/>
  <c r="E21" i="6"/>
  <c r="F22" i="6"/>
  <c r="G22" i="6" s="1"/>
  <c r="E22" i="6"/>
  <c r="F23" i="6"/>
  <c r="E23" i="6"/>
  <c r="G23" i="6" s="1"/>
  <c r="F24" i="6"/>
  <c r="E24" i="6"/>
  <c r="G24" i="6" s="1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G9" i="9" l="1"/>
  <c r="G5" i="9"/>
  <c r="G10" i="9"/>
  <c r="G20" i="6"/>
  <c r="G11" i="6"/>
  <c r="G4" i="6"/>
  <c r="G14" i="9"/>
  <c r="G7" i="9"/>
  <c r="D18" i="15"/>
  <c r="B19" i="15" s="1"/>
  <c r="D14" i="18"/>
  <c r="G15" i="9"/>
  <c r="G6" i="9"/>
  <c r="C12" i="17"/>
  <c r="F12" i="17" s="1"/>
  <c r="G28" i="8"/>
  <c r="G24" i="8"/>
  <c r="G20" i="8"/>
  <c r="G16" i="8"/>
  <c r="G12" i="8"/>
  <c r="G8" i="8"/>
  <c r="D20" i="15"/>
  <c r="C14" i="14"/>
  <c r="C17" i="14" s="1"/>
  <c r="G21" i="6"/>
  <c r="G17" i="6"/>
  <c r="G13" i="6"/>
  <c r="G9" i="6"/>
  <c r="G5" i="6"/>
  <c r="G27" i="6"/>
  <c r="B15" i="16"/>
  <c r="G16" i="9"/>
  <c r="G12" i="9"/>
  <c r="G8" i="9"/>
  <c r="G4" i="9"/>
  <c r="F14" i="12"/>
  <c r="H13" i="12" s="1"/>
  <c r="J12" i="12" s="1"/>
  <c r="J24" i="12" s="1"/>
  <c r="H23" i="12" s="1"/>
  <c r="F22" i="12" s="1"/>
  <c r="C12" i="20"/>
  <c r="F12" i="20" s="1"/>
  <c r="C12" i="19"/>
  <c r="F12" i="19" s="1"/>
  <c r="C14" i="19" s="1"/>
  <c r="C15" i="19" s="1"/>
  <c r="G21" i="5"/>
  <c r="G42" i="5" s="1"/>
  <c r="G20" i="5"/>
  <c r="G41" i="5" s="1"/>
  <c r="G19" i="5"/>
  <c r="G40" i="5" s="1"/>
  <c r="G17" i="5"/>
  <c r="G38" i="5" s="1"/>
  <c r="G16" i="5"/>
  <c r="G37" i="5" s="1"/>
  <c r="G15" i="5"/>
  <c r="G36" i="5" s="1"/>
  <c r="G13" i="5"/>
  <c r="G34" i="5" s="1"/>
  <c r="G12" i="5"/>
  <c r="G33" i="5" s="1"/>
  <c r="G11" i="5"/>
  <c r="G32" i="5" s="1"/>
  <c r="G9" i="5"/>
  <c r="G30" i="5" s="1"/>
  <c r="G8" i="5"/>
  <c r="G29" i="5" s="1"/>
  <c r="G7" i="5"/>
  <c r="G28" i="5" s="1"/>
  <c r="G5" i="5"/>
  <c r="G26" i="5" s="1"/>
  <c r="G18" i="5"/>
  <c r="G39" i="5" s="1"/>
  <c r="G14" i="5"/>
  <c r="G35" i="5" s="1"/>
  <c r="G10" i="5"/>
  <c r="G31" i="5" s="1"/>
  <c r="G6" i="5"/>
  <c r="G27" i="5" s="1"/>
  <c r="G4" i="5"/>
  <c r="G25" i="5" s="1"/>
  <c r="H21" i="12"/>
  <c r="B15" i="15"/>
  <c r="C14" i="17"/>
  <c r="C14" i="20"/>
  <c r="C17" i="20" s="1"/>
  <c r="D20" i="18"/>
  <c r="B19" i="18" s="1"/>
  <c r="D16" i="18"/>
  <c r="B15" i="18" s="1"/>
  <c r="H15" i="12" l="1"/>
  <c r="J14" i="12"/>
  <c r="J26" i="12" s="1"/>
  <c r="J16" i="12"/>
  <c r="J28" i="12" s="1"/>
  <c r="H27" i="12" l="1"/>
  <c r="H25" i="12"/>
  <c r="F26" i="12" l="1"/>
  <c r="F24" i="12"/>
  <c r="D25" i="12" l="1"/>
  <c r="D23" i="12"/>
  <c r="B24" i="12" l="1"/>
</calcChain>
</file>

<file path=xl/sharedStrings.xml><?xml version="1.0" encoding="utf-8"?>
<sst xmlns="http://schemas.openxmlformats.org/spreadsheetml/2006/main" count="192" uniqueCount="71">
  <si>
    <t>Call A:</t>
  </si>
  <si>
    <t>Total</t>
  </si>
  <si>
    <t>Call B:</t>
  </si>
  <si>
    <t>Call C:</t>
  </si>
  <si>
    <t>Call:</t>
  </si>
  <si>
    <t>Put:</t>
  </si>
  <si>
    <t>X</t>
  </si>
  <si>
    <t xml:space="preserve">r </t>
  </si>
  <si>
    <t>T</t>
  </si>
  <si>
    <t xml:space="preserve">s </t>
  </si>
  <si>
    <t>Þ</t>
  </si>
  <si>
    <r>
      <t>S</t>
    </r>
    <r>
      <rPr>
        <i/>
        <vertAlign val="subscript"/>
        <sz val="10"/>
        <rFont val="Arial"/>
        <family val="2"/>
      </rPr>
      <t>0</t>
    </r>
    <r>
      <rPr>
        <i/>
        <sz val="10"/>
        <rFont val="Arial"/>
        <family val="2"/>
      </rPr>
      <t xml:space="preserve"> </t>
    </r>
  </si>
  <si>
    <r>
      <t>d</t>
    </r>
    <r>
      <rPr>
        <vertAlign val="subscript"/>
        <sz val="10"/>
        <rFont val="Arial"/>
        <family val="2"/>
      </rPr>
      <t>1</t>
    </r>
  </si>
  <si>
    <r>
      <t>N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)</t>
    </r>
  </si>
  <si>
    <r>
      <t>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/>
    </r>
  </si>
  <si>
    <r>
      <t>N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</si>
  <si>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C</t>
    </r>
    <r>
      <rPr>
        <vertAlign val="subscript"/>
        <sz val="10"/>
        <rFont val="Arial"/>
        <family val="2"/>
      </rPr>
      <t>0</t>
    </r>
  </si>
  <si>
    <t>call 1</t>
  </si>
  <si>
    <t>call 2</t>
  </si>
  <si>
    <t>Bearspread</t>
  </si>
  <si>
    <t>Call</t>
  </si>
  <si>
    <t>Put</t>
  </si>
  <si>
    <t>call</t>
  </si>
  <si>
    <t>put</t>
  </si>
  <si>
    <r>
      <t>q</t>
    </r>
    <r>
      <rPr>
        <sz val="10"/>
        <rFont val="Arial"/>
        <family val="2"/>
      </rPr>
      <t xml:space="preserve"> =</t>
    </r>
  </si>
  <si>
    <r>
      <t>P</t>
    </r>
    <r>
      <rPr>
        <vertAlign val="subscript"/>
        <sz val="10"/>
        <rFont val="Arial"/>
        <family val="2"/>
      </rPr>
      <t>0</t>
    </r>
  </si>
  <si>
    <t>Option premium:</t>
  </si>
  <si>
    <t>Exercise price:</t>
  </si>
  <si>
    <t>Call 1</t>
  </si>
  <si>
    <t>Call 2</t>
  </si>
  <si>
    <t>Stock price</t>
  </si>
  <si>
    <t>Sold</t>
  </si>
  <si>
    <t>Bought</t>
  </si>
  <si>
    <t>Problem 13.1</t>
  </si>
  <si>
    <t>Bought straddle:</t>
  </si>
  <si>
    <t>Bought Call</t>
  </si>
  <si>
    <t>Bought Put</t>
  </si>
  <si>
    <t>Sold straddle:</t>
  </si>
  <si>
    <t>Sold Call</t>
  </si>
  <si>
    <t>Sold Put</t>
  </si>
  <si>
    <t>Problem 13.3</t>
  </si>
  <si>
    <t>Problem 13.2</t>
  </si>
  <si>
    <t>Problem 13.4</t>
  </si>
  <si>
    <t>Bought Call A</t>
  </si>
  <si>
    <t>Bought Call C</t>
  </si>
  <si>
    <t>Sold 2 Call B</t>
  </si>
  <si>
    <t>Problem 13.5</t>
  </si>
  <si>
    <t>Profit</t>
  </si>
  <si>
    <t>Stock</t>
  </si>
  <si>
    <r>
      <t xml:space="preserve">Stock price, </t>
    </r>
    <r>
      <rPr>
        <i/>
        <sz val="10"/>
        <rFont val="Arial"/>
        <family val="2"/>
      </rPr>
      <t>S</t>
    </r>
  </si>
  <si>
    <r>
      <t xml:space="preserve">Exercise price, </t>
    </r>
    <r>
      <rPr>
        <i/>
        <sz val="10"/>
        <rFont val="Arial"/>
        <family val="2"/>
      </rPr>
      <t>X</t>
    </r>
  </si>
  <si>
    <t>Problem 13.6</t>
  </si>
  <si>
    <t>Interest rate</t>
  </si>
  <si>
    <r>
      <t xml:space="preserve">Up-move, </t>
    </r>
    <r>
      <rPr>
        <i/>
        <sz val="10"/>
        <rFont val="Arial"/>
        <family val="2"/>
      </rPr>
      <t>u</t>
    </r>
  </si>
  <si>
    <r>
      <t xml:space="preserve">Down-move, </t>
    </r>
    <r>
      <rPr>
        <i/>
        <sz val="10"/>
        <rFont val="Arial"/>
        <family val="2"/>
      </rPr>
      <t>d</t>
    </r>
  </si>
  <si>
    <t>Stock price:</t>
  </si>
  <si>
    <t>Value call:</t>
  </si>
  <si>
    <t>Value put:</t>
  </si>
  <si>
    <t>Problem 13.7</t>
  </si>
  <si>
    <t>Problem 13.8</t>
  </si>
  <si>
    <t>Problem 13.9</t>
  </si>
  <si>
    <t>Exercise price</t>
  </si>
  <si>
    <t>Time to maturity (years)</t>
  </si>
  <si>
    <t>Standard deviation</t>
  </si>
  <si>
    <t>Problem 13.10</t>
  </si>
  <si>
    <t>Problem 13.11</t>
  </si>
  <si>
    <t>Problem 13.12</t>
  </si>
  <si>
    <t>Intrinsic value:</t>
  </si>
  <si>
    <t>Time value:</t>
  </si>
  <si>
    <t>Problem 13.13</t>
  </si>
  <si>
    <t>Valuing an option by the Black-Sholes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</si>
</sst>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\ %"/>
    <numFmt numFmtId="165" formatCode="0.00000"/>
    <numFmt numFmtId="166" formatCode="0.000000"/>
    <numFmt numFmtId="167" formatCode="#,##0.0000"/>
    <numFmt numFmtId="168" formatCode="0.000"/>
    <numFmt numFmtId="169" formatCode="0.0000"/>
    <numFmt numFmtId="170" formatCode="0.0"/>
    <numFmt numFmtId="171" formatCode="0.00000000"/>
    <numFmt numFmtId="172" formatCode="#,##0.000"/>
    <numFmt numFmtId="173" formatCode="#,##0.000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vertAlign val="subscript"/>
      <sz val="10"/>
      <name val="Arial"/>
      <family val="2"/>
    </font>
    <font>
      <i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Fill="1" applyBorder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6" fillId="0" borderId="0" xfId="0" applyFont="1"/>
    <xf numFmtId="168" fontId="0" fillId="0" borderId="0" xfId="0" applyNumberFormat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70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166" fontId="0" fillId="0" borderId="0" xfId="0" applyNumberFormat="1" applyBorder="1" applyAlignment="1">
      <alignment horizontal="center"/>
    </xf>
    <xf numFmtId="9" fontId="1" fillId="0" borderId="0" xfId="1" applyBorder="1" applyAlignment="1">
      <alignment horizontal="center"/>
    </xf>
    <xf numFmtId="0" fontId="2" fillId="0" borderId="0" xfId="0" applyFont="1" applyBorder="1" applyAlignment="1">
      <alignment horizontal="left"/>
    </xf>
    <xf numFmtId="170" fontId="2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6" fillId="0" borderId="0" xfId="0" applyFont="1" applyBorder="1"/>
    <xf numFmtId="168" fontId="0" fillId="0" borderId="0" xfId="0" applyNumberFormat="1" applyBorder="1"/>
    <xf numFmtId="166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164" fontId="1" fillId="0" borderId="0" xfId="1" applyNumberFormat="1"/>
    <xf numFmtId="4" fontId="0" fillId="0" borderId="0" xfId="0" applyNumberForma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Border="1" applyAlignment="1"/>
    <xf numFmtId="3" fontId="0" fillId="0" borderId="0" xfId="0" applyNumberFormat="1" applyBorder="1" applyAlignment="1">
      <alignment horizontal="center"/>
    </xf>
    <xf numFmtId="4" fontId="0" fillId="0" borderId="0" xfId="0" applyNumberFormat="1" applyAlignment="1"/>
    <xf numFmtId="2" fontId="0" fillId="0" borderId="0" xfId="0" applyNumberFormat="1" applyAlignment="1"/>
    <xf numFmtId="167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69" fontId="0" fillId="0" borderId="0" xfId="0" applyNumberFormat="1"/>
    <xf numFmtId="4" fontId="6" fillId="0" borderId="0" xfId="0" applyNumberFormat="1" applyFont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1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168" fontId="1" fillId="0" borderId="0" xfId="1" applyNumberFormat="1" applyAlignment="1">
      <alignment horizontal="center"/>
    </xf>
    <xf numFmtId="171" fontId="0" fillId="0" borderId="0" xfId="0" applyNumberFormat="1"/>
    <xf numFmtId="1" fontId="0" fillId="0" borderId="0" xfId="0" applyNumberFormat="1"/>
    <xf numFmtId="170" fontId="0" fillId="0" borderId="0" xfId="0" applyNumberFormat="1"/>
    <xf numFmtId="4" fontId="0" fillId="0" borderId="0" xfId="0" applyNumberFormat="1" applyBorder="1" applyAlignment="1">
      <alignment horizontal="center"/>
    </xf>
    <xf numFmtId="3" fontId="0" fillId="0" borderId="0" xfId="0" applyNumberFormat="1" applyBorder="1"/>
    <xf numFmtId="3" fontId="6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2" fontId="1" fillId="0" borderId="0" xfId="1" applyNumberFormat="1" applyBorder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/>
    <xf numFmtId="164" fontId="1" fillId="2" borderId="2" xfId="1" applyNumberFormat="1" applyFill="1" applyBorder="1"/>
    <xf numFmtId="4" fontId="0" fillId="2" borderId="2" xfId="0" applyNumberFormat="1" applyFill="1" applyBorder="1"/>
    <xf numFmtId="164" fontId="1" fillId="2" borderId="2" xfId="1" applyNumberFormat="1" applyFont="1" applyFill="1" applyBorder="1"/>
    <xf numFmtId="9" fontId="1" fillId="2" borderId="2" xfId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3140495867769"/>
          <c:y val="6.3829934595556762E-2"/>
          <c:w val="0.80826446280991737"/>
          <c:h val="0.80142028992198977"/>
        </c:manualLayout>
      </c:layout>
      <c:scatterChart>
        <c:scatterStyle val="lineMarker"/>
        <c:varyColors val="0"/>
        <c:ser>
          <c:idx val="0"/>
          <c:order val="0"/>
          <c:tx>
            <c:v>Bought call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'Pr 13-1'!$D$4:$D$29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'Pr 13-1'!$F$4:$F$29</c:f>
              <c:numCache>
                <c:formatCode>General</c:formatCode>
                <c:ptCount val="26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-5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v>Sold call</c:v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'Pr 13-1'!$D$4:$D$24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'Pr 13-1'!$E$4:$E$24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  <c:pt idx="14">
                  <c:v>-5</c:v>
                </c:pt>
                <c:pt idx="15">
                  <c:v>-10</c:v>
                </c:pt>
                <c:pt idx="16">
                  <c:v>-15</c:v>
                </c:pt>
                <c:pt idx="17">
                  <c:v>-20</c:v>
                </c:pt>
                <c:pt idx="18">
                  <c:v>-25</c:v>
                </c:pt>
                <c:pt idx="19">
                  <c:v>-30</c:v>
                </c:pt>
                <c:pt idx="20">
                  <c:v>-35</c:v>
                </c:pt>
              </c:numCache>
            </c:numRef>
          </c:yVal>
          <c:smooth val="0"/>
        </c:ser>
        <c:ser>
          <c:idx val="2"/>
          <c:order val="2"/>
          <c:tx>
            <c:v>Total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 13-1'!$D$4:$D$29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'Pr 13-1'!$G$4:$G$29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-5</c:v>
                </c:pt>
                <c:pt idx="13">
                  <c:v>-10</c:v>
                </c:pt>
                <c:pt idx="14">
                  <c:v>-15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00240"/>
        <c:axId val="277935152"/>
      </c:scatterChart>
      <c:valAx>
        <c:axId val="222700240"/>
        <c:scaling>
          <c:orientation val="minMax"/>
          <c:max val="125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Stock</a:t>
                </a:r>
                <a:r>
                  <a:rPr lang="nb-NO" baseline="0"/>
                  <a:t> price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82644628099173556"/>
              <c:y val="0.500466370954732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935152"/>
        <c:crosses val="autoZero"/>
        <c:crossBetween val="midCat"/>
        <c:majorUnit val="25"/>
      </c:valAx>
      <c:valAx>
        <c:axId val="277935152"/>
        <c:scaling>
          <c:orientation val="minMax"/>
          <c:max val="50"/>
          <c:min val="-2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Profit</a:t>
                </a:r>
              </a:p>
            </c:rich>
          </c:tx>
          <c:layout>
            <c:manualLayout>
              <c:xMode val="edge"/>
              <c:yMode val="edge"/>
              <c:x val="2.5895316804407712E-2"/>
              <c:y val="0.11841746810908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00240"/>
        <c:crosses val="autoZero"/>
        <c:crossBetween val="midCat"/>
        <c:maj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50413223140495"/>
          <c:y val="9.4562866067491647E-2"/>
          <c:w val="0.32561983471074407"/>
          <c:h val="0.1796694455282339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8138576786804"/>
          <c:y val="9.5420025159577038E-2"/>
          <c:w val="0.82165775456507695"/>
          <c:h val="0.72519219121278478"/>
        </c:manualLayout>
      </c:layout>
      <c:scatterChart>
        <c:scatterStyle val="lineMarker"/>
        <c:varyColors val="0"/>
        <c:ser>
          <c:idx val="0"/>
          <c:order val="0"/>
          <c:tx>
            <c:v>Bought Call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'Pr 13-2'!$D$4:$D$21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'Pr 13-2'!$E$4:$E$21</c:f>
              <c:numCache>
                <c:formatCode>General</c:formatCode>
                <c:ptCount val="18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-5</c:v>
                </c:pt>
                <c:pt idx="11">
                  <c:v>5</c:v>
                </c:pt>
                <c:pt idx="12">
                  <c:v>15</c:v>
                </c:pt>
                <c:pt idx="13">
                  <c:v>25</c:v>
                </c:pt>
                <c:pt idx="14">
                  <c:v>35</c:v>
                </c:pt>
                <c:pt idx="15">
                  <c:v>45</c:v>
                </c:pt>
                <c:pt idx="16">
                  <c:v>55</c:v>
                </c:pt>
                <c:pt idx="17">
                  <c:v>65</c:v>
                </c:pt>
              </c:numCache>
            </c:numRef>
          </c:yVal>
          <c:smooth val="0"/>
        </c:ser>
        <c:ser>
          <c:idx val="1"/>
          <c:order val="1"/>
          <c:tx>
            <c:v>Bought Put</c:v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'Pr 13-2'!$D$4:$D$21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'Pr 13-2'!$F$4:$F$21</c:f>
              <c:numCache>
                <c:formatCode>General</c:formatCode>
                <c:ptCount val="1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</c:numCache>
            </c:numRef>
          </c:yVal>
          <c:smooth val="0"/>
        </c:ser>
        <c:ser>
          <c:idx val="2"/>
          <c:order val="2"/>
          <c:tx>
            <c:v>Total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 13-2'!$D$4:$D$21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'Pr 13-2'!$G$4:$G$21</c:f>
              <c:numCache>
                <c:formatCode>General</c:formatCode>
                <c:ptCount val="18"/>
                <c:pt idx="0">
                  <c:v>65</c:v>
                </c:pt>
                <c:pt idx="1">
                  <c:v>55</c:v>
                </c:pt>
                <c:pt idx="2">
                  <c:v>45</c:v>
                </c:pt>
                <c:pt idx="3">
                  <c:v>35</c:v>
                </c:pt>
                <c:pt idx="4">
                  <c:v>25</c:v>
                </c:pt>
                <c:pt idx="5">
                  <c:v>15</c:v>
                </c:pt>
                <c:pt idx="6">
                  <c:v>5</c:v>
                </c:pt>
                <c:pt idx="7">
                  <c:v>-5</c:v>
                </c:pt>
                <c:pt idx="8">
                  <c:v>-15</c:v>
                </c:pt>
                <c:pt idx="9">
                  <c:v>-25</c:v>
                </c:pt>
                <c:pt idx="10">
                  <c:v>-15</c:v>
                </c:pt>
                <c:pt idx="11">
                  <c:v>-5</c:v>
                </c:pt>
                <c:pt idx="12">
                  <c:v>5</c:v>
                </c:pt>
                <c:pt idx="13">
                  <c:v>15</c:v>
                </c:pt>
                <c:pt idx="14">
                  <c:v>25</c:v>
                </c:pt>
                <c:pt idx="15">
                  <c:v>35</c:v>
                </c:pt>
                <c:pt idx="16">
                  <c:v>45</c:v>
                </c:pt>
                <c:pt idx="17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04312"/>
        <c:axId val="283115744"/>
      </c:scatterChart>
      <c:valAx>
        <c:axId val="279504312"/>
        <c:scaling>
          <c:orientation val="minMax"/>
          <c:max val="14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Stock</a:t>
                </a:r>
                <a:r>
                  <a:rPr lang="nb-NO" baseline="0"/>
                  <a:t> price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85350495435442064"/>
              <c:y val="0.40839770768298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115744"/>
        <c:crosses val="autoZero"/>
        <c:crossBetween val="midCat"/>
        <c:majorUnit val="10"/>
      </c:valAx>
      <c:valAx>
        <c:axId val="283115744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Profit</a:t>
                </a:r>
              </a:p>
            </c:rich>
          </c:tx>
          <c:layout>
            <c:manualLayout>
              <c:xMode val="edge"/>
              <c:yMode val="edge"/>
              <c:x val="2.7600906484098207E-2"/>
              <c:y val="9.160322415319387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504312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140239641884869"/>
          <c:y val="2.6717607044681551E-2"/>
          <c:w val="0.21656095856753962"/>
          <c:h val="0.23282486138936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5823911524509"/>
          <c:y val="9.5420025159577038E-2"/>
          <c:w val="0.83015034117556807"/>
          <c:h val="0.72900899221916826"/>
        </c:manualLayout>
      </c:layout>
      <c:scatterChart>
        <c:scatterStyle val="lineMarker"/>
        <c:varyColors val="0"/>
        <c:ser>
          <c:idx val="0"/>
          <c:order val="0"/>
          <c:tx>
            <c:v>Sold Call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'Pr 13-2'!$D$25:$D$42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'Pr 13-2'!$E$25:$E$42</c:f>
              <c:numCache>
                <c:formatCode>General</c:formatCode>
                <c:ptCount val="1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5</c:v>
                </c:pt>
                <c:pt idx="11">
                  <c:v>-5</c:v>
                </c:pt>
                <c:pt idx="12">
                  <c:v>-15</c:v>
                </c:pt>
                <c:pt idx="13">
                  <c:v>-25</c:v>
                </c:pt>
                <c:pt idx="14">
                  <c:v>-35</c:v>
                </c:pt>
                <c:pt idx="15">
                  <c:v>-45</c:v>
                </c:pt>
                <c:pt idx="16">
                  <c:v>-55</c:v>
                </c:pt>
                <c:pt idx="17">
                  <c:v>-65</c:v>
                </c:pt>
              </c:numCache>
            </c:numRef>
          </c:yVal>
          <c:smooth val="0"/>
        </c:ser>
        <c:ser>
          <c:idx val="1"/>
          <c:order val="1"/>
          <c:tx>
            <c:v>Sold Put</c:v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'Pr 13-2'!$D$25:$D$42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'Pr 13-2'!$F$25:$F$42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Total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 13-2'!$D$25:$D$42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'Pr 13-2'!$G$25:$G$42</c:f>
              <c:numCache>
                <c:formatCode>General</c:formatCode>
                <c:ptCount val="18"/>
                <c:pt idx="0">
                  <c:v>-65</c:v>
                </c:pt>
                <c:pt idx="1">
                  <c:v>-55</c:v>
                </c:pt>
                <c:pt idx="2">
                  <c:v>-45</c:v>
                </c:pt>
                <c:pt idx="3">
                  <c:v>-35</c:v>
                </c:pt>
                <c:pt idx="4">
                  <c:v>-25</c:v>
                </c:pt>
                <c:pt idx="5">
                  <c:v>-15</c:v>
                </c:pt>
                <c:pt idx="6">
                  <c:v>-5</c:v>
                </c:pt>
                <c:pt idx="7">
                  <c:v>5</c:v>
                </c:pt>
                <c:pt idx="8">
                  <c:v>15</c:v>
                </c:pt>
                <c:pt idx="9">
                  <c:v>25</c:v>
                </c:pt>
                <c:pt idx="10">
                  <c:v>15</c:v>
                </c:pt>
                <c:pt idx="11">
                  <c:v>5</c:v>
                </c:pt>
                <c:pt idx="12">
                  <c:v>-5</c:v>
                </c:pt>
                <c:pt idx="13">
                  <c:v>-15</c:v>
                </c:pt>
                <c:pt idx="14">
                  <c:v>-25</c:v>
                </c:pt>
                <c:pt idx="15">
                  <c:v>-35</c:v>
                </c:pt>
                <c:pt idx="16">
                  <c:v>-45</c:v>
                </c:pt>
                <c:pt idx="17">
                  <c:v>-55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71904"/>
        <c:axId val="282937384"/>
      </c:scatterChart>
      <c:valAx>
        <c:axId val="279571904"/>
        <c:scaling>
          <c:orientation val="minMax"/>
          <c:max val="14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 sz="800" b="1" i="0" u="none" strike="noStrike" baseline="0">
                    <a:effectLst/>
                  </a:rPr>
                  <a:t>Stock price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85562810100704334"/>
              <c:y val="0.32442808554256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937384"/>
        <c:crosses val="autoZero"/>
        <c:crossBetween val="midCat"/>
        <c:majorUnit val="10"/>
      </c:valAx>
      <c:valAx>
        <c:axId val="282937384"/>
        <c:scaling>
          <c:orientation val="minMax"/>
          <c:max val="3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Profit</a:t>
                </a:r>
              </a:p>
            </c:rich>
          </c:tx>
          <c:layout>
            <c:manualLayout>
              <c:xMode val="edge"/>
              <c:yMode val="edge"/>
              <c:x val="2.3354613178852287E-2"/>
              <c:y val="8.015282113404471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571904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008650163901115"/>
          <c:y val="1.9084005031915412E-2"/>
          <c:w val="0.21656095856753962"/>
          <c:h val="0.23282486138936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55479162136598"/>
          <c:y val="5.0173010380622836E-2"/>
          <c:w val="0.78763927827177771"/>
          <c:h val="0.84602076124567471"/>
        </c:manualLayout>
      </c:layout>
      <c:scatterChart>
        <c:scatterStyle val="lineMarker"/>
        <c:varyColors val="0"/>
        <c:ser>
          <c:idx val="0"/>
          <c:order val="0"/>
          <c:tx>
            <c:v>Bought call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'Pr 13-3'!$D$4:$D$29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'Pr 13-3'!$E$4:$E$29</c:f>
              <c:numCache>
                <c:formatCode>General</c:formatCode>
                <c:ptCount val="26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</c:numCache>
            </c:numRef>
          </c:yVal>
          <c:smooth val="0"/>
        </c:ser>
        <c:ser>
          <c:idx val="1"/>
          <c:order val="1"/>
          <c:tx>
            <c:v>Sold put</c:v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'Pr 13-3'!$D$4:$D$29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'Pr 13-3'!$F$4:$F$29</c:f>
              <c:numCache>
                <c:formatCode>General</c:formatCode>
                <c:ptCount val="26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yVal>
          <c:smooth val="0"/>
        </c:ser>
        <c:ser>
          <c:idx val="2"/>
          <c:order val="2"/>
          <c:tx>
            <c:v> Total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 13-3'!$D$4:$D$29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'Pr 13-3'!$G$4:$G$29</c:f>
              <c:numCache>
                <c:formatCode>General</c:formatCode>
                <c:ptCount val="26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17616"/>
        <c:axId val="283018000"/>
      </c:scatterChart>
      <c:valAx>
        <c:axId val="283017616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Stock</a:t>
                </a:r>
                <a:r>
                  <a:rPr lang="nb-NO" baseline="0"/>
                  <a:t> price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78288491643110303"/>
              <c:y val="0.55363321799308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018000"/>
        <c:crosses val="autoZero"/>
        <c:crossBetween val="midCat"/>
        <c:majorUnit val="50"/>
      </c:valAx>
      <c:valAx>
        <c:axId val="283018000"/>
        <c:scaling>
          <c:orientation val="minMax"/>
          <c:max val="100"/>
          <c:min val="-1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Profit</a:t>
                </a:r>
              </a:p>
            </c:rich>
          </c:tx>
          <c:layout>
            <c:manualLayout>
              <c:xMode val="edge"/>
              <c:yMode val="edge"/>
              <c:x val="0.16693079767564714"/>
              <c:y val="6.4013840830449822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017616"/>
        <c:crosses val="autoZero"/>
        <c:crossBetween val="midCat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258341219868348"/>
          <c:y val="0.11418685121107269"/>
          <c:w val="0.31220309420430625"/>
          <c:h val="0.131487889273356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6104336055826"/>
          <c:y val="6.9060773480662987E-2"/>
          <c:w val="0.84745918568147083"/>
          <c:h val="0.850828729281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 13-4'!$E$3</c:f>
              <c:strCache>
                <c:ptCount val="1"/>
                <c:pt idx="0">
                  <c:v>Bought Call 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'Pr 13-4'!$D$4:$D$17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'Pr 13-4'!$E$4:$E$17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 13-4'!$F$3</c:f>
              <c:strCache>
                <c:ptCount val="1"/>
                <c:pt idx="0">
                  <c:v>Sold 2 Call B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'Pr 13-4'!$D$4:$D$17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'Pr 13-4'!$F$4:$F$17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-20</c:v>
                </c:pt>
                <c:pt idx="10">
                  <c:v>-40</c:v>
                </c:pt>
                <c:pt idx="11">
                  <c:v>-60</c:v>
                </c:pt>
                <c:pt idx="12">
                  <c:v>-80</c:v>
                </c:pt>
                <c:pt idx="13">
                  <c:v>-100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 13-4'!$G$3</c:f>
              <c:strCache>
                <c:ptCount val="1"/>
                <c:pt idx="0">
                  <c:v>Bought Call C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none"/>
          </c:marker>
          <c:xVal>
            <c:numRef>
              <c:f>'Pr 13-4'!$D$4:$D$17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'Pr 13-4'!$G$4:$G$17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</c:numCache>
            </c:numRef>
          </c:yVal>
          <c:smooth val="0"/>
        </c:ser>
        <c:ser>
          <c:idx val="3"/>
          <c:order val="3"/>
          <c:tx>
            <c:v>Total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 13-4'!$D$4:$D$17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'Pr 13-4'!$H$4:$H$17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21808"/>
        <c:axId val="279022200"/>
      </c:scatterChart>
      <c:valAx>
        <c:axId val="279021808"/>
        <c:scaling>
          <c:orientation val="minMax"/>
          <c:max val="13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Stock</a:t>
                </a:r>
                <a:r>
                  <a:rPr lang="nb-NO" baseline="0"/>
                  <a:t> price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84745918568147083"/>
              <c:y val="0.59392265193370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022200"/>
        <c:crosses val="autoZero"/>
        <c:crossBetween val="midCat"/>
        <c:majorUnit val="10"/>
      </c:valAx>
      <c:valAx>
        <c:axId val="279022200"/>
        <c:scaling>
          <c:orientation val="minMax"/>
          <c:max val="40"/>
          <c:min val="-4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Profit</a:t>
                </a:r>
              </a:p>
            </c:rich>
          </c:tx>
          <c:layout>
            <c:manualLayout>
              <c:xMode val="edge"/>
              <c:yMode val="edge"/>
              <c:x val="0.13163022531323582"/>
              <c:y val="7.794185498143815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02180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428640731306569"/>
          <c:y val="5.6087633542153424E-2"/>
          <c:w val="0.20903993246809632"/>
          <c:h val="0.2127071823204422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62931642001409"/>
          <c:y val="5.7395158499010938E-2"/>
          <c:w val="0.78858350951374168"/>
          <c:h val="0.83885390550390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 13-5'!$E$3</c:f>
              <c:strCache>
                <c:ptCount val="1"/>
                <c:pt idx="0">
                  <c:v>Sold Call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'Pr 13-5'!$D$4:$D$24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'Pr 13-5'!$E$4:$E$24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5</c:v>
                </c:pt>
                <c:pt idx="14">
                  <c:v>-5</c:v>
                </c:pt>
                <c:pt idx="15">
                  <c:v>-15</c:v>
                </c:pt>
                <c:pt idx="16">
                  <c:v>-25</c:v>
                </c:pt>
                <c:pt idx="17">
                  <c:v>-35</c:v>
                </c:pt>
                <c:pt idx="18">
                  <c:v>-45</c:v>
                </c:pt>
                <c:pt idx="19">
                  <c:v>-55</c:v>
                </c:pt>
                <c:pt idx="20">
                  <c:v>-65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'Pr 13-5'!$D$4:$D$24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'Pr 13-5'!$F$4:$F$24</c:f>
              <c:numCache>
                <c:formatCode>General</c:formatCode>
                <c:ptCount val="21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 13-5'!$D$4:$D$24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'Pr 13-5'!$G$4:$G$24</c:f>
              <c:numCache>
                <c:formatCode>General</c:formatCode>
                <c:ptCount val="21"/>
                <c:pt idx="0">
                  <c:v>-105</c:v>
                </c:pt>
                <c:pt idx="1">
                  <c:v>-95</c:v>
                </c:pt>
                <c:pt idx="2">
                  <c:v>-85</c:v>
                </c:pt>
                <c:pt idx="3">
                  <c:v>-75</c:v>
                </c:pt>
                <c:pt idx="4">
                  <c:v>-65</c:v>
                </c:pt>
                <c:pt idx="5">
                  <c:v>-55</c:v>
                </c:pt>
                <c:pt idx="6">
                  <c:v>-45</c:v>
                </c:pt>
                <c:pt idx="7">
                  <c:v>-35</c:v>
                </c:pt>
                <c:pt idx="8">
                  <c:v>-25</c:v>
                </c:pt>
                <c:pt idx="9">
                  <c:v>-15</c:v>
                </c:pt>
                <c:pt idx="10">
                  <c:v>-5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22984"/>
        <c:axId val="279023376"/>
      </c:scatterChart>
      <c:valAx>
        <c:axId val="279022984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Stock</a:t>
                </a:r>
                <a:r>
                  <a:rPr lang="nb-NO" baseline="0"/>
                  <a:t> price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78435517970401691"/>
              <c:y val="0.35512591316197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023376"/>
        <c:crosses val="autoZero"/>
        <c:crossBetween val="midCat"/>
        <c:majorUnit val="20"/>
      </c:valAx>
      <c:valAx>
        <c:axId val="279023376"/>
        <c:scaling>
          <c:orientation val="minMax"/>
          <c:max val="80"/>
          <c:min val="-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Profit</a:t>
                </a:r>
              </a:p>
            </c:rich>
          </c:tx>
          <c:layout>
            <c:manualLayout>
              <c:xMode val="edge"/>
              <c:yMode val="edge"/>
              <c:x val="0.17336152219873149"/>
              <c:y val="6.468889422315188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022984"/>
        <c:crosses val="autoZero"/>
        <c:crossBetween val="midCat"/>
        <c:maj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7702607470049332"/>
          <c:y val="7.7545979117947125E-2"/>
          <c:w val="0.26004228329809731"/>
          <c:h val="0.134658126936152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114300</xdr:rowOff>
    </xdr:from>
    <xdr:to>
      <xdr:col>15</xdr:col>
      <xdr:colOff>228600</xdr:colOff>
      <xdr:row>27</xdr:row>
      <xdr:rowOff>95250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3</xdr:row>
      <xdr:rowOff>19050</xdr:rowOff>
    </xdr:from>
    <xdr:to>
      <xdr:col>13</xdr:col>
      <xdr:colOff>238125</xdr:colOff>
      <xdr:row>18</xdr:row>
      <xdr:rowOff>85725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18</xdr:row>
      <xdr:rowOff>152400</xdr:rowOff>
    </xdr:from>
    <xdr:to>
      <xdr:col>13</xdr:col>
      <xdr:colOff>238125</xdr:colOff>
      <xdr:row>34</xdr:row>
      <xdr:rowOff>57150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57150</xdr:rowOff>
    </xdr:from>
    <xdr:to>
      <xdr:col>15</xdr:col>
      <xdr:colOff>104775</xdr:colOff>
      <xdr:row>35</xdr:row>
      <xdr:rowOff>57150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18</xdr:row>
      <xdr:rowOff>57150</xdr:rowOff>
    </xdr:from>
    <xdr:to>
      <xdr:col>7</xdr:col>
      <xdr:colOff>723900</xdr:colOff>
      <xdr:row>39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175177</xdr:colOff>
      <xdr:row>2</xdr:row>
      <xdr:rowOff>28575</xdr:rowOff>
    </xdr:from>
    <xdr:to>
      <xdr:col>13</xdr:col>
      <xdr:colOff>108502</xdr:colOff>
      <xdr:row>28</xdr:row>
      <xdr:rowOff>133350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76200</xdr:rowOff>
    </xdr:from>
    <xdr:to>
      <xdr:col>3</xdr:col>
      <xdr:colOff>0</xdr:colOff>
      <xdr:row>10</xdr:row>
      <xdr:rowOff>66675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1600200" y="153352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10</xdr:row>
      <xdr:rowOff>85725</xdr:rowOff>
    </xdr:from>
    <xdr:to>
      <xdr:col>3</xdr:col>
      <xdr:colOff>0</xdr:colOff>
      <xdr:row>11</xdr:row>
      <xdr:rowOff>85725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1600200" y="170497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66675</xdr:rowOff>
    </xdr:from>
    <xdr:to>
      <xdr:col>3</xdr:col>
      <xdr:colOff>0</xdr:colOff>
      <xdr:row>14</xdr:row>
      <xdr:rowOff>76200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 flipV="1">
          <a:off x="1590675" y="2171700"/>
          <a:ext cx="4572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</xdr:row>
      <xdr:rowOff>76200</xdr:rowOff>
    </xdr:from>
    <xdr:to>
      <xdr:col>3</xdr:col>
      <xdr:colOff>0</xdr:colOff>
      <xdr:row>15</xdr:row>
      <xdr:rowOff>76200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>
          <a:off x="1590675" y="2343150"/>
          <a:ext cx="4572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</xdr:row>
      <xdr:rowOff>66675</xdr:rowOff>
    </xdr:from>
    <xdr:to>
      <xdr:col>3</xdr:col>
      <xdr:colOff>0</xdr:colOff>
      <xdr:row>18</xdr:row>
      <xdr:rowOff>76200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590675" y="2819400"/>
          <a:ext cx="4572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76200</xdr:rowOff>
    </xdr:from>
    <xdr:to>
      <xdr:col>3</xdr:col>
      <xdr:colOff>0</xdr:colOff>
      <xdr:row>19</xdr:row>
      <xdr:rowOff>76200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590675" y="2990850"/>
          <a:ext cx="4572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76200</xdr:rowOff>
    </xdr:from>
    <xdr:to>
      <xdr:col>3</xdr:col>
      <xdr:colOff>0</xdr:colOff>
      <xdr:row>10</xdr:row>
      <xdr:rowOff>66675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V="1">
          <a:off x="1600200" y="153352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10</xdr:row>
      <xdr:rowOff>85725</xdr:rowOff>
    </xdr:from>
    <xdr:to>
      <xdr:col>3</xdr:col>
      <xdr:colOff>0</xdr:colOff>
      <xdr:row>11</xdr:row>
      <xdr:rowOff>85725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>
          <a:off x="1600200" y="170497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66675</xdr:rowOff>
    </xdr:from>
    <xdr:to>
      <xdr:col>3</xdr:col>
      <xdr:colOff>0</xdr:colOff>
      <xdr:row>14</xdr:row>
      <xdr:rowOff>76200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V="1">
          <a:off x="1590675" y="2171700"/>
          <a:ext cx="4572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</xdr:row>
      <xdr:rowOff>76200</xdr:rowOff>
    </xdr:from>
    <xdr:to>
      <xdr:col>3</xdr:col>
      <xdr:colOff>0</xdr:colOff>
      <xdr:row>15</xdr:row>
      <xdr:rowOff>76200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>
          <a:off x="1590675" y="2343150"/>
          <a:ext cx="4572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66675</xdr:rowOff>
    </xdr:from>
    <xdr:to>
      <xdr:col>3</xdr:col>
      <xdr:colOff>0</xdr:colOff>
      <xdr:row>11</xdr:row>
      <xdr:rowOff>76200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 flipV="1">
          <a:off x="1552575" y="1685925"/>
          <a:ext cx="4476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9</xdr:row>
      <xdr:rowOff>76200</xdr:rowOff>
    </xdr:from>
    <xdr:to>
      <xdr:col>5</xdr:col>
      <xdr:colOff>0</xdr:colOff>
      <xdr:row>10</xdr:row>
      <xdr:rowOff>85725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2447925" y="1533525"/>
          <a:ext cx="4476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11</xdr:row>
      <xdr:rowOff>85725</xdr:rowOff>
    </xdr:from>
    <xdr:to>
      <xdr:col>5</xdr:col>
      <xdr:colOff>0</xdr:colOff>
      <xdr:row>12</xdr:row>
      <xdr:rowOff>85725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 flipV="1">
          <a:off x="2447925" y="1866900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</xdr:row>
      <xdr:rowOff>66675</xdr:rowOff>
    </xdr:from>
    <xdr:to>
      <xdr:col>6</xdr:col>
      <xdr:colOff>752475</xdr:colOff>
      <xdr:row>9</xdr:row>
      <xdr:rowOff>76200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3343275" y="1362075"/>
          <a:ext cx="4476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10</xdr:row>
      <xdr:rowOff>76200</xdr:rowOff>
    </xdr:from>
    <xdr:to>
      <xdr:col>7</xdr:col>
      <xdr:colOff>0</xdr:colOff>
      <xdr:row>11</xdr:row>
      <xdr:rowOff>85725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3352800" y="1695450"/>
          <a:ext cx="43815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85725</xdr:rowOff>
    </xdr:from>
    <xdr:to>
      <xdr:col>6</xdr:col>
      <xdr:colOff>752475</xdr:colOff>
      <xdr:row>13</xdr:row>
      <xdr:rowOff>95250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 flipV="1">
          <a:off x="3343275" y="2028825"/>
          <a:ext cx="4476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</xdr:row>
      <xdr:rowOff>76200</xdr:rowOff>
    </xdr:from>
    <xdr:to>
      <xdr:col>3</xdr:col>
      <xdr:colOff>0</xdr:colOff>
      <xdr:row>12</xdr:row>
      <xdr:rowOff>76200</xdr:rowOff>
    </xdr:to>
    <xdr:sp macro="" textlink="">
      <xdr:nvSpPr>
        <xdr:cNvPr id="9223" name="Line 7"/>
        <xdr:cNvSpPr>
          <a:spLocks noChangeShapeType="1"/>
        </xdr:cNvSpPr>
      </xdr:nvSpPr>
      <xdr:spPr bwMode="auto">
        <a:xfrm>
          <a:off x="1552575" y="185737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12</xdr:row>
      <xdr:rowOff>85725</xdr:rowOff>
    </xdr:from>
    <xdr:to>
      <xdr:col>5</xdr:col>
      <xdr:colOff>0</xdr:colOff>
      <xdr:row>13</xdr:row>
      <xdr:rowOff>95250</xdr:rowOff>
    </xdr:to>
    <xdr:sp macro="" textlink="">
      <xdr:nvSpPr>
        <xdr:cNvPr id="9224" name="Line 8"/>
        <xdr:cNvSpPr>
          <a:spLocks noChangeShapeType="1"/>
        </xdr:cNvSpPr>
      </xdr:nvSpPr>
      <xdr:spPr bwMode="auto">
        <a:xfrm>
          <a:off x="2447925" y="2028825"/>
          <a:ext cx="4476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10</xdr:row>
      <xdr:rowOff>85725</xdr:rowOff>
    </xdr:from>
    <xdr:to>
      <xdr:col>5</xdr:col>
      <xdr:colOff>0</xdr:colOff>
      <xdr:row>11</xdr:row>
      <xdr:rowOff>76200</xdr:rowOff>
    </xdr:to>
    <xdr:sp macro="" textlink="">
      <xdr:nvSpPr>
        <xdr:cNvPr id="9225" name="Line 9"/>
        <xdr:cNvSpPr>
          <a:spLocks noChangeShapeType="1"/>
        </xdr:cNvSpPr>
      </xdr:nvSpPr>
      <xdr:spPr bwMode="auto">
        <a:xfrm>
          <a:off x="2447925" y="170497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76200</xdr:rowOff>
    </xdr:from>
    <xdr:to>
      <xdr:col>7</xdr:col>
      <xdr:colOff>0</xdr:colOff>
      <xdr:row>10</xdr:row>
      <xdr:rowOff>66675</xdr:rowOff>
    </xdr:to>
    <xdr:sp macro="" textlink="">
      <xdr:nvSpPr>
        <xdr:cNvPr id="9226" name="Line 10"/>
        <xdr:cNvSpPr>
          <a:spLocks noChangeShapeType="1"/>
        </xdr:cNvSpPr>
      </xdr:nvSpPr>
      <xdr:spPr bwMode="auto">
        <a:xfrm>
          <a:off x="3343275" y="153352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85725</xdr:rowOff>
    </xdr:from>
    <xdr:to>
      <xdr:col>7</xdr:col>
      <xdr:colOff>0</xdr:colOff>
      <xdr:row>12</xdr:row>
      <xdr:rowOff>76200</xdr:rowOff>
    </xdr:to>
    <xdr:sp macro="" textlink="">
      <xdr:nvSpPr>
        <xdr:cNvPr id="9227" name="Line 11"/>
        <xdr:cNvSpPr>
          <a:spLocks noChangeShapeType="1"/>
        </xdr:cNvSpPr>
      </xdr:nvSpPr>
      <xdr:spPr bwMode="auto">
        <a:xfrm>
          <a:off x="3343275" y="1866900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95250</xdr:rowOff>
    </xdr:from>
    <xdr:to>
      <xdr:col>7</xdr:col>
      <xdr:colOff>0</xdr:colOff>
      <xdr:row>14</xdr:row>
      <xdr:rowOff>85725</xdr:rowOff>
    </xdr:to>
    <xdr:sp macro="" textlink="">
      <xdr:nvSpPr>
        <xdr:cNvPr id="9228" name="Line 12"/>
        <xdr:cNvSpPr>
          <a:spLocks noChangeShapeType="1"/>
        </xdr:cNvSpPr>
      </xdr:nvSpPr>
      <xdr:spPr bwMode="auto">
        <a:xfrm>
          <a:off x="3343275" y="220027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</xdr:row>
      <xdr:rowOff>95250</xdr:rowOff>
    </xdr:from>
    <xdr:to>
      <xdr:col>9</xdr:col>
      <xdr:colOff>0</xdr:colOff>
      <xdr:row>15</xdr:row>
      <xdr:rowOff>85725</xdr:rowOff>
    </xdr:to>
    <xdr:sp macro="" textlink="">
      <xdr:nvSpPr>
        <xdr:cNvPr id="9229" name="Line 13"/>
        <xdr:cNvSpPr>
          <a:spLocks noChangeShapeType="1"/>
        </xdr:cNvSpPr>
      </xdr:nvSpPr>
      <xdr:spPr bwMode="auto">
        <a:xfrm>
          <a:off x="4238625" y="2362200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8</xdr:row>
      <xdr:rowOff>85725</xdr:rowOff>
    </xdr:from>
    <xdr:to>
      <xdr:col>9</xdr:col>
      <xdr:colOff>0</xdr:colOff>
      <xdr:row>9</xdr:row>
      <xdr:rowOff>76200</xdr:rowOff>
    </xdr:to>
    <xdr:sp macro="" textlink="">
      <xdr:nvSpPr>
        <xdr:cNvPr id="9230" name="Line 14"/>
        <xdr:cNvSpPr>
          <a:spLocks noChangeShapeType="1"/>
        </xdr:cNvSpPr>
      </xdr:nvSpPr>
      <xdr:spPr bwMode="auto">
        <a:xfrm>
          <a:off x="4238625" y="138112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</xdr:row>
      <xdr:rowOff>95250</xdr:rowOff>
    </xdr:from>
    <xdr:to>
      <xdr:col>9</xdr:col>
      <xdr:colOff>0</xdr:colOff>
      <xdr:row>13</xdr:row>
      <xdr:rowOff>85725</xdr:rowOff>
    </xdr:to>
    <xdr:sp macro="" textlink="">
      <xdr:nvSpPr>
        <xdr:cNvPr id="9231" name="Line 15"/>
        <xdr:cNvSpPr>
          <a:spLocks noChangeShapeType="1"/>
        </xdr:cNvSpPr>
      </xdr:nvSpPr>
      <xdr:spPr bwMode="auto">
        <a:xfrm>
          <a:off x="4238625" y="2038350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10</xdr:row>
      <xdr:rowOff>76200</xdr:rowOff>
    </xdr:from>
    <xdr:to>
      <xdr:col>9</xdr:col>
      <xdr:colOff>0</xdr:colOff>
      <xdr:row>11</xdr:row>
      <xdr:rowOff>76200</xdr:rowOff>
    </xdr:to>
    <xdr:sp macro="" textlink="">
      <xdr:nvSpPr>
        <xdr:cNvPr id="9232" name="Line 16"/>
        <xdr:cNvSpPr>
          <a:spLocks noChangeShapeType="1"/>
        </xdr:cNvSpPr>
      </xdr:nvSpPr>
      <xdr:spPr bwMode="auto">
        <a:xfrm>
          <a:off x="4238625" y="1695450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7</xdr:row>
      <xdr:rowOff>85725</xdr:rowOff>
    </xdr:from>
    <xdr:to>
      <xdr:col>9</xdr:col>
      <xdr:colOff>0</xdr:colOff>
      <xdr:row>8</xdr:row>
      <xdr:rowOff>76200</xdr:rowOff>
    </xdr:to>
    <xdr:sp macro="" textlink="">
      <xdr:nvSpPr>
        <xdr:cNvPr id="9233" name="Line 17"/>
        <xdr:cNvSpPr>
          <a:spLocks noChangeShapeType="1"/>
        </xdr:cNvSpPr>
      </xdr:nvSpPr>
      <xdr:spPr bwMode="auto">
        <a:xfrm flipV="1">
          <a:off x="4238625" y="1219200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9</xdr:row>
      <xdr:rowOff>76200</xdr:rowOff>
    </xdr:from>
    <xdr:to>
      <xdr:col>9</xdr:col>
      <xdr:colOff>0</xdr:colOff>
      <xdr:row>10</xdr:row>
      <xdr:rowOff>66675</xdr:rowOff>
    </xdr:to>
    <xdr:sp macro="" textlink="">
      <xdr:nvSpPr>
        <xdr:cNvPr id="9234" name="Line 18"/>
        <xdr:cNvSpPr>
          <a:spLocks noChangeShapeType="1"/>
        </xdr:cNvSpPr>
      </xdr:nvSpPr>
      <xdr:spPr bwMode="auto">
        <a:xfrm flipV="1">
          <a:off x="4238625" y="153352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11</xdr:row>
      <xdr:rowOff>85725</xdr:rowOff>
    </xdr:from>
    <xdr:to>
      <xdr:col>9</xdr:col>
      <xdr:colOff>0</xdr:colOff>
      <xdr:row>12</xdr:row>
      <xdr:rowOff>85725</xdr:rowOff>
    </xdr:to>
    <xdr:sp macro="" textlink="">
      <xdr:nvSpPr>
        <xdr:cNvPr id="9235" name="Line 19"/>
        <xdr:cNvSpPr>
          <a:spLocks noChangeShapeType="1"/>
        </xdr:cNvSpPr>
      </xdr:nvSpPr>
      <xdr:spPr bwMode="auto">
        <a:xfrm flipV="1">
          <a:off x="4238625" y="1866900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13</xdr:row>
      <xdr:rowOff>95250</xdr:rowOff>
    </xdr:from>
    <xdr:to>
      <xdr:col>9</xdr:col>
      <xdr:colOff>0</xdr:colOff>
      <xdr:row>14</xdr:row>
      <xdr:rowOff>85725</xdr:rowOff>
    </xdr:to>
    <xdr:sp macro="" textlink="">
      <xdr:nvSpPr>
        <xdr:cNvPr id="9236" name="Line 20"/>
        <xdr:cNvSpPr>
          <a:spLocks noChangeShapeType="1"/>
        </xdr:cNvSpPr>
      </xdr:nvSpPr>
      <xdr:spPr bwMode="auto">
        <a:xfrm flipV="1">
          <a:off x="4238625" y="220027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</xdr:row>
      <xdr:rowOff>66675</xdr:rowOff>
    </xdr:from>
    <xdr:to>
      <xdr:col>3</xdr:col>
      <xdr:colOff>0</xdr:colOff>
      <xdr:row>23</xdr:row>
      <xdr:rowOff>76200</xdr:rowOff>
    </xdr:to>
    <xdr:sp macro="" textlink="">
      <xdr:nvSpPr>
        <xdr:cNvPr id="9237" name="Line 21"/>
        <xdr:cNvSpPr>
          <a:spLocks noChangeShapeType="1"/>
        </xdr:cNvSpPr>
      </xdr:nvSpPr>
      <xdr:spPr bwMode="auto">
        <a:xfrm flipV="1">
          <a:off x="1552575" y="3629025"/>
          <a:ext cx="4476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21</xdr:row>
      <xdr:rowOff>76200</xdr:rowOff>
    </xdr:from>
    <xdr:to>
      <xdr:col>5</xdr:col>
      <xdr:colOff>0</xdr:colOff>
      <xdr:row>22</xdr:row>
      <xdr:rowOff>76200</xdr:rowOff>
    </xdr:to>
    <xdr:sp macro="" textlink="">
      <xdr:nvSpPr>
        <xdr:cNvPr id="9238" name="Line 22"/>
        <xdr:cNvSpPr>
          <a:spLocks noChangeShapeType="1"/>
        </xdr:cNvSpPr>
      </xdr:nvSpPr>
      <xdr:spPr bwMode="auto">
        <a:xfrm flipV="1">
          <a:off x="2447925" y="347662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</xdr:row>
      <xdr:rowOff>85725</xdr:rowOff>
    </xdr:from>
    <xdr:to>
      <xdr:col>3</xdr:col>
      <xdr:colOff>0</xdr:colOff>
      <xdr:row>24</xdr:row>
      <xdr:rowOff>85725</xdr:rowOff>
    </xdr:to>
    <xdr:sp macro="" textlink="">
      <xdr:nvSpPr>
        <xdr:cNvPr id="9239" name="Line 23"/>
        <xdr:cNvSpPr>
          <a:spLocks noChangeShapeType="1"/>
        </xdr:cNvSpPr>
      </xdr:nvSpPr>
      <xdr:spPr bwMode="auto">
        <a:xfrm>
          <a:off x="1552575" y="3810000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23</xdr:row>
      <xdr:rowOff>85725</xdr:rowOff>
    </xdr:from>
    <xdr:to>
      <xdr:col>5</xdr:col>
      <xdr:colOff>0</xdr:colOff>
      <xdr:row>24</xdr:row>
      <xdr:rowOff>85725</xdr:rowOff>
    </xdr:to>
    <xdr:sp macro="" textlink="">
      <xdr:nvSpPr>
        <xdr:cNvPr id="9240" name="Line 24"/>
        <xdr:cNvSpPr>
          <a:spLocks noChangeShapeType="1"/>
        </xdr:cNvSpPr>
      </xdr:nvSpPr>
      <xdr:spPr bwMode="auto">
        <a:xfrm flipV="1">
          <a:off x="2447925" y="3810000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22</xdr:row>
      <xdr:rowOff>95250</xdr:rowOff>
    </xdr:from>
    <xdr:to>
      <xdr:col>5</xdr:col>
      <xdr:colOff>0</xdr:colOff>
      <xdr:row>23</xdr:row>
      <xdr:rowOff>76200</xdr:rowOff>
    </xdr:to>
    <xdr:sp macro="" textlink="">
      <xdr:nvSpPr>
        <xdr:cNvPr id="9241" name="Line 25"/>
        <xdr:cNvSpPr>
          <a:spLocks noChangeShapeType="1"/>
        </xdr:cNvSpPr>
      </xdr:nvSpPr>
      <xdr:spPr bwMode="auto">
        <a:xfrm>
          <a:off x="2447925" y="3657600"/>
          <a:ext cx="447675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24</xdr:row>
      <xdr:rowOff>95250</xdr:rowOff>
    </xdr:from>
    <xdr:to>
      <xdr:col>5</xdr:col>
      <xdr:colOff>0</xdr:colOff>
      <xdr:row>25</xdr:row>
      <xdr:rowOff>85725</xdr:rowOff>
    </xdr:to>
    <xdr:sp macro="" textlink="">
      <xdr:nvSpPr>
        <xdr:cNvPr id="9242" name="Line 26"/>
        <xdr:cNvSpPr>
          <a:spLocks noChangeShapeType="1"/>
        </xdr:cNvSpPr>
      </xdr:nvSpPr>
      <xdr:spPr bwMode="auto">
        <a:xfrm>
          <a:off x="2447925" y="3981450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20</xdr:row>
      <xdr:rowOff>66675</xdr:rowOff>
    </xdr:from>
    <xdr:to>
      <xdr:col>7</xdr:col>
      <xdr:colOff>0</xdr:colOff>
      <xdr:row>21</xdr:row>
      <xdr:rowOff>66675</xdr:rowOff>
    </xdr:to>
    <xdr:sp macro="" textlink="">
      <xdr:nvSpPr>
        <xdr:cNvPr id="9243" name="Line 27"/>
        <xdr:cNvSpPr>
          <a:spLocks noChangeShapeType="1"/>
        </xdr:cNvSpPr>
      </xdr:nvSpPr>
      <xdr:spPr bwMode="auto">
        <a:xfrm flipV="1">
          <a:off x="3343275" y="330517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23</xdr:row>
      <xdr:rowOff>76200</xdr:rowOff>
    </xdr:to>
    <xdr:sp macro="" textlink="">
      <xdr:nvSpPr>
        <xdr:cNvPr id="9244" name="Line 28"/>
        <xdr:cNvSpPr>
          <a:spLocks noChangeShapeType="1"/>
        </xdr:cNvSpPr>
      </xdr:nvSpPr>
      <xdr:spPr bwMode="auto">
        <a:xfrm flipV="1">
          <a:off x="3343275" y="3638550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24</xdr:row>
      <xdr:rowOff>85725</xdr:rowOff>
    </xdr:from>
    <xdr:to>
      <xdr:col>7</xdr:col>
      <xdr:colOff>0</xdr:colOff>
      <xdr:row>25</xdr:row>
      <xdr:rowOff>85725</xdr:rowOff>
    </xdr:to>
    <xdr:sp macro="" textlink="">
      <xdr:nvSpPr>
        <xdr:cNvPr id="9245" name="Line 29"/>
        <xdr:cNvSpPr>
          <a:spLocks noChangeShapeType="1"/>
        </xdr:cNvSpPr>
      </xdr:nvSpPr>
      <xdr:spPr bwMode="auto">
        <a:xfrm flipV="1">
          <a:off x="3343275" y="397192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21</xdr:row>
      <xdr:rowOff>76200</xdr:rowOff>
    </xdr:from>
    <xdr:to>
      <xdr:col>7</xdr:col>
      <xdr:colOff>0</xdr:colOff>
      <xdr:row>22</xdr:row>
      <xdr:rowOff>76200</xdr:rowOff>
    </xdr:to>
    <xdr:sp macro="" textlink="">
      <xdr:nvSpPr>
        <xdr:cNvPr id="9246" name="Line 30"/>
        <xdr:cNvSpPr>
          <a:spLocks noChangeShapeType="1"/>
        </xdr:cNvSpPr>
      </xdr:nvSpPr>
      <xdr:spPr bwMode="auto">
        <a:xfrm>
          <a:off x="3343275" y="347662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23</xdr:row>
      <xdr:rowOff>85725</xdr:rowOff>
    </xdr:from>
    <xdr:to>
      <xdr:col>7</xdr:col>
      <xdr:colOff>0</xdr:colOff>
      <xdr:row>24</xdr:row>
      <xdr:rowOff>85725</xdr:rowOff>
    </xdr:to>
    <xdr:sp macro="" textlink="">
      <xdr:nvSpPr>
        <xdr:cNvPr id="9247" name="Line 31"/>
        <xdr:cNvSpPr>
          <a:spLocks noChangeShapeType="1"/>
        </xdr:cNvSpPr>
      </xdr:nvSpPr>
      <xdr:spPr bwMode="auto">
        <a:xfrm>
          <a:off x="3343275" y="3810000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</xdr:row>
      <xdr:rowOff>76200</xdr:rowOff>
    </xdr:from>
    <xdr:to>
      <xdr:col>9</xdr:col>
      <xdr:colOff>0</xdr:colOff>
      <xdr:row>20</xdr:row>
      <xdr:rowOff>76200</xdr:rowOff>
    </xdr:to>
    <xdr:sp macro="" textlink="">
      <xdr:nvSpPr>
        <xdr:cNvPr id="9248" name="Line 32"/>
        <xdr:cNvSpPr>
          <a:spLocks noChangeShapeType="1"/>
        </xdr:cNvSpPr>
      </xdr:nvSpPr>
      <xdr:spPr bwMode="auto">
        <a:xfrm flipV="1">
          <a:off x="4238625" y="315277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21</xdr:row>
      <xdr:rowOff>76200</xdr:rowOff>
    </xdr:from>
    <xdr:to>
      <xdr:col>9</xdr:col>
      <xdr:colOff>0</xdr:colOff>
      <xdr:row>22</xdr:row>
      <xdr:rowOff>76200</xdr:rowOff>
    </xdr:to>
    <xdr:sp macro="" textlink="">
      <xdr:nvSpPr>
        <xdr:cNvPr id="9249" name="Line 33"/>
        <xdr:cNvSpPr>
          <a:spLocks noChangeShapeType="1"/>
        </xdr:cNvSpPr>
      </xdr:nvSpPr>
      <xdr:spPr bwMode="auto">
        <a:xfrm flipV="1">
          <a:off x="4238625" y="347662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</xdr:row>
      <xdr:rowOff>85725</xdr:rowOff>
    </xdr:from>
    <xdr:to>
      <xdr:col>9</xdr:col>
      <xdr:colOff>0</xdr:colOff>
      <xdr:row>24</xdr:row>
      <xdr:rowOff>85725</xdr:rowOff>
    </xdr:to>
    <xdr:sp macro="" textlink="">
      <xdr:nvSpPr>
        <xdr:cNvPr id="9250" name="Line 34"/>
        <xdr:cNvSpPr>
          <a:spLocks noChangeShapeType="1"/>
        </xdr:cNvSpPr>
      </xdr:nvSpPr>
      <xdr:spPr bwMode="auto">
        <a:xfrm flipV="1">
          <a:off x="4238625" y="3810000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25</xdr:row>
      <xdr:rowOff>95250</xdr:rowOff>
    </xdr:from>
    <xdr:to>
      <xdr:col>9</xdr:col>
      <xdr:colOff>0</xdr:colOff>
      <xdr:row>26</xdr:row>
      <xdr:rowOff>95250</xdr:rowOff>
    </xdr:to>
    <xdr:sp macro="" textlink="">
      <xdr:nvSpPr>
        <xdr:cNvPr id="9251" name="Line 35"/>
        <xdr:cNvSpPr>
          <a:spLocks noChangeShapeType="1"/>
        </xdr:cNvSpPr>
      </xdr:nvSpPr>
      <xdr:spPr bwMode="auto">
        <a:xfrm flipV="1">
          <a:off x="4238625" y="414337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85725</xdr:rowOff>
    </xdr:from>
    <xdr:to>
      <xdr:col>9</xdr:col>
      <xdr:colOff>0</xdr:colOff>
      <xdr:row>21</xdr:row>
      <xdr:rowOff>76200</xdr:rowOff>
    </xdr:to>
    <xdr:sp macro="" textlink="">
      <xdr:nvSpPr>
        <xdr:cNvPr id="9252" name="Line 36"/>
        <xdr:cNvSpPr>
          <a:spLocks noChangeShapeType="1"/>
        </xdr:cNvSpPr>
      </xdr:nvSpPr>
      <xdr:spPr bwMode="auto">
        <a:xfrm>
          <a:off x="4238625" y="332422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22</xdr:row>
      <xdr:rowOff>85725</xdr:rowOff>
    </xdr:from>
    <xdr:to>
      <xdr:col>9</xdr:col>
      <xdr:colOff>0</xdr:colOff>
      <xdr:row>23</xdr:row>
      <xdr:rowOff>76200</xdr:rowOff>
    </xdr:to>
    <xdr:sp macro="" textlink="">
      <xdr:nvSpPr>
        <xdr:cNvPr id="9253" name="Line 37"/>
        <xdr:cNvSpPr>
          <a:spLocks noChangeShapeType="1"/>
        </xdr:cNvSpPr>
      </xdr:nvSpPr>
      <xdr:spPr bwMode="auto">
        <a:xfrm>
          <a:off x="4238625" y="364807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24</xdr:row>
      <xdr:rowOff>85725</xdr:rowOff>
    </xdr:from>
    <xdr:to>
      <xdr:col>9</xdr:col>
      <xdr:colOff>0</xdr:colOff>
      <xdr:row>25</xdr:row>
      <xdr:rowOff>76200</xdr:rowOff>
    </xdr:to>
    <xdr:sp macro="" textlink="">
      <xdr:nvSpPr>
        <xdr:cNvPr id="9254" name="Line 38"/>
        <xdr:cNvSpPr>
          <a:spLocks noChangeShapeType="1"/>
        </xdr:cNvSpPr>
      </xdr:nvSpPr>
      <xdr:spPr bwMode="auto">
        <a:xfrm>
          <a:off x="4238625" y="397192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</xdr:row>
      <xdr:rowOff>95250</xdr:rowOff>
    </xdr:from>
    <xdr:to>
      <xdr:col>9</xdr:col>
      <xdr:colOff>0</xdr:colOff>
      <xdr:row>27</xdr:row>
      <xdr:rowOff>85725</xdr:rowOff>
    </xdr:to>
    <xdr:sp macro="" textlink="">
      <xdr:nvSpPr>
        <xdr:cNvPr id="9255" name="Line 39"/>
        <xdr:cNvSpPr>
          <a:spLocks noChangeShapeType="1"/>
        </xdr:cNvSpPr>
      </xdr:nvSpPr>
      <xdr:spPr bwMode="auto">
        <a:xfrm>
          <a:off x="4238625" y="4305300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25</xdr:row>
      <xdr:rowOff>95250</xdr:rowOff>
    </xdr:from>
    <xdr:to>
      <xdr:col>7</xdr:col>
      <xdr:colOff>0</xdr:colOff>
      <xdr:row>26</xdr:row>
      <xdr:rowOff>95250</xdr:rowOff>
    </xdr:to>
    <xdr:sp macro="" textlink="">
      <xdr:nvSpPr>
        <xdr:cNvPr id="9256" name="Line 40"/>
        <xdr:cNvSpPr>
          <a:spLocks noChangeShapeType="1"/>
        </xdr:cNvSpPr>
      </xdr:nvSpPr>
      <xdr:spPr bwMode="auto">
        <a:xfrm>
          <a:off x="3352800" y="4143375"/>
          <a:ext cx="43815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76200</xdr:rowOff>
    </xdr:from>
    <xdr:to>
      <xdr:col>3</xdr:col>
      <xdr:colOff>0</xdr:colOff>
      <xdr:row>10</xdr:row>
      <xdr:rowOff>66675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 flipV="1">
          <a:off x="1600200" y="1533525"/>
          <a:ext cx="447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10</xdr:row>
      <xdr:rowOff>85725</xdr:rowOff>
    </xdr:from>
    <xdr:to>
      <xdr:col>3</xdr:col>
      <xdr:colOff>0</xdr:colOff>
      <xdr:row>11</xdr:row>
      <xdr:rowOff>85725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>
          <a:off x="1600200" y="1704975"/>
          <a:ext cx="447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66675</xdr:rowOff>
    </xdr:from>
    <xdr:to>
      <xdr:col>3</xdr:col>
      <xdr:colOff>0</xdr:colOff>
      <xdr:row>14</xdr:row>
      <xdr:rowOff>76200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V="1">
          <a:off x="1590675" y="2171700"/>
          <a:ext cx="4572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</xdr:row>
      <xdr:rowOff>76200</xdr:rowOff>
    </xdr:from>
    <xdr:to>
      <xdr:col>3</xdr:col>
      <xdr:colOff>0</xdr:colOff>
      <xdr:row>15</xdr:row>
      <xdr:rowOff>76200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>
          <a:off x="1590675" y="2343150"/>
          <a:ext cx="4572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</xdr:row>
      <xdr:rowOff>66675</xdr:rowOff>
    </xdr:from>
    <xdr:to>
      <xdr:col>3</xdr:col>
      <xdr:colOff>0</xdr:colOff>
      <xdr:row>18</xdr:row>
      <xdr:rowOff>76200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590675" y="2819400"/>
          <a:ext cx="4572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76200</xdr:rowOff>
    </xdr:from>
    <xdr:to>
      <xdr:col>3</xdr:col>
      <xdr:colOff>0</xdr:colOff>
      <xdr:row>19</xdr:row>
      <xdr:rowOff>76200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590675" y="2990850"/>
          <a:ext cx="4572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zoomScale="110" zoomScaleNormal="110" workbookViewId="0">
      <selection activeCell="A2" sqref="A2"/>
    </sheetView>
  </sheetViews>
  <sheetFormatPr baseColWidth="10" defaultColWidth="11.42578125" defaultRowHeight="12.75" x14ac:dyDescent="0.2"/>
  <cols>
    <col min="1" max="1" width="14.5703125" customWidth="1"/>
    <col min="2" max="2" width="6.28515625" customWidth="1"/>
    <col min="3" max="3" width="4.7109375" customWidth="1"/>
    <col min="4" max="4" width="10.7109375" customWidth="1"/>
    <col min="5" max="6" width="8.5703125" customWidth="1"/>
    <col min="7" max="7" width="7" customWidth="1"/>
  </cols>
  <sheetData>
    <row r="1" spans="1:7" x14ac:dyDescent="0.2">
      <c r="A1" s="11" t="s">
        <v>33</v>
      </c>
      <c r="B1" t="s">
        <v>19</v>
      </c>
    </row>
    <row r="2" spans="1:7" x14ac:dyDescent="0.2">
      <c r="A2" s="1"/>
      <c r="E2" s="3" t="s">
        <v>31</v>
      </c>
      <c r="F2" s="3" t="s">
        <v>32</v>
      </c>
    </row>
    <row r="3" spans="1:7" x14ac:dyDescent="0.2">
      <c r="A3" s="11" t="s">
        <v>28</v>
      </c>
      <c r="D3" s="3" t="s">
        <v>30</v>
      </c>
      <c r="E3" s="3" t="s">
        <v>17</v>
      </c>
      <c r="F3" s="3" t="s">
        <v>18</v>
      </c>
      <c r="G3" s="3" t="s">
        <v>1</v>
      </c>
    </row>
    <row r="4" spans="1:7" x14ac:dyDescent="0.2">
      <c r="A4" s="84" t="s">
        <v>26</v>
      </c>
      <c r="B4" s="76">
        <v>15</v>
      </c>
      <c r="D4">
        <v>0</v>
      </c>
      <c r="E4">
        <f t="shared" ref="E4:E29" si="0">IF(D4&lt;$B$5,$B$4,$B$5-D4+$B$4)</f>
        <v>15</v>
      </c>
      <c r="F4" s="2">
        <f t="shared" ref="F4:F24" si="1">IF(D4&lt;$B$9,-$B$8,D4-$B$8-$B$9)</f>
        <v>-10</v>
      </c>
      <c r="G4">
        <f t="shared" ref="G4:G24" si="2">F4+E4</f>
        <v>5</v>
      </c>
    </row>
    <row r="5" spans="1:7" x14ac:dyDescent="0.2">
      <c r="A5" s="84" t="s">
        <v>27</v>
      </c>
      <c r="B5" s="76">
        <v>50</v>
      </c>
      <c r="D5">
        <v>5</v>
      </c>
      <c r="E5">
        <f t="shared" si="0"/>
        <v>15</v>
      </c>
      <c r="F5">
        <f t="shared" si="1"/>
        <v>-10</v>
      </c>
      <c r="G5">
        <f t="shared" si="2"/>
        <v>5</v>
      </c>
    </row>
    <row r="6" spans="1:7" x14ac:dyDescent="0.2">
      <c r="B6" s="3"/>
      <c r="D6">
        <v>10</v>
      </c>
      <c r="E6">
        <f t="shared" si="0"/>
        <v>15</v>
      </c>
      <c r="F6">
        <f t="shared" si="1"/>
        <v>-10</v>
      </c>
      <c r="G6">
        <f t="shared" si="2"/>
        <v>5</v>
      </c>
    </row>
    <row r="7" spans="1:7" x14ac:dyDescent="0.2">
      <c r="A7" s="11" t="s">
        <v>29</v>
      </c>
      <c r="D7">
        <v>15</v>
      </c>
      <c r="E7">
        <f t="shared" si="0"/>
        <v>15</v>
      </c>
      <c r="F7">
        <f t="shared" si="1"/>
        <v>-10</v>
      </c>
      <c r="G7">
        <f t="shared" si="2"/>
        <v>5</v>
      </c>
    </row>
    <row r="8" spans="1:7" x14ac:dyDescent="0.2">
      <c r="A8" s="84" t="s">
        <v>26</v>
      </c>
      <c r="B8" s="76">
        <v>10</v>
      </c>
      <c r="D8">
        <v>20</v>
      </c>
      <c r="E8">
        <f t="shared" si="0"/>
        <v>15</v>
      </c>
      <c r="F8">
        <f t="shared" si="1"/>
        <v>-10</v>
      </c>
      <c r="G8">
        <f t="shared" si="2"/>
        <v>5</v>
      </c>
    </row>
    <row r="9" spans="1:7" x14ac:dyDescent="0.2">
      <c r="A9" s="84" t="s">
        <v>27</v>
      </c>
      <c r="B9" s="76">
        <v>75</v>
      </c>
      <c r="D9">
        <v>25</v>
      </c>
      <c r="E9">
        <f t="shared" si="0"/>
        <v>15</v>
      </c>
      <c r="F9">
        <f t="shared" si="1"/>
        <v>-10</v>
      </c>
      <c r="G9">
        <f t="shared" si="2"/>
        <v>5</v>
      </c>
    </row>
    <row r="10" spans="1:7" x14ac:dyDescent="0.2">
      <c r="D10">
        <v>30</v>
      </c>
      <c r="E10">
        <f t="shared" si="0"/>
        <v>15</v>
      </c>
      <c r="F10">
        <f t="shared" si="1"/>
        <v>-10</v>
      </c>
      <c r="G10">
        <f t="shared" si="2"/>
        <v>5</v>
      </c>
    </row>
    <row r="11" spans="1:7" x14ac:dyDescent="0.2">
      <c r="D11">
        <v>35</v>
      </c>
      <c r="E11">
        <f t="shared" si="0"/>
        <v>15</v>
      </c>
      <c r="F11">
        <f t="shared" si="1"/>
        <v>-10</v>
      </c>
      <c r="G11">
        <f t="shared" si="2"/>
        <v>5</v>
      </c>
    </row>
    <row r="12" spans="1:7" x14ac:dyDescent="0.2">
      <c r="D12">
        <v>40</v>
      </c>
      <c r="E12">
        <f t="shared" si="0"/>
        <v>15</v>
      </c>
      <c r="F12">
        <f t="shared" si="1"/>
        <v>-10</v>
      </c>
      <c r="G12">
        <f t="shared" si="2"/>
        <v>5</v>
      </c>
    </row>
    <row r="13" spans="1:7" x14ac:dyDescent="0.2">
      <c r="D13">
        <v>45</v>
      </c>
      <c r="E13">
        <f t="shared" si="0"/>
        <v>15</v>
      </c>
      <c r="F13">
        <f t="shared" si="1"/>
        <v>-10</v>
      </c>
      <c r="G13">
        <f t="shared" si="2"/>
        <v>5</v>
      </c>
    </row>
    <row r="14" spans="1:7" x14ac:dyDescent="0.2">
      <c r="A14" s="11"/>
      <c r="D14">
        <v>50</v>
      </c>
      <c r="E14">
        <f t="shared" si="0"/>
        <v>15</v>
      </c>
      <c r="F14">
        <f t="shared" si="1"/>
        <v>-10</v>
      </c>
      <c r="G14">
        <f t="shared" si="2"/>
        <v>5</v>
      </c>
    </row>
    <row r="15" spans="1:7" x14ac:dyDescent="0.2">
      <c r="A15" s="84"/>
      <c r="D15">
        <v>55</v>
      </c>
      <c r="E15">
        <f t="shared" si="0"/>
        <v>10</v>
      </c>
      <c r="F15">
        <f t="shared" si="1"/>
        <v>-10</v>
      </c>
      <c r="G15">
        <f t="shared" si="2"/>
        <v>0</v>
      </c>
    </row>
    <row r="16" spans="1:7" x14ac:dyDescent="0.2">
      <c r="A16" s="84"/>
      <c r="D16">
        <v>60</v>
      </c>
      <c r="E16">
        <f t="shared" si="0"/>
        <v>5</v>
      </c>
      <c r="F16">
        <f t="shared" si="1"/>
        <v>-10</v>
      </c>
      <c r="G16">
        <f t="shared" si="2"/>
        <v>-5</v>
      </c>
    </row>
    <row r="17" spans="1:7" x14ac:dyDescent="0.2">
      <c r="D17">
        <v>65</v>
      </c>
      <c r="E17">
        <f t="shared" si="0"/>
        <v>0</v>
      </c>
      <c r="F17">
        <f t="shared" si="1"/>
        <v>-10</v>
      </c>
      <c r="G17">
        <f t="shared" si="2"/>
        <v>-10</v>
      </c>
    </row>
    <row r="18" spans="1:7" x14ac:dyDescent="0.2">
      <c r="A18" s="11"/>
      <c r="D18">
        <v>70</v>
      </c>
      <c r="E18">
        <f t="shared" si="0"/>
        <v>-5</v>
      </c>
      <c r="F18">
        <f t="shared" si="1"/>
        <v>-10</v>
      </c>
      <c r="G18">
        <f t="shared" si="2"/>
        <v>-15</v>
      </c>
    </row>
    <row r="19" spans="1:7" x14ac:dyDescent="0.2">
      <c r="A19" s="84"/>
      <c r="D19">
        <v>75</v>
      </c>
      <c r="E19">
        <f t="shared" si="0"/>
        <v>-10</v>
      </c>
      <c r="F19">
        <f t="shared" si="1"/>
        <v>-10</v>
      </c>
      <c r="G19">
        <f t="shared" si="2"/>
        <v>-20</v>
      </c>
    </row>
    <row r="20" spans="1:7" x14ac:dyDescent="0.2">
      <c r="A20" s="84"/>
      <c r="D20">
        <v>80</v>
      </c>
      <c r="E20">
        <f t="shared" si="0"/>
        <v>-15</v>
      </c>
      <c r="F20">
        <f t="shared" si="1"/>
        <v>-5</v>
      </c>
      <c r="G20">
        <f t="shared" si="2"/>
        <v>-20</v>
      </c>
    </row>
    <row r="21" spans="1:7" x14ac:dyDescent="0.2">
      <c r="D21">
        <v>85</v>
      </c>
      <c r="E21">
        <f t="shared" si="0"/>
        <v>-20</v>
      </c>
      <c r="F21">
        <f t="shared" si="1"/>
        <v>0</v>
      </c>
      <c r="G21">
        <f t="shared" si="2"/>
        <v>-20</v>
      </c>
    </row>
    <row r="22" spans="1:7" x14ac:dyDescent="0.2">
      <c r="D22">
        <v>90</v>
      </c>
      <c r="E22">
        <f t="shared" si="0"/>
        <v>-25</v>
      </c>
      <c r="F22">
        <f t="shared" si="1"/>
        <v>5</v>
      </c>
      <c r="G22">
        <f t="shared" si="2"/>
        <v>-20</v>
      </c>
    </row>
    <row r="23" spans="1:7" x14ac:dyDescent="0.2">
      <c r="D23">
        <v>95</v>
      </c>
      <c r="E23">
        <f t="shared" si="0"/>
        <v>-30</v>
      </c>
      <c r="F23">
        <f t="shared" si="1"/>
        <v>10</v>
      </c>
      <c r="G23">
        <f t="shared" si="2"/>
        <v>-20</v>
      </c>
    </row>
    <row r="24" spans="1:7" x14ac:dyDescent="0.2">
      <c r="D24">
        <v>100</v>
      </c>
      <c r="E24">
        <f t="shared" si="0"/>
        <v>-35</v>
      </c>
      <c r="F24">
        <f t="shared" si="1"/>
        <v>15</v>
      </c>
      <c r="G24">
        <f t="shared" si="2"/>
        <v>-20</v>
      </c>
    </row>
    <row r="25" spans="1:7" x14ac:dyDescent="0.2">
      <c r="D25">
        <v>105</v>
      </c>
      <c r="E25">
        <f t="shared" si="0"/>
        <v>-40</v>
      </c>
      <c r="F25">
        <f>IF(D25&lt;$B$9,-$B$8,D25-$B$8-$B$9)</f>
        <v>20</v>
      </c>
      <c r="G25">
        <f>F25+E25</f>
        <v>-20</v>
      </c>
    </row>
    <row r="26" spans="1:7" x14ac:dyDescent="0.2">
      <c r="D26">
        <v>110</v>
      </c>
      <c r="E26">
        <f t="shared" si="0"/>
        <v>-45</v>
      </c>
      <c r="F26">
        <f>IF(D26&lt;$B$9,-$B$8,D26-$B$8-$B$9)</f>
        <v>25</v>
      </c>
      <c r="G26">
        <f>F26+E26</f>
        <v>-20</v>
      </c>
    </row>
    <row r="27" spans="1:7" x14ac:dyDescent="0.2">
      <c r="D27">
        <v>115</v>
      </c>
      <c r="E27">
        <f t="shared" si="0"/>
        <v>-50</v>
      </c>
      <c r="F27">
        <f>IF(D27&lt;$B$9,-$B$8,D27-$B$8-$B$9)</f>
        <v>30</v>
      </c>
      <c r="G27">
        <f>F27+E27</f>
        <v>-20</v>
      </c>
    </row>
    <row r="28" spans="1:7" x14ac:dyDescent="0.2">
      <c r="D28">
        <v>120</v>
      </c>
      <c r="E28">
        <f t="shared" si="0"/>
        <v>-55</v>
      </c>
      <c r="F28">
        <f>IF(D28&lt;$B$9,-$B$8,D28-$B$8-$B$9)</f>
        <v>35</v>
      </c>
      <c r="G28">
        <f>F28+E28</f>
        <v>-20</v>
      </c>
    </row>
    <row r="29" spans="1:7" x14ac:dyDescent="0.2">
      <c r="D29">
        <v>125</v>
      </c>
      <c r="E29">
        <f t="shared" si="0"/>
        <v>-60</v>
      </c>
      <c r="F29">
        <f>IF(D29&lt;$B$9,-$B$8,D29-$B$8-$B$9)</f>
        <v>40</v>
      </c>
      <c r="G29">
        <f>F29+E29</f>
        <v>-20</v>
      </c>
    </row>
    <row r="45" spans="1:8" x14ac:dyDescent="0.2">
      <c r="A45" s="1"/>
    </row>
    <row r="48" spans="1:8" x14ac:dyDescent="0.2">
      <c r="A48" s="4"/>
      <c r="D48" s="3"/>
      <c r="E48" s="3"/>
      <c r="F48" s="5"/>
      <c r="G48" s="3"/>
      <c r="H48" s="3"/>
    </row>
    <row r="49" spans="1:2" x14ac:dyDescent="0.2">
      <c r="B49" s="3"/>
    </row>
    <row r="50" spans="1:2" x14ac:dyDescent="0.2">
      <c r="B50" s="3"/>
    </row>
    <row r="51" spans="1:2" x14ac:dyDescent="0.2">
      <c r="B51" s="3"/>
    </row>
    <row r="52" spans="1:2" x14ac:dyDescent="0.2">
      <c r="A52" s="4"/>
      <c r="B52" s="3"/>
    </row>
    <row r="53" spans="1:2" x14ac:dyDescent="0.2">
      <c r="B53" s="3"/>
    </row>
    <row r="54" spans="1:2" x14ac:dyDescent="0.2">
      <c r="B54" s="3"/>
    </row>
    <row r="56" spans="1:2" x14ac:dyDescent="0.2">
      <c r="A56" s="4"/>
    </row>
    <row r="57" spans="1:2" x14ac:dyDescent="0.2">
      <c r="B57" s="3"/>
    </row>
    <row r="58" spans="1:2" x14ac:dyDescent="0.2">
      <c r="B58" s="3"/>
    </row>
    <row r="65" spans="1:8" x14ac:dyDescent="0.2">
      <c r="A65" s="1"/>
      <c r="D65" s="2"/>
      <c r="E65" s="2"/>
      <c r="F65" s="2"/>
      <c r="G65" s="2"/>
      <c r="H65" s="2"/>
    </row>
    <row r="66" spans="1:8" x14ac:dyDescent="0.2">
      <c r="D66" s="2"/>
      <c r="E66" s="2"/>
      <c r="F66" s="2"/>
      <c r="G66" s="2"/>
      <c r="H66" s="2"/>
    </row>
    <row r="67" spans="1:8" x14ac:dyDescent="0.2">
      <c r="D67" s="2"/>
      <c r="E67" s="25"/>
      <c r="F67" s="25"/>
      <c r="G67" s="25"/>
      <c r="H67" s="2"/>
    </row>
    <row r="68" spans="1:8" x14ac:dyDescent="0.2">
      <c r="A68" s="4"/>
      <c r="D68" s="17"/>
      <c r="E68" s="17"/>
      <c r="F68" s="17"/>
      <c r="G68" s="17"/>
      <c r="H68" s="2"/>
    </row>
    <row r="69" spans="1:8" x14ac:dyDescent="0.2">
      <c r="B69" s="3"/>
      <c r="D69" s="2"/>
      <c r="E69" s="2"/>
      <c r="F69" s="2"/>
      <c r="G69" s="2"/>
      <c r="H69" s="2"/>
    </row>
    <row r="70" spans="1:8" x14ac:dyDescent="0.2">
      <c r="B70" s="3"/>
      <c r="D70" s="2"/>
      <c r="E70" s="2"/>
      <c r="F70" s="2"/>
      <c r="G70" s="2"/>
      <c r="H70" s="2"/>
    </row>
    <row r="71" spans="1:8" x14ac:dyDescent="0.2">
      <c r="B71" s="3"/>
    </row>
    <row r="72" spans="1:8" x14ac:dyDescent="0.2">
      <c r="A72" s="7"/>
      <c r="B72" s="3"/>
    </row>
    <row r="73" spans="1:8" x14ac:dyDescent="0.2">
      <c r="B73" s="3"/>
    </row>
    <row r="74" spans="1:8" x14ac:dyDescent="0.2">
      <c r="B74" s="3"/>
    </row>
    <row r="76" spans="1:8" x14ac:dyDescent="0.2">
      <c r="A76" s="4"/>
    </row>
    <row r="77" spans="1:8" x14ac:dyDescent="0.2">
      <c r="B77" s="3"/>
    </row>
    <row r="78" spans="1:8" x14ac:dyDescent="0.2">
      <c r="B78" s="3"/>
    </row>
    <row r="88" spans="4:7" x14ac:dyDescent="0.2">
      <c r="E88" s="25"/>
      <c r="F88" s="25"/>
      <c r="G88" s="25"/>
    </row>
    <row r="89" spans="4:7" x14ac:dyDescent="0.2">
      <c r="D89" s="3"/>
      <c r="E89" s="17"/>
      <c r="F89" s="17"/>
      <c r="G89" s="17"/>
    </row>
    <row r="109" spans="1:7" x14ac:dyDescent="0.2">
      <c r="A109" s="1"/>
    </row>
    <row r="112" spans="1:7" x14ac:dyDescent="0.2">
      <c r="A112" s="4"/>
      <c r="D112" s="3"/>
      <c r="E112" s="3"/>
      <c r="F112" s="3"/>
      <c r="G112" s="3"/>
    </row>
    <row r="113" spans="1:2" x14ac:dyDescent="0.2">
      <c r="B113" s="3"/>
    </row>
    <row r="114" spans="1:2" x14ac:dyDescent="0.2">
      <c r="B114" s="3"/>
    </row>
    <row r="115" spans="1:2" x14ac:dyDescent="0.2">
      <c r="B115" s="3"/>
    </row>
    <row r="116" spans="1:2" x14ac:dyDescent="0.2">
      <c r="A116" s="7"/>
      <c r="B116" s="3"/>
    </row>
    <row r="117" spans="1:2" x14ac:dyDescent="0.2">
      <c r="B117" s="3"/>
    </row>
    <row r="118" spans="1:2" x14ac:dyDescent="0.2">
      <c r="B118" s="3"/>
    </row>
    <row r="133" spans="1:7" x14ac:dyDescent="0.2">
      <c r="A133" s="1"/>
    </row>
    <row r="135" spans="1:7" x14ac:dyDescent="0.2">
      <c r="F135" s="3"/>
    </row>
    <row r="136" spans="1:7" x14ac:dyDescent="0.2">
      <c r="A136" s="4"/>
      <c r="D136" s="3"/>
      <c r="E136" s="3"/>
      <c r="F136" s="3"/>
      <c r="G136" s="3"/>
    </row>
    <row r="137" spans="1:7" x14ac:dyDescent="0.2">
      <c r="B137" s="3"/>
    </row>
    <row r="138" spans="1:7" x14ac:dyDescent="0.2">
      <c r="B138" s="3"/>
    </row>
    <row r="139" spans="1:7" x14ac:dyDescent="0.2">
      <c r="B139" s="3"/>
    </row>
    <row r="140" spans="1:7" x14ac:dyDescent="0.2">
      <c r="A140" s="7"/>
      <c r="B140" s="3"/>
    </row>
    <row r="141" spans="1:7" x14ac:dyDescent="0.2">
      <c r="B141" s="3"/>
    </row>
    <row r="142" spans="1:7" x14ac:dyDescent="0.2">
      <c r="B142" s="3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10" zoomScaleNormal="110" workbookViewId="0">
      <selection activeCell="A2" sqref="A2"/>
    </sheetView>
  </sheetViews>
  <sheetFormatPr baseColWidth="10" defaultColWidth="11.42578125" defaultRowHeight="12.75" x14ac:dyDescent="0.2"/>
  <cols>
    <col min="1" max="1" width="25.7109375" customWidth="1"/>
    <col min="2" max="2" width="7.5703125" customWidth="1"/>
    <col min="3" max="3" width="9.7109375" customWidth="1"/>
    <col min="4" max="4" width="5.5703125" customWidth="1"/>
    <col min="5" max="5" width="6.85546875" customWidth="1"/>
    <col min="6" max="6" width="7.140625" customWidth="1"/>
    <col min="8" max="8" width="6.28515625" customWidth="1"/>
    <col min="9" max="9" width="8.5703125" customWidth="1"/>
    <col min="10" max="10" width="7.42578125" customWidth="1"/>
    <col min="11" max="11" width="7.5703125" customWidth="1"/>
    <col min="12" max="12" width="9.7109375" customWidth="1"/>
  </cols>
  <sheetData>
    <row r="1" spans="1:12" x14ac:dyDescent="0.2">
      <c r="A1" s="11" t="s">
        <v>64</v>
      </c>
    </row>
    <row r="3" spans="1:12" x14ac:dyDescent="0.2">
      <c r="A3" s="84" t="s">
        <v>70</v>
      </c>
      <c r="C3" s="3"/>
    </row>
    <row r="4" spans="1:12" x14ac:dyDescent="0.2">
      <c r="B4" s="3"/>
      <c r="C4" s="3"/>
    </row>
    <row r="5" spans="1:12" ht="14.25" customHeight="1" x14ac:dyDescent="0.3">
      <c r="A5" s="84" t="s">
        <v>30</v>
      </c>
      <c r="B5" s="12" t="s">
        <v>11</v>
      </c>
      <c r="C5" s="76">
        <v>120</v>
      </c>
      <c r="I5" s="84"/>
    </row>
    <row r="6" spans="1:12" x14ac:dyDescent="0.2">
      <c r="A6" s="84" t="s">
        <v>61</v>
      </c>
      <c r="B6" s="12" t="s">
        <v>6</v>
      </c>
      <c r="C6" s="76">
        <v>130</v>
      </c>
      <c r="I6" s="84"/>
    </row>
    <row r="7" spans="1:12" x14ac:dyDescent="0.2">
      <c r="A7" s="84" t="s">
        <v>52</v>
      </c>
      <c r="B7" s="12" t="s">
        <v>7</v>
      </c>
      <c r="C7" s="81">
        <v>7.0000000000000007E-2</v>
      </c>
      <c r="I7" s="84"/>
    </row>
    <row r="8" spans="1:12" x14ac:dyDescent="0.2">
      <c r="A8" s="84" t="s">
        <v>62</v>
      </c>
      <c r="B8" s="12" t="s">
        <v>8</v>
      </c>
      <c r="C8" s="76">
        <v>1</v>
      </c>
      <c r="I8" s="84"/>
    </row>
    <row r="9" spans="1:12" x14ac:dyDescent="0.2">
      <c r="A9" s="84" t="s">
        <v>63</v>
      </c>
      <c r="B9" s="13" t="s">
        <v>9</v>
      </c>
      <c r="C9" s="81">
        <v>0.5</v>
      </c>
      <c r="I9" s="84"/>
    </row>
    <row r="10" spans="1:12" x14ac:dyDescent="0.2">
      <c r="B10" s="12"/>
      <c r="C10" s="3"/>
    </row>
    <row r="11" spans="1:12" ht="14.25" customHeight="1" x14ac:dyDescent="0.3">
      <c r="B11" s="12" t="s">
        <v>12</v>
      </c>
      <c r="C11" s="14">
        <f>(LN(C5/C6)+(C7+0.5*C9^2)*C8)/(C9*SQRT(C8))</f>
        <v>0.22991458465292727</v>
      </c>
      <c r="D11" s="13" t="s">
        <v>10</v>
      </c>
      <c r="E11" s="12" t="s">
        <v>13</v>
      </c>
      <c r="F11" s="14">
        <f>NORMSDIST(C11)</f>
        <v>0.59092092851210043</v>
      </c>
      <c r="I11" s="55"/>
      <c r="L11" s="16"/>
    </row>
    <row r="12" spans="1:12" ht="14.25" customHeight="1" x14ac:dyDescent="0.3">
      <c r="B12" s="12" t="s">
        <v>14</v>
      </c>
      <c r="C12" s="14">
        <f>C11-C9*SQRT(C8)</f>
        <v>-0.27008541534707275</v>
      </c>
      <c r="D12" s="13" t="s">
        <v>10</v>
      </c>
      <c r="E12" s="12" t="s">
        <v>15</v>
      </c>
      <c r="F12" s="14">
        <f>NORMSDIST(C12)</f>
        <v>0.39354727108614274</v>
      </c>
      <c r="I12" s="55"/>
      <c r="L12" s="16"/>
    </row>
    <row r="13" spans="1:12" x14ac:dyDescent="0.2">
      <c r="I13" s="55"/>
    </row>
    <row r="14" spans="1:12" ht="14.25" customHeight="1" x14ac:dyDescent="0.3">
      <c r="A14" s="84" t="s">
        <v>56</v>
      </c>
      <c r="B14" s="12" t="s">
        <v>16</v>
      </c>
      <c r="C14" s="70">
        <f>C5*F11-C6*EXP(-C7*C8)*F12</f>
        <v>23.20817577924791</v>
      </c>
      <c r="I14" s="55"/>
    </row>
    <row r="15" spans="1:12" ht="15" customHeight="1" x14ac:dyDescent="0.2">
      <c r="B15" s="12"/>
      <c r="C15" s="10"/>
      <c r="I15" s="55"/>
    </row>
    <row r="16" spans="1:12" x14ac:dyDescent="0.2">
      <c r="B16" s="3"/>
      <c r="C16" s="3"/>
    </row>
    <row r="19" spans="2:5" x14ac:dyDescent="0.2">
      <c r="B19" s="3"/>
      <c r="C19" s="56"/>
      <c r="D19" s="3"/>
    </row>
    <row r="20" spans="2:5" x14ac:dyDescent="0.2">
      <c r="B20" s="40"/>
      <c r="C20" s="57"/>
      <c r="D20" s="3"/>
    </row>
    <row r="21" spans="2:5" x14ac:dyDescent="0.2">
      <c r="B21" s="40"/>
      <c r="C21" s="14"/>
      <c r="D21" s="58"/>
      <c r="E21" s="16"/>
    </row>
    <row r="22" spans="2:5" x14ac:dyDescent="0.2">
      <c r="B22" s="42"/>
      <c r="C22" s="14"/>
      <c r="D22" s="58"/>
      <c r="E22" s="16"/>
    </row>
    <row r="23" spans="2:5" x14ac:dyDescent="0.2">
      <c r="B23" s="3"/>
      <c r="C23" s="14"/>
      <c r="D23" s="58"/>
      <c r="E23" s="16"/>
    </row>
    <row r="24" spans="2:5" x14ac:dyDescent="0.2">
      <c r="B24" s="3"/>
      <c r="C24" s="14"/>
      <c r="D24" s="58"/>
      <c r="E24" s="16"/>
    </row>
    <row r="25" spans="2:5" x14ac:dyDescent="0.2">
      <c r="B25" s="3"/>
      <c r="C25" s="14"/>
      <c r="D25" s="58"/>
      <c r="E25" s="16"/>
    </row>
    <row r="26" spans="2:5" x14ac:dyDescent="0.2">
      <c r="B26" s="3"/>
      <c r="C26" s="14"/>
      <c r="D26" s="58"/>
      <c r="E26" s="16"/>
    </row>
    <row r="27" spans="2:5" x14ac:dyDescent="0.2">
      <c r="B27" s="3"/>
      <c r="C27" s="14"/>
      <c r="D27" s="58"/>
      <c r="E27" s="16"/>
    </row>
    <row r="28" spans="2:5" x14ac:dyDescent="0.2">
      <c r="B28" s="3"/>
      <c r="C28" s="14"/>
      <c r="D28" s="58"/>
      <c r="E28" s="16"/>
    </row>
    <row r="29" spans="2:5" x14ac:dyDescent="0.2">
      <c r="B29" s="3"/>
      <c r="C29" s="14"/>
      <c r="D29" s="58"/>
      <c r="E29" s="16"/>
    </row>
    <row r="30" spans="2:5" x14ac:dyDescent="0.2">
      <c r="B30" s="3"/>
      <c r="C30" s="14"/>
      <c r="D30" s="58"/>
      <c r="E30" s="16"/>
    </row>
    <row r="31" spans="2:5" x14ac:dyDescent="0.2">
      <c r="B31" s="3"/>
      <c r="C31" s="14"/>
      <c r="D31" s="58"/>
      <c r="E31" s="16"/>
    </row>
    <row r="32" spans="2:5" x14ac:dyDescent="0.2">
      <c r="C32" s="14"/>
      <c r="D32" s="58"/>
    </row>
    <row r="33" spans="4:4" x14ac:dyDescent="0.2">
      <c r="D33" s="3"/>
    </row>
    <row r="34" spans="4:4" x14ac:dyDescent="0.2">
      <c r="D34" s="3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10" zoomScaleNormal="110" workbookViewId="0">
      <selection activeCell="A2" sqref="A2"/>
    </sheetView>
  </sheetViews>
  <sheetFormatPr baseColWidth="10" defaultColWidth="11.42578125" defaultRowHeight="12.75" x14ac:dyDescent="0.2"/>
  <cols>
    <col min="1" max="1" width="24" customWidth="1"/>
    <col min="2" max="2" width="7.5703125" customWidth="1"/>
    <col min="3" max="3" width="9.7109375" customWidth="1"/>
    <col min="4" max="4" width="5.5703125" customWidth="1"/>
    <col min="5" max="5" width="6.85546875" customWidth="1"/>
    <col min="6" max="6" width="7.140625" customWidth="1"/>
    <col min="8" max="8" width="6.28515625" customWidth="1"/>
    <col min="9" max="9" width="8.5703125" customWidth="1"/>
    <col min="10" max="10" width="7.42578125" customWidth="1"/>
    <col min="11" max="11" width="7.5703125" customWidth="1"/>
    <col min="12" max="12" width="9.7109375" customWidth="1"/>
  </cols>
  <sheetData>
    <row r="1" spans="1:12" x14ac:dyDescent="0.2">
      <c r="A1" s="11" t="s">
        <v>65</v>
      </c>
    </row>
    <row r="3" spans="1:12" x14ac:dyDescent="0.2">
      <c r="A3" s="84" t="s">
        <v>70</v>
      </c>
      <c r="C3" s="3"/>
    </row>
    <row r="4" spans="1:12" x14ac:dyDescent="0.2">
      <c r="B4" s="3"/>
      <c r="C4" s="3"/>
    </row>
    <row r="5" spans="1:12" ht="14.25" customHeight="1" x14ac:dyDescent="0.3">
      <c r="A5" s="84" t="s">
        <v>30</v>
      </c>
      <c r="B5" s="12" t="s">
        <v>11</v>
      </c>
      <c r="C5" s="76">
        <v>170</v>
      </c>
    </row>
    <row r="6" spans="1:12" x14ac:dyDescent="0.2">
      <c r="A6" s="84" t="s">
        <v>61</v>
      </c>
      <c r="B6" s="12" t="s">
        <v>6</v>
      </c>
      <c r="C6" s="76">
        <v>150</v>
      </c>
    </row>
    <row r="7" spans="1:12" x14ac:dyDescent="0.2">
      <c r="A7" s="84" t="s">
        <v>52</v>
      </c>
      <c r="B7" s="12" t="s">
        <v>7</v>
      </c>
      <c r="C7" s="81">
        <v>0.05</v>
      </c>
    </row>
    <row r="8" spans="1:12" x14ac:dyDescent="0.2">
      <c r="A8" s="84" t="s">
        <v>62</v>
      </c>
      <c r="B8" s="12" t="s">
        <v>8</v>
      </c>
      <c r="C8" s="76">
        <v>0.5</v>
      </c>
    </row>
    <row r="9" spans="1:12" x14ac:dyDescent="0.2">
      <c r="A9" s="84" t="s">
        <v>63</v>
      </c>
      <c r="B9" s="13" t="s">
        <v>9</v>
      </c>
      <c r="C9" s="81">
        <v>0.3</v>
      </c>
    </row>
    <row r="10" spans="1:12" x14ac:dyDescent="0.2">
      <c r="B10" s="12"/>
      <c r="C10" s="3"/>
    </row>
    <row r="11" spans="1:12" ht="14.25" customHeight="1" x14ac:dyDescent="0.3">
      <c r="B11" s="12" t="s">
        <v>12</v>
      </c>
      <c r="C11" s="14">
        <f>(LN(C5/C6)+(C7+0.5*C9^2)*C8)/(C9*SQRT(C8))</f>
        <v>0.81394186162506588</v>
      </c>
      <c r="D11" s="13" t="s">
        <v>10</v>
      </c>
      <c r="E11" s="12" t="s">
        <v>13</v>
      </c>
      <c r="F11" s="14">
        <f>NORMSDIST(C11)</f>
        <v>0.7921608711396988</v>
      </c>
      <c r="L11" s="16"/>
    </row>
    <row r="12" spans="1:12" ht="14.25" customHeight="1" x14ac:dyDescent="0.3">
      <c r="B12" s="12" t="s">
        <v>14</v>
      </c>
      <c r="C12" s="14">
        <f>C11-C9*SQRT(C8)</f>
        <v>0.60180982726910159</v>
      </c>
      <c r="D12" s="13" t="s">
        <v>10</v>
      </c>
      <c r="E12" s="12" t="s">
        <v>15</v>
      </c>
      <c r="F12" s="14">
        <f>NORMSDIST(C12)</f>
        <v>0.72634963357187421</v>
      </c>
      <c r="L12" s="16"/>
    </row>
    <row r="14" spans="1:12" ht="14.25" customHeight="1" x14ac:dyDescent="0.3">
      <c r="A14" s="84" t="s">
        <v>56</v>
      </c>
      <c r="B14" s="12" t="s">
        <v>16</v>
      </c>
      <c r="C14" s="70">
        <f>C5*F11-C6*EXP(-C7*C8)*F12</f>
        <v>28.404948510629339</v>
      </c>
    </row>
    <row r="15" spans="1:12" ht="15" customHeight="1" x14ac:dyDescent="0.3">
      <c r="A15" s="84" t="s">
        <v>57</v>
      </c>
      <c r="B15" s="12" t="s">
        <v>25</v>
      </c>
      <c r="C15" s="10">
        <f>C14+C6*EXP(-C7*C8)-C5</f>
        <v>4.7014353148792338</v>
      </c>
    </row>
    <row r="16" spans="1:12" x14ac:dyDescent="0.2">
      <c r="B16" s="3"/>
      <c r="C16" s="3"/>
    </row>
    <row r="19" spans="2:5" x14ac:dyDescent="0.2">
      <c r="B19" s="3"/>
      <c r="C19" s="56"/>
      <c r="D19" s="3"/>
    </row>
    <row r="20" spans="2:5" x14ac:dyDescent="0.2">
      <c r="B20" s="40"/>
      <c r="C20" s="57"/>
      <c r="D20" s="3"/>
    </row>
    <row r="21" spans="2:5" x14ac:dyDescent="0.2">
      <c r="B21" s="40"/>
      <c r="C21" s="14"/>
      <c r="D21" s="58"/>
      <c r="E21" s="16"/>
    </row>
    <row r="22" spans="2:5" x14ac:dyDescent="0.2">
      <c r="B22" s="42"/>
      <c r="C22" s="14"/>
      <c r="D22" s="58"/>
      <c r="E22" s="16"/>
    </row>
    <row r="23" spans="2:5" x14ac:dyDescent="0.2">
      <c r="B23" s="3"/>
      <c r="C23" s="14"/>
      <c r="D23" s="58"/>
      <c r="E23" s="16"/>
    </row>
    <row r="24" spans="2:5" x14ac:dyDescent="0.2">
      <c r="B24" s="3"/>
      <c r="C24" s="14"/>
      <c r="D24" s="58"/>
      <c r="E24" s="16"/>
    </row>
    <row r="25" spans="2:5" x14ac:dyDescent="0.2">
      <c r="B25" s="3"/>
      <c r="C25" s="14"/>
      <c r="D25" s="58"/>
      <c r="E25" s="16"/>
    </row>
    <row r="26" spans="2:5" x14ac:dyDescent="0.2">
      <c r="B26" s="3"/>
      <c r="C26" s="14"/>
      <c r="D26" s="58"/>
      <c r="E26" s="16"/>
    </row>
    <row r="27" spans="2:5" x14ac:dyDescent="0.2">
      <c r="B27" s="3"/>
      <c r="C27" s="14"/>
      <c r="D27" s="58"/>
      <c r="E27" s="16"/>
    </row>
    <row r="28" spans="2:5" x14ac:dyDescent="0.2">
      <c r="B28" s="3"/>
      <c r="C28" s="14"/>
      <c r="D28" s="58"/>
      <c r="E28" s="16"/>
    </row>
    <row r="29" spans="2:5" x14ac:dyDescent="0.2">
      <c r="B29" s="3"/>
      <c r="C29" s="14"/>
      <c r="D29" s="58"/>
      <c r="E29" s="16"/>
    </row>
    <row r="30" spans="2:5" x14ac:dyDescent="0.2">
      <c r="B30" s="3"/>
      <c r="C30" s="14"/>
      <c r="D30" s="58"/>
      <c r="E30" s="16"/>
    </row>
    <row r="31" spans="2:5" x14ac:dyDescent="0.2">
      <c r="B31" s="3"/>
      <c r="C31" s="14"/>
      <c r="D31" s="58"/>
      <c r="E31" s="16"/>
    </row>
    <row r="32" spans="2:5" x14ac:dyDescent="0.2">
      <c r="C32" s="14"/>
      <c r="D32" s="58"/>
    </row>
    <row r="33" spans="4:4" x14ac:dyDescent="0.2">
      <c r="D33" s="3"/>
    </row>
    <row r="34" spans="4:4" x14ac:dyDescent="0.2">
      <c r="D34" s="3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3" customWidth="1"/>
    <col min="2" max="2" width="13.42578125" customWidth="1"/>
    <col min="3" max="4" width="10.140625" customWidth="1"/>
    <col min="5" max="5" width="9.85546875" customWidth="1"/>
    <col min="6" max="6" width="8" customWidth="1"/>
    <col min="7" max="7" width="13.140625" customWidth="1"/>
    <col min="9" max="9" width="12.5703125" bestFit="1" customWidth="1"/>
  </cols>
  <sheetData>
    <row r="1" spans="1:8" x14ac:dyDescent="0.2">
      <c r="A1" s="11" t="s">
        <v>66</v>
      </c>
    </row>
    <row r="3" spans="1:8" x14ac:dyDescent="0.2">
      <c r="A3" s="84" t="s">
        <v>70</v>
      </c>
      <c r="C3" s="3"/>
    </row>
    <row r="4" spans="1:8" x14ac:dyDescent="0.2">
      <c r="B4" s="3"/>
      <c r="C4" s="3"/>
    </row>
    <row r="5" spans="1:8" ht="14.25" customHeight="1" x14ac:dyDescent="0.3">
      <c r="A5" s="84" t="s">
        <v>30</v>
      </c>
      <c r="B5" s="12" t="s">
        <v>11</v>
      </c>
      <c r="C5" s="76">
        <v>95</v>
      </c>
    </row>
    <row r="6" spans="1:8" x14ac:dyDescent="0.2">
      <c r="A6" s="84" t="s">
        <v>61</v>
      </c>
      <c r="B6" s="12" t="s">
        <v>6</v>
      </c>
      <c r="C6" s="76">
        <v>80</v>
      </c>
    </row>
    <row r="7" spans="1:8" x14ac:dyDescent="0.2">
      <c r="A7" s="84" t="s">
        <v>52</v>
      </c>
      <c r="B7" s="12" t="s">
        <v>7</v>
      </c>
      <c r="C7" s="81">
        <v>7.0000000000000007E-2</v>
      </c>
    </row>
    <row r="8" spans="1:8" x14ac:dyDescent="0.2">
      <c r="A8" s="84" t="s">
        <v>62</v>
      </c>
      <c r="B8" s="12" t="s">
        <v>8</v>
      </c>
      <c r="C8" s="76">
        <v>0.25</v>
      </c>
    </row>
    <row r="9" spans="1:8" x14ac:dyDescent="0.2">
      <c r="A9" s="84" t="s">
        <v>63</v>
      </c>
      <c r="B9" s="13" t="s">
        <v>9</v>
      </c>
      <c r="C9" s="81">
        <v>0.5</v>
      </c>
    </row>
    <row r="10" spans="1:8" x14ac:dyDescent="0.2">
      <c r="B10" s="12"/>
      <c r="C10" s="3"/>
    </row>
    <row r="11" spans="1:8" ht="15.75" x14ac:dyDescent="0.3">
      <c r="B11" s="12" t="s">
        <v>12</v>
      </c>
      <c r="C11" s="14">
        <f>(LN($C$5/$C$6)+($C$7+0.5*$C$9^2)*$C$8)/($C$9*SQRT($C$8))</f>
        <v>0.88240102770663698</v>
      </c>
      <c r="D11" s="13" t="s">
        <v>10</v>
      </c>
      <c r="E11" s="12" t="s">
        <v>13</v>
      </c>
      <c r="F11" s="14">
        <f>NORMSDIST($C$11)</f>
        <v>0.81122000991837784</v>
      </c>
    </row>
    <row r="12" spans="1:8" ht="15.75" x14ac:dyDescent="0.3">
      <c r="B12" s="12" t="s">
        <v>14</v>
      </c>
      <c r="C12" s="14">
        <f>$C$11-$C$9*SQRT($C$8)</f>
        <v>0.63240102770663698</v>
      </c>
      <c r="D12" s="13" t="s">
        <v>10</v>
      </c>
      <c r="E12" s="12" t="s">
        <v>15</v>
      </c>
      <c r="F12" s="14">
        <f>NORMSDIST($C$12)</f>
        <v>0.73643756871297583</v>
      </c>
    </row>
    <row r="14" spans="1:8" ht="15.75" x14ac:dyDescent="0.3">
      <c r="A14" s="84" t="s">
        <v>56</v>
      </c>
      <c r="B14" s="12" t="s">
        <v>16</v>
      </c>
      <c r="C14" s="59">
        <f>$C$5*$F$11-$C$6*EXP(-$C$7*$C$8)*$F$12</f>
        <v>19.172939076361352</v>
      </c>
    </row>
    <row r="15" spans="1:8" x14ac:dyDescent="0.2">
      <c r="B15" s="12"/>
      <c r="C15" s="10"/>
      <c r="H15" s="84"/>
    </row>
    <row r="16" spans="1:8" x14ac:dyDescent="0.2">
      <c r="B16" s="88" t="s">
        <v>67</v>
      </c>
      <c r="C16" s="58">
        <f>MAX($C$5-$C$6,0)</f>
        <v>15</v>
      </c>
    </row>
    <row r="17" spans="1:9" x14ac:dyDescent="0.2">
      <c r="B17" s="88" t="s">
        <v>68</v>
      </c>
      <c r="C17" s="10">
        <f>$C$14-$C$16</f>
        <v>4.1729390763613523</v>
      </c>
    </row>
    <row r="19" spans="1:9" x14ac:dyDescent="0.2">
      <c r="A19" s="15"/>
      <c r="B19" s="3"/>
      <c r="C19" s="12"/>
      <c r="D19" s="3"/>
    </row>
    <row r="20" spans="1:9" x14ac:dyDescent="0.2">
      <c r="B20" s="60"/>
      <c r="C20" s="75"/>
      <c r="D20" s="3"/>
      <c r="H20" s="61"/>
    </row>
    <row r="21" spans="1:9" x14ac:dyDescent="0.2">
      <c r="A21" s="62"/>
      <c r="B21" s="3"/>
      <c r="C21" s="14"/>
      <c r="D21" s="58"/>
      <c r="E21" s="16"/>
      <c r="H21" s="16"/>
      <c r="I21" s="63"/>
    </row>
    <row r="22" spans="1:9" x14ac:dyDescent="0.2">
      <c r="A22" s="62"/>
      <c r="B22" s="3"/>
      <c r="C22" s="14"/>
      <c r="D22" s="58"/>
      <c r="E22" s="16"/>
      <c r="H22" s="16"/>
      <c r="I22" s="63"/>
    </row>
    <row r="23" spans="1:9" x14ac:dyDescent="0.2">
      <c r="A23" s="62"/>
      <c r="B23" s="3"/>
      <c r="C23" s="14"/>
      <c r="D23" s="58"/>
      <c r="E23" s="16"/>
      <c r="H23" s="16"/>
      <c r="I23" s="63"/>
    </row>
    <row r="24" spans="1:9" x14ac:dyDescent="0.2">
      <c r="A24" s="62"/>
      <c r="B24" s="3"/>
      <c r="C24" s="14"/>
      <c r="D24" s="58"/>
      <c r="E24" s="16"/>
      <c r="H24" s="16"/>
      <c r="I24" s="63"/>
    </row>
    <row r="25" spans="1:9" x14ac:dyDescent="0.2">
      <c r="A25" s="62"/>
      <c r="B25" s="3"/>
      <c r="C25" s="14"/>
      <c r="D25" s="58"/>
      <c r="E25" s="16"/>
      <c r="H25" s="16"/>
      <c r="I25" s="63"/>
    </row>
    <row r="26" spans="1:9" x14ac:dyDescent="0.2">
      <c r="A26" s="62"/>
      <c r="B26" s="3"/>
      <c r="C26" s="14"/>
      <c r="D26" s="58"/>
      <c r="E26" s="16"/>
      <c r="H26" s="16"/>
      <c r="I26" s="63"/>
    </row>
    <row r="27" spans="1:9" x14ac:dyDescent="0.2">
      <c r="A27" s="62"/>
      <c r="B27" s="3"/>
      <c r="C27" s="14"/>
      <c r="D27" s="58"/>
      <c r="E27" s="16"/>
      <c r="H27" s="16"/>
      <c r="I27" s="63"/>
    </row>
    <row r="28" spans="1:9" x14ac:dyDescent="0.2">
      <c r="A28" s="62"/>
      <c r="B28" s="3"/>
      <c r="C28" s="14"/>
      <c r="D28" s="58"/>
      <c r="E28" s="16"/>
      <c r="H28" s="16"/>
      <c r="I28" s="63"/>
    </row>
    <row r="29" spans="1:9" x14ac:dyDescent="0.2">
      <c r="A29" s="62"/>
      <c r="B29" s="3"/>
      <c r="C29" s="14"/>
      <c r="D29" s="58"/>
      <c r="E29" s="16"/>
      <c r="H29" s="64"/>
      <c r="I29" s="61"/>
    </row>
    <row r="30" spans="1:9" x14ac:dyDescent="0.2">
      <c r="A30" s="62"/>
      <c r="B30" s="3"/>
      <c r="C30" s="14"/>
      <c r="D30" s="58"/>
      <c r="E30" s="16"/>
      <c r="H30" s="64"/>
      <c r="I30" s="65"/>
    </row>
    <row r="31" spans="1:9" x14ac:dyDescent="0.2">
      <c r="A31" s="62"/>
      <c r="B31" s="3"/>
      <c r="C31" s="14"/>
      <c r="D31" s="58"/>
      <c r="E31" s="16"/>
      <c r="H31" s="64"/>
      <c r="I31" s="65"/>
    </row>
    <row r="32" spans="1:9" x14ac:dyDescent="0.2">
      <c r="A32" s="62"/>
      <c r="B32" s="3"/>
      <c r="C32" s="14"/>
      <c r="D32" s="58"/>
      <c r="E32" s="16"/>
      <c r="H32" s="64"/>
      <c r="I32" s="63"/>
    </row>
    <row r="33" spans="1:8" x14ac:dyDescent="0.2">
      <c r="A33" s="62"/>
      <c r="B33" s="3"/>
      <c r="C33" s="14"/>
      <c r="D33" s="58"/>
      <c r="E33" s="16"/>
      <c r="H33" s="64"/>
    </row>
    <row r="34" spans="1:8" x14ac:dyDescent="0.2">
      <c r="A34" s="62"/>
      <c r="B34" s="3"/>
      <c r="C34" s="14"/>
      <c r="D34" s="58"/>
      <c r="E34" s="16"/>
      <c r="H34" s="64"/>
    </row>
    <row r="35" spans="1:8" x14ac:dyDescent="0.2">
      <c r="A35" s="62"/>
      <c r="B35" s="3"/>
      <c r="C35" s="14"/>
      <c r="D35" s="58"/>
      <c r="E35" s="16"/>
      <c r="H35" s="64"/>
    </row>
    <row r="36" spans="1:8" x14ac:dyDescent="0.2">
      <c r="A36" s="62"/>
      <c r="B36" s="3"/>
      <c r="C36" s="14"/>
      <c r="D36" s="58"/>
      <c r="E36" s="16"/>
      <c r="H36" s="64"/>
    </row>
    <row r="37" spans="1:8" x14ac:dyDescent="0.2">
      <c r="A37" s="62"/>
      <c r="B37" s="3"/>
      <c r="C37" s="14"/>
      <c r="D37" s="58"/>
      <c r="E37" s="16"/>
      <c r="H37" s="64"/>
    </row>
    <row r="38" spans="1:8" x14ac:dyDescent="0.2">
      <c r="A38" s="62"/>
      <c r="B38" s="3"/>
      <c r="C38" s="14"/>
      <c r="D38" s="58"/>
      <c r="E38" s="16"/>
      <c r="H38" s="64"/>
    </row>
    <row r="39" spans="1:8" x14ac:dyDescent="0.2">
      <c r="H39" s="64"/>
    </row>
    <row r="40" spans="1:8" x14ac:dyDescent="0.2">
      <c r="H40" s="64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3.42578125" customWidth="1"/>
    <col min="2" max="2" width="14.140625" customWidth="1"/>
    <col min="3" max="4" width="10.140625" customWidth="1"/>
    <col min="5" max="5" width="9.85546875" customWidth="1"/>
    <col min="6" max="6" width="8" customWidth="1"/>
    <col min="7" max="7" width="13.140625" customWidth="1"/>
    <col min="9" max="9" width="12.5703125" bestFit="1" customWidth="1"/>
  </cols>
  <sheetData>
    <row r="1" spans="1:6" x14ac:dyDescent="0.2">
      <c r="A1" s="11" t="s">
        <v>69</v>
      </c>
    </row>
    <row r="3" spans="1:6" x14ac:dyDescent="0.2">
      <c r="A3" s="84" t="s">
        <v>70</v>
      </c>
      <c r="C3" s="3"/>
    </row>
    <row r="4" spans="1:6" x14ac:dyDescent="0.2">
      <c r="B4" s="3"/>
      <c r="C4" s="3"/>
    </row>
    <row r="5" spans="1:6" ht="14.25" customHeight="1" x14ac:dyDescent="0.3">
      <c r="A5" s="84" t="s">
        <v>30</v>
      </c>
      <c r="B5" s="12" t="s">
        <v>11</v>
      </c>
      <c r="C5" s="76">
        <v>110</v>
      </c>
    </row>
    <row r="6" spans="1:6" x14ac:dyDescent="0.2">
      <c r="A6" s="84" t="s">
        <v>61</v>
      </c>
      <c r="B6" s="12" t="s">
        <v>6</v>
      </c>
      <c r="C6" s="76">
        <v>120</v>
      </c>
    </row>
    <row r="7" spans="1:6" x14ac:dyDescent="0.2">
      <c r="A7" s="84" t="s">
        <v>52</v>
      </c>
      <c r="B7" s="12" t="s">
        <v>7</v>
      </c>
      <c r="C7" s="81">
        <v>0.05</v>
      </c>
    </row>
    <row r="8" spans="1:6" x14ac:dyDescent="0.2">
      <c r="A8" s="84" t="s">
        <v>62</v>
      </c>
      <c r="B8" s="12" t="s">
        <v>8</v>
      </c>
      <c r="C8" s="76">
        <v>0.5</v>
      </c>
    </row>
    <row r="9" spans="1:6" x14ac:dyDescent="0.2">
      <c r="A9" s="84" t="s">
        <v>63</v>
      </c>
      <c r="B9" s="13" t="s">
        <v>9</v>
      </c>
      <c r="C9" s="81">
        <v>0.3</v>
      </c>
    </row>
    <row r="10" spans="1:6" x14ac:dyDescent="0.2">
      <c r="B10" s="12"/>
      <c r="C10" s="3"/>
    </row>
    <row r="11" spans="1:6" ht="15.75" x14ac:dyDescent="0.3">
      <c r="B11" s="12" t="s">
        <v>12</v>
      </c>
      <c r="C11" s="14">
        <f>(LN($C$5/$C$6)+($C$7+0.5*$C$9^2)*$C$8)/($C$9*SQRT($C$8))</f>
        <v>-0.18625841735590237</v>
      </c>
      <c r="D11" s="13" t="s">
        <v>10</v>
      </c>
      <c r="E11" s="12" t="s">
        <v>13</v>
      </c>
      <c r="F11" s="14">
        <f>NORMSDIST($C$11)</f>
        <v>0.42612105746916995</v>
      </c>
    </row>
    <row r="12" spans="1:6" ht="15.75" x14ac:dyDescent="0.3">
      <c r="B12" s="12" t="s">
        <v>14</v>
      </c>
      <c r="C12" s="14">
        <f>$C$11-$C$9*SQRT($C$8)</f>
        <v>-0.3983904517118666</v>
      </c>
      <c r="D12" s="13" t="s">
        <v>10</v>
      </c>
      <c r="E12" s="12" t="s">
        <v>15</v>
      </c>
      <c r="F12" s="14">
        <f>NORMSDIST($C$12)</f>
        <v>0.34517119755996095</v>
      </c>
    </row>
    <row r="14" spans="1:6" ht="15.75" x14ac:dyDescent="0.3">
      <c r="A14" s="84" t="s">
        <v>56</v>
      </c>
      <c r="B14" s="12" t="s">
        <v>16</v>
      </c>
      <c r="C14" s="59">
        <f>$C$5*$F$11-$C$6*EXP(-$C$7*$C$8)*$F$12</f>
        <v>6.4754494823783304</v>
      </c>
    </row>
    <row r="15" spans="1:6" x14ac:dyDescent="0.2">
      <c r="B15" s="12"/>
      <c r="C15" s="10"/>
    </row>
    <row r="16" spans="1:6" x14ac:dyDescent="0.2">
      <c r="B16" s="88" t="s">
        <v>67</v>
      </c>
      <c r="C16" s="58">
        <f>MAX($C$5-$C$6,0)</f>
        <v>0</v>
      </c>
    </row>
    <row r="17" spans="1:9" x14ac:dyDescent="0.2">
      <c r="B17" s="88" t="s">
        <v>68</v>
      </c>
      <c r="C17" s="10">
        <f>$C$14-$C$16</f>
        <v>6.4754494823783304</v>
      </c>
    </row>
    <row r="19" spans="1:9" x14ac:dyDescent="0.2">
      <c r="A19" s="15"/>
      <c r="B19" s="3"/>
      <c r="C19" s="12"/>
      <c r="D19" s="3"/>
    </row>
    <row r="20" spans="1:9" x14ac:dyDescent="0.2">
      <c r="B20" s="60"/>
      <c r="C20" s="75"/>
      <c r="D20" s="3"/>
      <c r="H20" s="61"/>
    </row>
    <row r="21" spans="1:9" x14ac:dyDescent="0.2">
      <c r="A21" s="62"/>
      <c r="B21" s="3"/>
      <c r="C21" s="14"/>
      <c r="D21" s="58"/>
      <c r="E21" s="16"/>
      <c r="H21" s="16"/>
      <c r="I21" s="63"/>
    </row>
    <row r="22" spans="1:9" x14ac:dyDescent="0.2">
      <c r="A22" s="62"/>
      <c r="B22" s="3"/>
      <c r="C22" s="14"/>
      <c r="D22" s="58"/>
      <c r="E22" s="16"/>
      <c r="H22" s="16"/>
      <c r="I22" s="63"/>
    </row>
    <row r="23" spans="1:9" x14ac:dyDescent="0.2">
      <c r="A23" s="62"/>
      <c r="B23" s="3"/>
      <c r="C23" s="14"/>
      <c r="D23" s="58"/>
      <c r="E23" s="16"/>
      <c r="H23" s="16"/>
      <c r="I23" s="63"/>
    </row>
    <row r="24" spans="1:9" x14ac:dyDescent="0.2">
      <c r="A24" s="62"/>
      <c r="B24" s="3"/>
      <c r="C24" s="14"/>
      <c r="D24" s="58"/>
      <c r="E24" s="16"/>
      <c r="H24" s="16"/>
      <c r="I24" s="63"/>
    </row>
    <row r="25" spans="1:9" x14ac:dyDescent="0.2">
      <c r="A25" s="62"/>
      <c r="B25" s="3"/>
      <c r="C25" s="14"/>
      <c r="D25" s="58"/>
      <c r="E25" s="16"/>
      <c r="H25" s="16"/>
      <c r="I25" s="63"/>
    </row>
    <row r="26" spans="1:9" x14ac:dyDescent="0.2">
      <c r="A26" s="62"/>
      <c r="B26" s="3"/>
      <c r="C26" s="14"/>
      <c r="D26" s="58"/>
      <c r="E26" s="16"/>
      <c r="H26" s="16"/>
      <c r="I26" s="63"/>
    </row>
    <row r="27" spans="1:9" x14ac:dyDescent="0.2">
      <c r="A27" s="62"/>
      <c r="B27" s="3"/>
      <c r="C27" s="14"/>
      <c r="D27" s="58"/>
      <c r="E27" s="16"/>
      <c r="H27" s="16"/>
      <c r="I27" s="63"/>
    </row>
    <row r="28" spans="1:9" x14ac:dyDescent="0.2">
      <c r="A28" s="62"/>
      <c r="B28" s="3"/>
      <c r="C28" s="14"/>
      <c r="D28" s="58"/>
      <c r="E28" s="16"/>
      <c r="H28" s="16"/>
      <c r="I28" s="63"/>
    </row>
    <row r="29" spans="1:9" x14ac:dyDescent="0.2">
      <c r="A29" s="62"/>
      <c r="B29" s="3"/>
      <c r="C29" s="14"/>
      <c r="D29" s="58"/>
      <c r="E29" s="16"/>
      <c r="H29" s="64"/>
      <c r="I29" s="61"/>
    </row>
    <row r="30" spans="1:9" x14ac:dyDescent="0.2">
      <c r="A30" s="62"/>
      <c r="B30" s="3"/>
      <c r="C30" s="14"/>
      <c r="D30" s="58"/>
      <c r="E30" s="16"/>
      <c r="H30" s="64"/>
      <c r="I30" s="65"/>
    </row>
    <row r="31" spans="1:9" x14ac:dyDescent="0.2">
      <c r="A31" s="62"/>
      <c r="B31" s="3"/>
      <c r="C31" s="14"/>
      <c r="D31" s="58"/>
      <c r="E31" s="16"/>
      <c r="H31" s="64"/>
      <c r="I31" s="65"/>
    </row>
    <row r="32" spans="1:9" x14ac:dyDescent="0.2">
      <c r="A32" s="62"/>
      <c r="B32" s="3"/>
      <c r="C32" s="14"/>
      <c r="D32" s="58"/>
      <c r="E32" s="16"/>
      <c r="H32" s="64"/>
      <c r="I32" s="63"/>
    </row>
    <row r="33" spans="1:8" x14ac:dyDescent="0.2">
      <c r="A33" s="62"/>
      <c r="B33" s="3"/>
      <c r="C33" s="14"/>
      <c r="D33" s="58"/>
      <c r="E33" s="16"/>
      <c r="H33" s="64"/>
    </row>
    <row r="34" spans="1:8" x14ac:dyDescent="0.2">
      <c r="A34" s="62"/>
      <c r="B34" s="3"/>
      <c r="C34" s="14"/>
      <c r="D34" s="58"/>
      <c r="E34" s="16"/>
      <c r="H34" s="64"/>
    </row>
    <row r="35" spans="1:8" x14ac:dyDescent="0.2">
      <c r="A35" s="62"/>
      <c r="B35" s="3"/>
      <c r="C35" s="14"/>
      <c r="D35" s="58"/>
      <c r="E35" s="16"/>
      <c r="H35" s="64"/>
    </row>
    <row r="36" spans="1:8" x14ac:dyDescent="0.2">
      <c r="A36" s="62"/>
      <c r="B36" s="3"/>
      <c r="C36" s="14"/>
      <c r="D36" s="58"/>
      <c r="E36" s="16"/>
      <c r="H36" s="64"/>
    </row>
    <row r="37" spans="1:8" x14ac:dyDescent="0.2">
      <c r="A37" s="62"/>
      <c r="B37" s="3"/>
      <c r="C37" s="14"/>
      <c r="D37" s="58"/>
      <c r="E37" s="16"/>
      <c r="H37" s="64"/>
    </row>
    <row r="38" spans="1:8" x14ac:dyDescent="0.2">
      <c r="A38" s="62"/>
      <c r="B38" s="3"/>
      <c r="C38" s="14"/>
      <c r="D38" s="58"/>
      <c r="E38" s="16"/>
      <c r="H38" s="64"/>
    </row>
    <row r="39" spans="1:8" x14ac:dyDescent="0.2">
      <c r="H39" s="64"/>
    </row>
    <row r="40" spans="1:8" x14ac:dyDescent="0.2">
      <c r="H40" s="64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3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5.42578125" customWidth="1"/>
    <col min="2" max="2" width="6.28515625" customWidth="1"/>
    <col min="3" max="3" width="3.85546875" customWidth="1"/>
    <col min="4" max="4" width="13.7109375" customWidth="1"/>
  </cols>
  <sheetData>
    <row r="1" spans="1:7" x14ac:dyDescent="0.2">
      <c r="A1" s="11" t="s">
        <v>41</v>
      </c>
    </row>
    <row r="2" spans="1:7" x14ac:dyDescent="0.2">
      <c r="D2" s="85" t="s">
        <v>34</v>
      </c>
      <c r="E2" s="6"/>
      <c r="F2" s="6"/>
      <c r="G2" s="6"/>
    </row>
    <row r="3" spans="1:7" x14ac:dyDescent="0.2">
      <c r="A3" s="4" t="s">
        <v>4</v>
      </c>
      <c r="D3" s="86" t="s">
        <v>30</v>
      </c>
      <c r="E3" s="86" t="s">
        <v>35</v>
      </c>
      <c r="F3" s="86" t="s">
        <v>36</v>
      </c>
      <c r="G3" s="3" t="s">
        <v>1</v>
      </c>
    </row>
    <row r="4" spans="1:7" x14ac:dyDescent="0.2">
      <c r="A4" s="84" t="s">
        <v>26</v>
      </c>
      <c r="B4" s="76">
        <v>15</v>
      </c>
      <c r="D4">
        <v>0</v>
      </c>
      <c r="E4">
        <f t="shared" ref="E4:E21" si="0">IF(D4&lt;$B$5,-$B$4,D4-$B$5-$B$4)</f>
        <v>-15</v>
      </c>
      <c r="F4">
        <f t="shared" ref="F4:F21" si="1">IF(D4&gt;$B$9,-$B$8,$B$9-D4-$B$8)</f>
        <v>80</v>
      </c>
      <c r="G4">
        <f t="shared" ref="G4:G21" si="2">E4+F4</f>
        <v>65</v>
      </c>
    </row>
    <row r="5" spans="1:7" x14ac:dyDescent="0.2">
      <c r="A5" s="84" t="s">
        <v>27</v>
      </c>
      <c r="B5" s="76">
        <v>90</v>
      </c>
      <c r="D5">
        <v>10</v>
      </c>
      <c r="E5">
        <f t="shared" si="0"/>
        <v>-15</v>
      </c>
      <c r="F5">
        <f t="shared" si="1"/>
        <v>70</v>
      </c>
      <c r="G5">
        <f t="shared" si="2"/>
        <v>55</v>
      </c>
    </row>
    <row r="6" spans="1:7" x14ac:dyDescent="0.2">
      <c r="B6" s="3"/>
      <c r="D6">
        <v>20</v>
      </c>
      <c r="E6">
        <f t="shared" si="0"/>
        <v>-15</v>
      </c>
      <c r="F6">
        <f t="shared" si="1"/>
        <v>60</v>
      </c>
      <c r="G6">
        <f t="shared" si="2"/>
        <v>45</v>
      </c>
    </row>
    <row r="7" spans="1:7" x14ac:dyDescent="0.2">
      <c r="A7" s="7" t="s">
        <v>5</v>
      </c>
      <c r="B7" s="3"/>
      <c r="D7">
        <v>30</v>
      </c>
      <c r="E7">
        <f t="shared" si="0"/>
        <v>-15</v>
      </c>
      <c r="F7">
        <f t="shared" si="1"/>
        <v>50</v>
      </c>
      <c r="G7">
        <f t="shared" si="2"/>
        <v>35</v>
      </c>
    </row>
    <row r="8" spans="1:7" x14ac:dyDescent="0.2">
      <c r="A8" s="84" t="s">
        <v>26</v>
      </c>
      <c r="B8" s="76">
        <v>10</v>
      </c>
      <c r="D8">
        <v>40</v>
      </c>
      <c r="E8">
        <f t="shared" si="0"/>
        <v>-15</v>
      </c>
      <c r="F8">
        <f t="shared" si="1"/>
        <v>40</v>
      </c>
      <c r="G8">
        <f t="shared" si="2"/>
        <v>25</v>
      </c>
    </row>
    <row r="9" spans="1:7" x14ac:dyDescent="0.2">
      <c r="A9" s="84" t="s">
        <v>27</v>
      </c>
      <c r="B9" s="76">
        <v>90</v>
      </c>
      <c r="D9">
        <v>50</v>
      </c>
      <c r="E9">
        <f t="shared" si="0"/>
        <v>-15</v>
      </c>
      <c r="F9">
        <f t="shared" si="1"/>
        <v>30</v>
      </c>
      <c r="G9">
        <f t="shared" si="2"/>
        <v>15</v>
      </c>
    </row>
    <row r="10" spans="1:7" x14ac:dyDescent="0.2">
      <c r="D10">
        <v>60</v>
      </c>
      <c r="E10">
        <f t="shared" si="0"/>
        <v>-15</v>
      </c>
      <c r="F10">
        <f t="shared" si="1"/>
        <v>20</v>
      </c>
      <c r="G10">
        <f t="shared" si="2"/>
        <v>5</v>
      </c>
    </row>
    <row r="11" spans="1:7" x14ac:dyDescent="0.2">
      <c r="A11" s="4"/>
      <c r="D11">
        <v>70</v>
      </c>
      <c r="E11">
        <f t="shared" si="0"/>
        <v>-15</v>
      </c>
      <c r="F11">
        <f t="shared" si="1"/>
        <v>10</v>
      </c>
      <c r="G11">
        <f t="shared" si="2"/>
        <v>-5</v>
      </c>
    </row>
    <row r="12" spans="1:7" x14ac:dyDescent="0.2">
      <c r="A12" s="11"/>
      <c r="B12" s="3"/>
      <c r="D12">
        <v>80</v>
      </c>
      <c r="E12">
        <f t="shared" si="0"/>
        <v>-15</v>
      </c>
      <c r="F12">
        <f t="shared" si="1"/>
        <v>0</v>
      </c>
      <c r="G12">
        <f t="shared" si="2"/>
        <v>-15</v>
      </c>
    </row>
    <row r="13" spans="1:7" x14ac:dyDescent="0.2">
      <c r="A13" s="84"/>
      <c r="B13" s="3"/>
      <c r="D13">
        <v>90</v>
      </c>
      <c r="E13">
        <f t="shared" si="0"/>
        <v>-15</v>
      </c>
      <c r="F13">
        <f t="shared" si="1"/>
        <v>-10</v>
      </c>
      <c r="G13">
        <f t="shared" si="2"/>
        <v>-25</v>
      </c>
    </row>
    <row r="14" spans="1:7" x14ac:dyDescent="0.2">
      <c r="A14" s="84"/>
      <c r="D14">
        <v>100</v>
      </c>
      <c r="E14">
        <f t="shared" si="0"/>
        <v>-5</v>
      </c>
      <c r="F14">
        <f t="shared" si="1"/>
        <v>-10</v>
      </c>
      <c r="G14">
        <f t="shared" si="2"/>
        <v>-15</v>
      </c>
    </row>
    <row r="15" spans="1:7" x14ac:dyDescent="0.2">
      <c r="D15">
        <v>110</v>
      </c>
      <c r="E15">
        <f t="shared" si="0"/>
        <v>5</v>
      </c>
      <c r="F15">
        <f t="shared" si="1"/>
        <v>-10</v>
      </c>
      <c r="G15">
        <f t="shared" si="2"/>
        <v>-5</v>
      </c>
    </row>
    <row r="16" spans="1:7" x14ac:dyDescent="0.2">
      <c r="A16" s="11"/>
      <c r="D16">
        <v>120</v>
      </c>
      <c r="E16">
        <f t="shared" si="0"/>
        <v>15</v>
      </c>
      <c r="F16">
        <f t="shared" si="1"/>
        <v>-10</v>
      </c>
      <c r="G16">
        <f t="shared" si="2"/>
        <v>5</v>
      </c>
    </row>
    <row r="17" spans="1:7" x14ac:dyDescent="0.2">
      <c r="A17" s="84"/>
      <c r="D17">
        <v>130</v>
      </c>
      <c r="E17">
        <f t="shared" si="0"/>
        <v>25</v>
      </c>
      <c r="F17">
        <f t="shared" si="1"/>
        <v>-10</v>
      </c>
      <c r="G17">
        <f t="shared" si="2"/>
        <v>15</v>
      </c>
    </row>
    <row r="18" spans="1:7" x14ac:dyDescent="0.2">
      <c r="A18" s="84"/>
      <c r="D18">
        <v>140</v>
      </c>
      <c r="E18">
        <f t="shared" si="0"/>
        <v>35</v>
      </c>
      <c r="F18">
        <f t="shared" si="1"/>
        <v>-10</v>
      </c>
      <c r="G18">
        <f t="shared" si="2"/>
        <v>25</v>
      </c>
    </row>
    <row r="19" spans="1:7" x14ac:dyDescent="0.2">
      <c r="D19">
        <v>150</v>
      </c>
      <c r="E19">
        <f t="shared" si="0"/>
        <v>45</v>
      </c>
      <c r="F19">
        <f t="shared" si="1"/>
        <v>-10</v>
      </c>
      <c r="G19">
        <f t="shared" si="2"/>
        <v>35</v>
      </c>
    </row>
    <row r="20" spans="1:7" x14ac:dyDescent="0.2">
      <c r="D20">
        <v>160</v>
      </c>
      <c r="E20">
        <f t="shared" si="0"/>
        <v>55</v>
      </c>
      <c r="F20">
        <f t="shared" si="1"/>
        <v>-10</v>
      </c>
      <c r="G20">
        <f t="shared" si="2"/>
        <v>45</v>
      </c>
    </row>
    <row r="21" spans="1:7" x14ac:dyDescent="0.2">
      <c r="D21">
        <v>170</v>
      </c>
      <c r="E21">
        <f t="shared" si="0"/>
        <v>65</v>
      </c>
      <c r="F21">
        <f t="shared" si="1"/>
        <v>-10</v>
      </c>
      <c r="G21">
        <f t="shared" si="2"/>
        <v>55</v>
      </c>
    </row>
    <row r="23" spans="1:7" x14ac:dyDescent="0.2">
      <c r="D23" s="85" t="s">
        <v>37</v>
      </c>
      <c r="E23" s="8"/>
      <c r="F23" s="6"/>
      <c r="G23" s="6"/>
    </row>
    <row r="24" spans="1:7" x14ac:dyDescent="0.2">
      <c r="D24" s="86" t="s">
        <v>30</v>
      </c>
      <c r="E24" s="86" t="s">
        <v>38</v>
      </c>
      <c r="F24" s="86" t="s">
        <v>39</v>
      </c>
      <c r="G24" s="3" t="s">
        <v>1</v>
      </c>
    </row>
    <row r="25" spans="1:7" x14ac:dyDescent="0.2">
      <c r="D25">
        <v>0</v>
      </c>
      <c r="E25">
        <f t="shared" ref="E25:G42" si="3">-E4</f>
        <v>15</v>
      </c>
      <c r="F25">
        <f t="shared" si="3"/>
        <v>-80</v>
      </c>
      <c r="G25">
        <f t="shared" si="3"/>
        <v>-65</v>
      </c>
    </row>
    <row r="26" spans="1:7" x14ac:dyDescent="0.2">
      <c r="D26">
        <v>10</v>
      </c>
      <c r="E26">
        <f t="shared" si="3"/>
        <v>15</v>
      </c>
      <c r="F26">
        <f t="shared" si="3"/>
        <v>-70</v>
      </c>
      <c r="G26">
        <f t="shared" si="3"/>
        <v>-55</v>
      </c>
    </row>
    <row r="27" spans="1:7" x14ac:dyDescent="0.2">
      <c r="D27">
        <v>20</v>
      </c>
      <c r="E27">
        <f t="shared" si="3"/>
        <v>15</v>
      </c>
      <c r="F27">
        <f t="shared" si="3"/>
        <v>-60</v>
      </c>
      <c r="G27">
        <f t="shared" si="3"/>
        <v>-45</v>
      </c>
    </row>
    <row r="28" spans="1:7" x14ac:dyDescent="0.2">
      <c r="D28">
        <v>30</v>
      </c>
      <c r="E28">
        <f t="shared" si="3"/>
        <v>15</v>
      </c>
      <c r="F28">
        <f t="shared" si="3"/>
        <v>-50</v>
      </c>
      <c r="G28">
        <f t="shared" si="3"/>
        <v>-35</v>
      </c>
    </row>
    <row r="29" spans="1:7" x14ac:dyDescent="0.2">
      <c r="D29">
        <v>40</v>
      </c>
      <c r="E29">
        <f t="shared" si="3"/>
        <v>15</v>
      </c>
      <c r="F29">
        <f t="shared" si="3"/>
        <v>-40</v>
      </c>
      <c r="G29">
        <f t="shared" si="3"/>
        <v>-25</v>
      </c>
    </row>
    <row r="30" spans="1:7" x14ac:dyDescent="0.2">
      <c r="D30">
        <v>50</v>
      </c>
      <c r="E30">
        <f t="shared" si="3"/>
        <v>15</v>
      </c>
      <c r="F30">
        <f t="shared" si="3"/>
        <v>-30</v>
      </c>
      <c r="G30">
        <f t="shared" si="3"/>
        <v>-15</v>
      </c>
    </row>
    <row r="31" spans="1:7" x14ac:dyDescent="0.2">
      <c r="D31">
        <v>60</v>
      </c>
      <c r="E31">
        <f t="shared" si="3"/>
        <v>15</v>
      </c>
      <c r="F31">
        <f t="shared" si="3"/>
        <v>-20</v>
      </c>
      <c r="G31">
        <f t="shared" si="3"/>
        <v>-5</v>
      </c>
    </row>
    <row r="32" spans="1:7" x14ac:dyDescent="0.2">
      <c r="D32">
        <v>70</v>
      </c>
      <c r="E32">
        <f t="shared" si="3"/>
        <v>15</v>
      </c>
      <c r="F32">
        <f t="shared" si="3"/>
        <v>-10</v>
      </c>
      <c r="G32">
        <f t="shared" si="3"/>
        <v>5</v>
      </c>
    </row>
    <row r="33" spans="1:15" x14ac:dyDescent="0.2">
      <c r="D33">
        <v>80</v>
      </c>
      <c r="E33">
        <f t="shared" si="3"/>
        <v>15</v>
      </c>
      <c r="F33">
        <f t="shared" si="3"/>
        <v>0</v>
      </c>
      <c r="G33">
        <f t="shared" si="3"/>
        <v>15</v>
      </c>
    </row>
    <row r="34" spans="1:15" x14ac:dyDescent="0.2">
      <c r="D34">
        <v>90</v>
      </c>
      <c r="E34">
        <f t="shared" si="3"/>
        <v>15</v>
      </c>
      <c r="F34">
        <f t="shared" si="3"/>
        <v>10</v>
      </c>
      <c r="G34">
        <f t="shared" si="3"/>
        <v>25</v>
      </c>
    </row>
    <row r="35" spans="1:15" x14ac:dyDescent="0.2">
      <c r="D35">
        <v>100</v>
      </c>
      <c r="E35">
        <f t="shared" si="3"/>
        <v>5</v>
      </c>
      <c r="F35">
        <f t="shared" si="3"/>
        <v>10</v>
      </c>
      <c r="G35">
        <f t="shared" si="3"/>
        <v>15</v>
      </c>
    </row>
    <row r="36" spans="1:15" x14ac:dyDescent="0.2">
      <c r="D36">
        <v>110</v>
      </c>
      <c r="E36">
        <f t="shared" si="3"/>
        <v>-5</v>
      </c>
      <c r="F36">
        <f t="shared" si="3"/>
        <v>10</v>
      </c>
      <c r="G36">
        <f t="shared" si="3"/>
        <v>5</v>
      </c>
    </row>
    <row r="37" spans="1:15" x14ac:dyDescent="0.2">
      <c r="D37">
        <v>120</v>
      </c>
      <c r="E37">
        <f t="shared" si="3"/>
        <v>-15</v>
      </c>
      <c r="F37">
        <f t="shared" si="3"/>
        <v>10</v>
      </c>
      <c r="G37">
        <f t="shared" si="3"/>
        <v>-5</v>
      </c>
    </row>
    <row r="38" spans="1:15" x14ac:dyDescent="0.2">
      <c r="D38">
        <v>130</v>
      </c>
      <c r="E38">
        <f t="shared" si="3"/>
        <v>-25</v>
      </c>
      <c r="F38">
        <f t="shared" si="3"/>
        <v>10</v>
      </c>
      <c r="G38">
        <f t="shared" si="3"/>
        <v>-15</v>
      </c>
    </row>
    <row r="39" spans="1:15" x14ac:dyDescent="0.2">
      <c r="D39">
        <v>140</v>
      </c>
      <c r="E39">
        <f t="shared" si="3"/>
        <v>-35</v>
      </c>
      <c r="F39">
        <f t="shared" si="3"/>
        <v>10</v>
      </c>
      <c r="G39">
        <f t="shared" si="3"/>
        <v>-25</v>
      </c>
    </row>
    <row r="40" spans="1:15" x14ac:dyDescent="0.2">
      <c r="D40">
        <v>150</v>
      </c>
      <c r="E40">
        <f t="shared" si="3"/>
        <v>-45</v>
      </c>
      <c r="F40">
        <f t="shared" si="3"/>
        <v>10</v>
      </c>
      <c r="G40">
        <f t="shared" si="3"/>
        <v>-35</v>
      </c>
    </row>
    <row r="41" spans="1:15" x14ac:dyDescent="0.2">
      <c r="D41">
        <v>160</v>
      </c>
      <c r="E41">
        <f t="shared" si="3"/>
        <v>-55</v>
      </c>
      <c r="F41">
        <f t="shared" si="3"/>
        <v>10</v>
      </c>
      <c r="G41">
        <f t="shared" si="3"/>
        <v>-45</v>
      </c>
    </row>
    <row r="42" spans="1:15" x14ac:dyDescent="0.2">
      <c r="D42">
        <v>170</v>
      </c>
      <c r="E42">
        <f t="shared" si="3"/>
        <v>-65</v>
      </c>
      <c r="F42">
        <f t="shared" si="3"/>
        <v>10</v>
      </c>
      <c r="G42">
        <f t="shared" si="3"/>
        <v>-55</v>
      </c>
    </row>
    <row r="44" spans="1:15" x14ac:dyDescent="0.2">
      <c r="A44" s="1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6"/>
      <c r="B47" s="2"/>
      <c r="C47" s="2"/>
      <c r="D47" s="17"/>
      <c r="E47" s="17"/>
      <c r="F47" s="17"/>
      <c r="G47" s="17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1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1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7"/>
      <c r="B51" s="1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">
      <c r="A52" s="2"/>
      <c r="B52" s="1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">
      <c r="A53" s="2"/>
      <c r="B53" s="1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88" spans="16:70" x14ac:dyDescent="0.2">
      <c r="P88" s="2"/>
    </row>
    <row r="89" spans="16:70" x14ac:dyDescent="0.2">
      <c r="P89" s="2"/>
    </row>
    <row r="90" spans="16:70" x14ac:dyDescent="0.2"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</row>
    <row r="91" spans="16:70" x14ac:dyDescent="0.2"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</row>
    <row r="92" spans="16:70" x14ac:dyDescent="0.2"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</row>
    <row r="93" spans="16:70" x14ac:dyDescent="0.2"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</row>
    <row r="94" spans="16:70" x14ac:dyDescent="0.2"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</row>
    <row r="95" spans="16:70" x14ac:dyDescent="0.2"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</row>
    <row r="96" spans="16:70" x14ac:dyDescent="0.2"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</row>
    <row r="97" spans="1:70" x14ac:dyDescent="0.2"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</row>
    <row r="98" spans="1:70" x14ac:dyDescent="0.2"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</row>
    <row r="99" spans="1:70" x14ac:dyDescent="0.2"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</row>
    <row r="100" spans="1:70" x14ac:dyDescent="0.2"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</row>
    <row r="101" spans="1:70" x14ac:dyDescent="0.2"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</row>
    <row r="102" spans="1:70" x14ac:dyDescent="0.2"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</row>
    <row r="103" spans="1:70" x14ac:dyDescent="0.2"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</row>
    <row r="104" spans="1:70" x14ac:dyDescent="0.2"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</row>
    <row r="105" spans="1:70" x14ac:dyDescent="0.2"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</row>
    <row r="106" spans="1:7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</row>
    <row r="107" spans="1:7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</row>
    <row r="108" spans="1:7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</row>
    <row r="109" spans="1:7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</row>
    <row r="110" spans="1:7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</row>
    <row r="111" spans="1:70" x14ac:dyDescent="0.2">
      <c r="A111" s="2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</row>
    <row r="112" spans="1:7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</row>
    <row r="113" spans="1:70" x14ac:dyDescent="0.2">
      <c r="A113" s="2"/>
      <c r="B113" s="2"/>
      <c r="C113" s="2"/>
      <c r="D113" s="2"/>
      <c r="E113" s="2"/>
      <c r="F113" s="1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</row>
    <row r="114" spans="1:70" x14ac:dyDescent="0.2">
      <c r="A114" s="26"/>
      <c r="B114" s="2"/>
      <c r="C114" s="2"/>
      <c r="D114" s="17"/>
      <c r="E114" s="17"/>
      <c r="F114" s="17"/>
      <c r="G114" s="1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</row>
    <row r="115" spans="1:70" x14ac:dyDescent="0.2">
      <c r="A115" s="2"/>
      <c r="B115" s="1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</row>
    <row r="116" spans="1:70" x14ac:dyDescent="0.2">
      <c r="A116" s="2"/>
      <c r="B116" s="1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</row>
    <row r="117" spans="1:70" x14ac:dyDescent="0.2">
      <c r="A117" s="2"/>
      <c r="B117" s="1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</row>
    <row r="118" spans="1:70" x14ac:dyDescent="0.2">
      <c r="A118" s="27"/>
      <c r="B118" s="1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</row>
    <row r="119" spans="1:70" x14ac:dyDescent="0.2">
      <c r="A119" s="2"/>
      <c r="B119" s="1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</row>
    <row r="120" spans="1:70" x14ac:dyDescent="0.2">
      <c r="A120" s="2"/>
      <c r="B120" s="1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</row>
    <row r="121" spans="1:7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</row>
    <row r="122" spans="1:7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</row>
    <row r="123" spans="1:7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</row>
    <row r="124" spans="1:7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</row>
    <row r="125" spans="1:7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</row>
    <row r="126" spans="1:7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</row>
    <row r="127" spans="1:7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</row>
    <row r="128" spans="1:7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</row>
    <row r="129" spans="1:7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</row>
    <row r="130" spans="1:7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</row>
    <row r="131" spans="1:7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</row>
    <row r="132" spans="1:70" x14ac:dyDescent="0.2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</row>
    <row r="133" spans="1:7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</row>
    <row r="134" spans="1:70" x14ac:dyDescent="0.2">
      <c r="A134" s="2"/>
      <c r="B134" s="1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</row>
    <row r="135" spans="1:70" x14ac:dyDescent="0.2">
      <c r="A135" s="2"/>
      <c r="B135" s="17"/>
      <c r="C135" s="2"/>
      <c r="D135" s="2"/>
      <c r="E135" s="2"/>
      <c r="F135" s="2"/>
      <c r="G135" s="2"/>
      <c r="H135" s="2"/>
      <c r="I135" s="17"/>
      <c r="J135" s="1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</row>
    <row r="136" spans="1:70" x14ac:dyDescent="0.2">
      <c r="A136" s="2"/>
      <c r="B136" s="17"/>
      <c r="C136" s="2"/>
      <c r="D136" s="17"/>
      <c r="E136" s="2"/>
      <c r="F136" s="29"/>
      <c r="G136" s="2"/>
      <c r="H136" s="2"/>
      <c r="I136" s="22"/>
      <c r="J136" s="2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</row>
    <row r="137" spans="1:70" x14ac:dyDescent="0.2"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</row>
    <row r="138" spans="1:70" x14ac:dyDescent="0.2"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</row>
    <row r="139" spans="1:70" x14ac:dyDescent="0.2">
      <c r="A139" s="2"/>
      <c r="B139" s="17"/>
      <c r="C139" s="2"/>
      <c r="D139" s="17"/>
      <c r="E139" s="2"/>
      <c r="F139" s="2"/>
      <c r="G139" s="2"/>
      <c r="H139" s="2"/>
      <c r="I139" s="22"/>
      <c r="J139" s="2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</row>
    <row r="140" spans="1:70" x14ac:dyDescent="0.2">
      <c r="A140" s="2"/>
      <c r="B140" s="17"/>
      <c r="C140" s="2"/>
      <c r="D140" s="2"/>
      <c r="E140" s="29"/>
      <c r="F140" s="17"/>
      <c r="G140" s="2"/>
      <c r="H140" s="9"/>
      <c r="I140" s="20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</row>
    <row r="141" spans="1:70" x14ac:dyDescent="0.2">
      <c r="A141" s="2"/>
      <c r="B141" s="17"/>
      <c r="C141" s="2"/>
      <c r="D141" s="2"/>
      <c r="E141" s="29"/>
      <c r="F141" s="1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</row>
    <row r="142" spans="1:70" x14ac:dyDescent="0.2">
      <c r="A142" s="2"/>
      <c r="B142" s="1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</row>
    <row r="143" spans="1:70" x14ac:dyDescent="0.2">
      <c r="A143" s="2"/>
      <c r="B143" s="3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</row>
    <row r="144" spans="1:70" x14ac:dyDescent="0.2">
      <c r="A144" s="2"/>
      <c r="B144" s="2"/>
      <c r="C144" s="31"/>
      <c r="D144" s="3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</row>
    <row r="145" spans="1:7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</row>
    <row r="146" spans="1:7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</row>
    <row r="147" spans="1:7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</row>
    <row r="148" spans="1:70" x14ac:dyDescent="0.2">
      <c r="A148" s="2"/>
      <c r="B148" s="2"/>
      <c r="C148" s="1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</row>
    <row r="149" spans="1:70" x14ac:dyDescent="0.2">
      <c r="A149" s="2"/>
      <c r="B149" s="17"/>
      <c r="C149" s="1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</row>
    <row r="150" spans="1:70" x14ac:dyDescent="0.2">
      <c r="A150" s="2"/>
      <c r="B150" s="18"/>
      <c r="C150" s="1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</row>
    <row r="151" spans="1:70" x14ac:dyDescent="0.2">
      <c r="A151" s="2"/>
      <c r="B151" s="18"/>
      <c r="C151" s="1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</row>
    <row r="152" spans="1:70" x14ac:dyDescent="0.2">
      <c r="A152" s="2"/>
      <c r="B152" s="18"/>
      <c r="C152" s="30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</row>
    <row r="153" spans="1:70" x14ac:dyDescent="0.2">
      <c r="A153" s="2"/>
      <c r="B153" s="18"/>
      <c r="C153" s="1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</row>
    <row r="154" spans="1:70" x14ac:dyDescent="0.2">
      <c r="A154" s="2"/>
      <c r="B154" s="33"/>
      <c r="C154" s="3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</row>
    <row r="155" spans="1:70" x14ac:dyDescent="0.2">
      <c r="A155" s="2"/>
      <c r="B155" s="18"/>
      <c r="C155" s="1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</row>
    <row r="156" spans="1:70" x14ac:dyDescent="0.2">
      <c r="A156" s="2"/>
      <c r="B156" s="18"/>
      <c r="C156" s="21"/>
      <c r="D156" s="33"/>
      <c r="E156" s="18"/>
      <c r="F156" s="2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</row>
    <row r="157" spans="1:70" x14ac:dyDescent="0.2">
      <c r="A157" s="2"/>
      <c r="B157" s="18"/>
      <c r="C157" s="21"/>
      <c r="D157" s="33"/>
      <c r="E157" s="18"/>
      <c r="F157" s="2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</row>
    <row r="158" spans="1:7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</row>
    <row r="159" spans="1:70" x14ac:dyDescent="0.2">
      <c r="A159" s="2"/>
      <c r="B159" s="18"/>
      <c r="C159" s="3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</row>
    <row r="160" spans="1:70" x14ac:dyDescent="0.2">
      <c r="A160" s="2"/>
      <c r="B160" s="18"/>
      <c r="C160" s="20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</row>
    <row r="161" spans="1:7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</row>
    <row r="162" spans="1:70" x14ac:dyDescent="0.2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</row>
    <row r="163" spans="1:7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</row>
    <row r="164" spans="1:70" x14ac:dyDescent="0.2">
      <c r="A164" s="35"/>
      <c r="B164" s="2"/>
      <c r="C164" s="2"/>
      <c r="D164" s="18"/>
      <c r="E164" s="3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</row>
    <row r="165" spans="1:70" x14ac:dyDescent="0.2">
      <c r="A165" s="35"/>
      <c r="B165" s="2"/>
      <c r="C165" s="2"/>
      <c r="D165" s="18"/>
      <c r="E165" s="3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</row>
    <row r="166" spans="1:70" x14ac:dyDescent="0.2">
      <c r="A166" s="2"/>
      <c r="B166" s="2"/>
      <c r="C166" s="2"/>
      <c r="D166" s="2"/>
      <c r="E166" s="3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</row>
    <row r="167" spans="1:70" x14ac:dyDescent="0.2">
      <c r="A167" s="2"/>
      <c r="B167" s="2"/>
      <c r="C167" s="2"/>
      <c r="D167" s="2"/>
      <c r="E167" s="3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</row>
    <row r="168" spans="1:70" x14ac:dyDescent="0.2">
      <c r="A168" s="3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</row>
    <row r="169" spans="1:7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</row>
    <row r="170" spans="1:7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</row>
    <row r="171" spans="1:70" x14ac:dyDescent="0.2">
      <c r="A171" s="2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</row>
    <row r="172" spans="1:7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</row>
    <row r="173" spans="1:7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</row>
    <row r="174" spans="1:70" x14ac:dyDescent="0.2">
      <c r="A174" s="2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</row>
    <row r="175" spans="1:7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</row>
    <row r="176" spans="1:7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</row>
    <row r="177" spans="1:70" x14ac:dyDescent="0.2">
      <c r="A177" s="2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</row>
    <row r="178" spans="1:7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</row>
    <row r="179" spans="1:7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</row>
    <row r="180" spans="1:70" x14ac:dyDescent="0.2">
      <c r="A180" s="28"/>
      <c r="B180" s="2"/>
      <c r="C180" s="2"/>
      <c r="D180" s="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</row>
    <row r="181" spans="1:7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</row>
    <row r="182" spans="1:7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</row>
    <row r="183" spans="1:70" x14ac:dyDescent="0.2">
      <c r="A183" s="2"/>
      <c r="B183" s="17"/>
      <c r="C183" s="18"/>
      <c r="D183" s="17"/>
      <c r="E183" s="17"/>
      <c r="F183" s="17"/>
      <c r="G183" s="17"/>
      <c r="H183" s="18"/>
      <c r="I183" s="17"/>
      <c r="J183" s="17"/>
      <c r="K183" s="17"/>
      <c r="L183" s="17"/>
      <c r="M183" s="18"/>
      <c r="N183" s="1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</row>
    <row r="184" spans="1:70" x14ac:dyDescent="0.2">
      <c r="A184" s="2"/>
      <c r="B184" s="19"/>
      <c r="C184" s="20"/>
      <c r="D184" s="21"/>
      <c r="E184" s="22"/>
      <c r="F184" s="23"/>
      <c r="G184" s="21"/>
      <c r="H184" s="20"/>
      <c r="I184" s="20"/>
      <c r="J184" s="19"/>
      <c r="K184" s="23"/>
      <c r="L184" s="21"/>
      <c r="M184" s="20"/>
      <c r="N184" s="20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</row>
    <row r="185" spans="1:70" x14ac:dyDescent="0.2">
      <c r="A185" s="2"/>
      <c r="B185" s="19"/>
      <c r="C185" s="20"/>
      <c r="D185" s="21"/>
      <c r="E185" s="22"/>
      <c r="F185" s="23"/>
      <c r="G185" s="21"/>
      <c r="H185" s="20"/>
      <c r="I185" s="20"/>
      <c r="J185" s="2"/>
      <c r="K185" s="23"/>
      <c r="L185" s="21"/>
      <c r="M185" s="20"/>
      <c r="N185" s="20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</row>
    <row r="186" spans="1:70" x14ac:dyDescent="0.2">
      <c r="A186" s="2"/>
      <c r="B186" s="19"/>
      <c r="C186" s="20"/>
      <c r="D186" s="21"/>
      <c r="E186" s="22"/>
      <c r="F186" s="23"/>
      <c r="G186" s="21"/>
      <c r="H186" s="20"/>
      <c r="I186" s="20"/>
      <c r="J186" s="2"/>
      <c r="K186" s="23"/>
      <c r="L186" s="21"/>
      <c r="M186" s="20"/>
      <c r="N186" s="20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</row>
    <row r="187" spans="1:70" x14ac:dyDescent="0.2">
      <c r="A187" s="2"/>
      <c r="B187" s="24"/>
      <c r="C187" s="20"/>
      <c r="D187" s="21"/>
      <c r="E187" s="22"/>
      <c r="F187" s="23"/>
      <c r="G187" s="21"/>
      <c r="H187" s="20"/>
      <c r="I187" s="20"/>
      <c r="J187" s="2"/>
      <c r="K187" s="23"/>
      <c r="L187" s="21"/>
      <c r="M187" s="20"/>
      <c r="N187" s="20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</row>
    <row r="188" spans="1:70" x14ac:dyDescent="0.2">
      <c r="A188" s="2"/>
      <c r="B188" s="24"/>
      <c r="C188" s="20"/>
      <c r="D188" s="21"/>
      <c r="E188" s="22"/>
      <c r="F188" s="23"/>
      <c r="G188" s="21"/>
      <c r="H188" s="20"/>
      <c r="I188" s="20"/>
      <c r="J188" s="2"/>
      <c r="K188" s="23"/>
      <c r="L188" s="21"/>
      <c r="M188" s="20"/>
      <c r="N188" s="20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</row>
    <row r="189" spans="1:70" x14ac:dyDescent="0.2">
      <c r="A189" s="2"/>
      <c r="B189" s="24"/>
      <c r="C189" s="20"/>
      <c r="D189" s="21"/>
      <c r="E189" s="22"/>
      <c r="F189" s="2"/>
      <c r="G189" s="2"/>
      <c r="H189" s="20"/>
      <c r="I189" s="21"/>
      <c r="J189" s="2"/>
      <c r="K189" s="23"/>
      <c r="L189" s="21"/>
      <c r="M189" s="20"/>
      <c r="N189" s="20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</row>
    <row r="190" spans="1:70" x14ac:dyDescent="0.2">
      <c r="A190" s="2"/>
      <c r="B190" s="24"/>
      <c r="C190" s="20"/>
      <c r="D190" s="21"/>
      <c r="E190" s="22"/>
      <c r="F190" s="2"/>
      <c r="G190" s="2"/>
      <c r="H190" s="2"/>
      <c r="I190" s="17"/>
      <c r="J190" s="2"/>
      <c r="K190" s="23"/>
      <c r="L190" s="21"/>
      <c r="M190" s="20"/>
      <c r="N190" s="20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</row>
    <row r="191" spans="1:70" x14ac:dyDescent="0.2">
      <c r="A191" s="2"/>
      <c r="B191" s="24"/>
      <c r="C191" s="20"/>
      <c r="D191" s="21"/>
      <c r="E191" s="22"/>
      <c r="F191" s="2"/>
      <c r="G191" s="2"/>
      <c r="H191" s="2"/>
      <c r="I191" s="2"/>
      <c r="J191" s="2"/>
      <c r="K191" s="23"/>
      <c r="L191" s="21"/>
      <c r="M191" s="20"/>
      <c r="N191" s="20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</row>
    <row r="192" spans="1:70" x14ac:dyDescent="0.2">
      <c r="A192" s="2"/>
      <c r="B192" s="24"/>
      <c r="C192" s="20"/>
      <c r="D192" s="21"/>
      <c r="E192" s="22"/>
      <c r="F192" s="2"/>
      <c r="G192" s="2"/>
      <c r="H192" s="2"/>
      <c r="I192" s="2"/>
      <c r="J192" s="2"/>
      <c r="K192" s="23"/>
      <c r="L192" s="21"/>
      <c r="M192" s="20"/>
      <c r="N192" s="20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</row>
    <row r="193" spans="1:70" x14ac:dyDescent="0.2">
      <c r="A193" s="2"/>
      <c r="B193" s="24"/>
      <c r="C193" s="20"/>
      <c r="D193" s="21"/>
      <c r="E193" s="22"/>
      <c r="F193" s="2"/>
      <c r="G193" s="2"/>
      <c r="H193" s="2"/>
      <c r="I193" s="2"/>
      <c r="J193" s="2"/>
      <c r="K193" s="23"/>
      <c r="L193" s="21"/>
      <c r="M193" s="20"/>
      <c r="N193" s="20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</row>
    <row r="194" spans="1:70" x14ac:dyDescent="0.2">
      <c r="A194" s="2"/>
      <c r="B194" s="2"/>
      <c r="C194" s="21"/>
      <c r="D194" s="21"/>
      <c r="E194" s="37"/>
      <c r="F194" s="2"/>
      <c r="G194" s="2"/>
      <c r="H194" s="2"/>
      <c r="I194" s="2"/>
      <c r="J194" s="2"/>
      <c r="K194" s="23"/>
      <c r="L194" s="21"/>
      <c r="M194" s="20"/>
      <c r="N194" s="20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</row>
    <row r="195" spans="1:70" x14ac:dyDescent="0.2">
      <c r="A195" s="2"/>
      <c r="B195" s="2"/>
      <c r="C195" s="18"/>
      <c r="D195" s="17"/>
      <c r="E195" s="2"/>
      <c r="F195" s="2"/>
      <c r="G195" s="2"/>
      <c r="H195" s="2"/>
      <c r="I195" s="2"/>
      <c r="J195" s="2"/>
      <c r="K195" s="23"/>
      <c r="L195" s="21"/>
      <c r="M195" s="20"/>
      <c r="N195" s="20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</row>
    <row r="196" spans="1:7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3"/>
      <c r="L196" s="21"/>
      <c r="M196" s="20"/>
      <c r="N196" s="20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</row>
    <row r="197" spans="1:7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3"/>
      <c r="L197" s="21"/>
      <c r="M197" s="20"/>
      <c r="N197" s="20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</row>
    <row r="198" spans="1:70" x14ac:dyDescent="0.2">
      <c r="A198" s="2"/>
      <c r="B198" s="17"/>
      <c r="C198" s="17"/>
      <c r="D198" s="17"/>
      <c r="E198" s="17"/>
      <c r="F198" s="2"/>
      <c r="G198" s="2"/>
      <c r="H198" s="2"/>
      <c r="I198" s="2"/>
      <c r="J198" s="2"/>
      <c r="K198" s="23"/>
      <c r="L198" s="21"/>
      <c r="M198" s="20"/>
      <c r="N198" s="20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</row>
    <row r="199" spans="1:70" x14ac:dyDescent="0.2">
      <c r="A199" s="2"/>
      <c r="B199" s="38"/>
      <c r="C199" s="20"/>
      <c r="D199" s="38"/>
      <c r="E199" s="17"/>
      <c r="F199" s="2"/>
      <c r="G199" s="2"/>
      <c r="H199" s="2"/>
      <c r="I199" s="2"/>
      <c r="J199" s="2"/>
      <c r="K199" s="2"/>
      <c r="L199" s="2"/>
      <c r="M199" s="20"/>
      <c r="N199" s="2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</row>
    <row r="200" spans="1:70" x14ac:dyDescent="0.2">
      <c r="A200" s="2"/>
      <c r="B200" s="38"/>
      <c r="C200" s="20"/>
      <c r="D200" s="38"/>
      <c r="E200" s="17"/>
      <c r="F200" s="2"/>
      <c r="G200" s="2"/>
      <c r="H200" s="2"/>
      <c r="I200" s="2"/>
      <c r="J200" s="2"/>
      <c r="K200" s="2"/>
      <c r="L200" s="2"/>
      <c r="M200" s="2"/>
      <c r="N200" s="20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</row>
    <row r="201" spans="1:70" x14ac:dyDescent="0.2">
      <c r="A201" s="2"/>
      <c r="B201" s="17"/>
      <c r="C201" s="17"/>
      <c r="D201" s="38"/>
      <c r="E201" s="1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</row>
    <row r="202" spans="1:70" x14ac:dyDescent="0.2">
      <c r="A202" s="2"/>
      <c r="B202" s="38"/>
      <c r="C202" s="17"/>
      <c r="D202" s="17"/>
      <c r="E202" s="1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</row>
    <row r="203" spans="1:70" x14ac:dyDescent="0.2">
      <c r="A203" s="2"/>
      <c r="B203" s="38"/>
      <c r="C203" s="17"/>
      <c r="D203" s="17"/>
      <c r="E203" s="1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</row>
    <row r="204" spans="1:70" x14ac:dyDescent="0.2">
      <c r="A204" s="2"/>
      <c r="B204" s="38"/>
      <c r="C204" s="17"/>
      <c r="D204" s="17"/>
      <c r="E204" s="1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</row>
    <row r="205" spans="1:70" x14ac:dyDescent="0.2">
      <c r="A205" s="2"/>
      <c r="B205" s="17"/>
      <c r="C205" s="17"/>
      <c r="D205" s="17"/>
      <c r="E205" s="1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</row>
    <row r="206" spans="1:70" x14ac:dyDescent="0.2">
      <c r="A206" s="2"/>
      <c r="B206" s="17"/>
      <c r="C206" s="17"/>
      <c r="D206" s="17"/>
      <c r="E206" s="1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</row>
    <row r="207" spans="1:70" x14ac:dyDescent="0.2">
      <c r="A207" s="28"/>
      <c r="B207" s="17"/>
      <c r="C207" s="17"/>
      <c r="D207" s="17"/>
      <c r="E207" s="1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</row>
    <row r="208" spans="1:7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</row>
    <row r="209" spans="1:7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</row>
    <row r="210" spans="1:70" x14ac:dyDescent="0.2">
      <c r="A210" s="2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</row>
    <row r="211" spans="1:7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</row>
    <row r="212" spans="1:7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</row>
    <row r="213" spans="1:70" x14ac:dyDescent="0.2">
      <c r="A213" s="2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</row>
    <row r="214" spans="1:7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</row>
    <row r="215" spans="1:7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</row>
    <row r="216" spans="1:70" x14ac:dyDescent="0.2">
      <c r="A216" s="2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</row>
    <row r="217" spans="1:7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</row>
    <row r="218" spans="1:7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</row>
    <row r="219" spans="1:7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</row>
    <row r="220" spans="1:7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</row>
    <row r="221" spans="1:7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</row>
    <row r="222" spans="1:7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</row>
    <row r="223" spans="1:7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</row>
    <row r="224" spans="1:7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</row>
    <row r="225" spans="1:7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</row>
    <row r="226" spans="1:7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</row>
    <row r="227" spans="1:7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</row>
    <row r="228" spans="1:7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</row>
    <row r="229" spans="1:7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</row>
    <row r="230" spans="1:7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</row>
    <row r="231" spans="1:7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</row>
    <row r="232" spans="1:7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</row>
    <row r="233" spans="1:7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</row>
    <row r="234" spans="1:7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</row>
    <row r="235" spans="1:7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</row>
    <row r="236" spans="1:7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</row>
    <row r="237" spans="1:7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</row>
    <row r="238" spans="1:7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</row>
    <row r="239" spans="1:7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</row>
    <row r="240" spans="1:7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</row>
    <row r="241" spans="1:7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</row>
    <row r="242" spans="1:7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</row>
    <row r="243" spans="1:7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</row>
    <row r="244" spans="1:7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</row>
    <row r="245" spans="1:7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</row>
    <row r="246" spans="1:7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</row>
    <row r="247" spans="1:7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</row>
    <row r="248" spans="1:7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</row>
    <row r="249" spans="1:7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</row>
    <row r="250" spans="1:7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</row>
    <row r="251" spans="1:7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</row>
    <row r="252" spans="1:7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</row>
    <row r="253" spans="1:7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</row>
    <row r="254" spans="1:7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</row>
    <row r="255" spans="1:7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</row>
    <row r="256" spans="1:7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</row>
    <row r="257" spans="1:7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</row>
    <row r="258" spans="1:7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</row>
    <row r="259" spans="1:7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</row>
    <row r="260" spans="1:7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</row>
    <row r="261" spans="1:7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</row>
    <row r="262" spans="1:7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</row>
    <row r="263" spans="1:7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</row>
    <row r="264" spans="1:7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</row>
    <row r="265" spans="1:7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</row>
    <row r="266" spans="1:7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</row>
    <row r="267" spans="1:7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</row>
    <row r="268" spans="1:7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</row>
    <row r="269" spans="1:7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</row>
    <row r="270" spans="1:7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</row>
    <row r="271" spans="1:7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</row>
    <row r="272" spans="1:7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</row>
    <row r="273" spans="1:7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</row>
    <row r="274" spans="1:7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</row>
    <row r="275" spans="1:7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</row>
    <row r="276" spans="1:7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</row>
    <row r="277" spans="1:7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</row>
    <row r="278" spans="1:7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</row>
    <row r="279" spans="1:7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</row>
    <row r="280" spans="1:7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</row>
    <row r="281" spans="1:7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</row>
    <row r="282" spans="1:7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</row>
    <row r="283" spans="1:7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</row>
    <row r="284" spans="1:7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</row>
    <row r="285" spans="1:7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</row>
    <row r="286" spans="1:7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</row>
    <row r="287" spans="1:7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</row>
    <row r="288" spans="1:7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</row>
    <row r="289" spans="1:7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</row>
    <row r="290" spans="1:7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</row>
    <row r="291" spans="1:7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</row>
    <row r="292" spans="1:7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</row>
    <row r="293" spans="1:7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</row>
    <row r="294" spans="1:7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</row>
    <row r="295" spans="1:7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</row>
    <row r="296" spans="1:7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</row>
    <row r="297" spans="1:7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</row>
    <row r="298" spans="1:7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</row>
    <row r="299" spans="1:7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</row>
    <row r="300" spans="1:7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</row>
    <row r="301" spans="1:7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</row>
    <row r="302" spans="1:7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</row>
    <row r="303" spans="1:7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</row>
    <row r="304" spans="1:7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</row>
    <row r="305" spans="1:7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</row>
    <row r="306" spans="1:7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</row>
    <row r="307" spans="1:7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</row>
    <row r="308" spans="1:7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</row>
    <row r="309" spans="1:7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</row>
    <row r="310" spans="1:7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</row>
    <row r="311" spans="1:7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</row>
    <row r="312" spans="1:7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</row>
    <row r="313" spans="1:7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</row>
    <row r="314" spans="1:7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</row>
    <row r="315" spans="1:7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</row>
    <row r="316" spans="1:7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</row>
    <row r="317" spans="1:7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</row>
    <row r="318" spans="1:7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</row>
    <row r="319" spans="1:7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</row>
    <row r="320" spans="1:7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</row>
    <row r="321" spans="1:7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</row>
    <row r="322" spans="1:7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</row>
    <row r="323" spans="1:7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</row>
    <row r="324" spans="1:7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</row>
    <row r="325" spans="1:7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</row>
    <row r="326" spans="1:7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</row>
    <row r="327" spans="1:7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</row>
    <row r="328" spans="1:7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</row>
    <row r="329" spans="1:7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</row>
    <row r="330" spans="1:7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</row>
    <row r="331" spans="1:7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</row>
    <row r="332" spans="1:7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</row>
    <row r="333" spans="1:7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</row>
    <row r="334" spans="1:7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</row>
    <row r="335" spans="1:7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</row>
    <row r="336" spans="1:7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</row>
    <row r="337" spans="1:7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</row>
    <row r="338" spans="1:7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</row>
    <row r="339" spans="1:7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</row>
    <row r="340" spans="1:7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</row>
    <row r="341" spans="1:7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</row>
    <row r="342" spans="1:7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</row>
    <row r="343" spans="1:7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</row>
    <row r="344" spans="1:7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</row>
    <row r="345" spans="1:7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</row>
    <row r="346" spans="1:7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</row>
    <row r="347" spans="1:7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</row>
    <row r="348" spans="1:7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</row>
    <row r="349" spans="1:7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</row>
    <row r="350" spans="1:7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</row>
    <row r="351" spans="1:7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</row>
    <row r="352" spans="1:7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</row>
    <row r="353" spans="1:7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</row>
    <row r="354" spans="1:7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</row>
    <row r="355" spans="1:7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</row>
    <row r="356" spans="1:7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</row>
    <row r="357" spans="1:7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</row>
    <row r="358" spans="1:7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</row>
    <row r="359" spans="1:7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</row>
    <row r="360" spans="1:7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</row>
    <row r="361" spans="1:7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</row>
    <row r="362" spans="1:7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</row>
    <row r="363" spans="1:7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</row>
    <row r="364" spans="1:7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</row>
    <row r="365" spans="1:7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</row>
    <row r="366" spans="1:7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</row>
    <row r="367" spans="1:7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</row>
    <row r="368" spans="1:7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</row>
    <row r="369" spans="1:7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</row>
    <row r="370" spans="1:7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</row>
    <row r="371" spans="1:7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</row>
    <row r="372" spans="1:7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</row>
    <row r="373" spans="1:7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</row>
    <row r="374" spans="1:7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</row>
    <row r="375" spans="1:7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</row>
    <row r="376" spans="1:7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</row>
    <row r="377" spans="1:7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</row>
    <row r="378" spans="1:7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</row>
    <row r="379" spans="1:7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</row>
    <row r="380" spans="1:7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</row>
    <row r="381" spans="1:7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</row>
    <row r="382" spans="1:7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</row>
    <row r="383" spans="1:7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</row>
    <row r="384" spans="1:7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</row>
    <row r="385" spans="1:7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</row>
    <row r="386" spans="1:7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</row>
    <row r="387" spans="1:7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</row>
    <row r="388" spans="1:7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</row>
    <row r="389" spans="1:7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</row>
    <row r="390" spans="1:7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</row>
    <row r="391" spans="1:7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</row>
    <row r="392" spans="1:7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</row>
    <row r="393" spans="1:7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</row>
    <row r="394" spans="1:7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</row>
    <row r="395" spans="1:7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</row>
    <row r="396" spans="1:7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</row>
    <row r="397" spans="1:7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</row>
    <row r="398" spans="1:7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</row>
    <row r="399" spans="1:7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</row>
    <row r="400" spans="1:7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</row>
    <row r="401" spans="1:7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</row>
    <row r="402" spans="1:7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</row>
    <row r="403" spans="1:7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</row>
    <row r="404" spans="1:7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</row>
    <row r="405" spans="1:7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</row>
    <row r="406" spans="1:7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</row>
    <row r="407" spans="1:7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</row>
    <row r="408" spans="1:7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</row>
    <row r="409" spans="1:7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</row>
    <row r="410" spans="1:7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</row>
    <row r="411" spans="1:7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</row>
    <row r="412" spans="1:7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</row>
    <row r="413" spans="1:7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</row>
    <row r="414" spans="1:7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</row>
    <row r="415" spans="1:7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</row>
    <row r="416" spans="1:7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</row>
    <row r="417" spans="1:7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</row>
    <row r="418" spans="1:7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</row>
    <row r="419" spans="1:7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</row>
    <row r="420" spans="1:7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</row>
    <row r="421" spans="1:7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</row>
    <row r="422" spans="1:7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</row>
    <row r="423" spans="1:7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</row>
    <row r="424" spans="1:7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</row>
    <row r="425" spans="1:7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</row>
    <row r="426" spans="1:7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</row>
    <row r="427" spans="1:7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</row>
    <row r="428" spans="1:7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</row>
    <row r="429" spans="1:7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</row>
    <row r="430" spans="1:7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</row>
    <row r="431" spans="1:7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</row>
    <row r="432" spans="1:7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</row>
    <row r="433" spans="1:7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</row>
    <row r="434" spans="1:7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</row>
    <row r="435" spans="1:7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</row>
    <row r="436" spans="1:7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</row>
    <row r="437" spans="1:7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</row>
    <row r="438" spans="1:7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</row>
    <row r="439" spans="1:7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</row>
    <row r="440" spans="1:7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</row>
    <row r="441" spans="1:7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</row>
    <row r="442" spans="1:7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</row>
    <row r="443" spans="1:7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</row>
    <row r="444" spans="1:7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</row>
    <row r="445" spans="1:7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</row>
    <row r="446" spans="1:7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</row>
    <row r="447" spans="1:7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</row>
    <row r="448" spans="1:7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</row>
    <row r="449" spans="1:7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</row>
    <row r="450" spans="1:7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</row>
    <row r="451" spans="1:7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</row>
    <row r="452" spans="1:7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</row>
    <row r="453" spans="1:7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</row>
    <row r="454" spans="1:7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</row>
    <row r="455" spans="1:7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</row>
    <row r="456" spans="1:7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</row>
    <row r="457" spans="1:7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</row>
    <row r="458" spans="1:7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</row>
    <row r="459" spans="1:7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</row>
    <row r="460" spans="1:7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</row>
    <row r="461" spans="1:7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</row>
    <row r="462" spans="1:7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</row>
    <row r="463" spans="1:7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</row>
    <row r="464" spans="1:7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</row>
    <row r="465" spans="1:7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</row>
    <row r="466" spans="1:7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</row>
    <row r="467" spans="1:7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</row>
    <row r="468" spans="1:7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</row>
    <row r="469" spans="1:7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</row>
    <row r="470" spans="1:7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</row>
    <row r="471" spans="1:7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</row>
    <row r="472" spans="1:7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</row>
    <row r="473" spans="1:7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</row>
    <row r="474" spans="1:7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</row>
    <row r="475" spans="1:7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</row>
    <row r="476" spans="1:7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</row>
    <row r="477" spans="1:7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</row>
    <row r="478" spans="1:7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</row>
    <row r="479" spans="1:7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</row>
    <row r="480" spans="1:7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</row>
    <row r="481" spans="1:7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</row>
    <row r="482" spans="1:7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</row>
    <row r="483" spans="1:7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</row>
    <row r="484" spans="1:7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</row>
    <row r="485" spans="1:7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</row>
    <row r="486" spans="1:7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</row>
    <row r="487" spans="1:7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</row>
    <row r="488" spans="1:7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</row>
    <row r="489" spans="1:7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</row>
    <row r="490" spans="1:7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</row>
    <row r="491" spans="1:7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</row>
    <row r="492" spans="1:7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</row>
    <row r="493" spans="1:7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</row>
    <row r="494" spans="1:7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</row>
    <row r="495" spans="1:7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</row>
    <row r="496" spans="1:7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</row>
    <row r="497" spans="1:7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</row>
    <row r="498" spans="1:7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</row>
    <row r="499" spans="1:7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</row>
    <row r="500" spans="1:7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</row>
    <row r="501" spans="1:7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</row>
    <row r="502" spans="1:7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</row>
    <row r="503" spans="1:7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</row>
    <row r="504" spans="1:7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</row>
    <row r="505" spans="1:7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</row>
    <row r="506" spans="1:7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</row>
    <row r="507" spans="1:7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</row>
    <row r="508" spans="1:7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</row>
    <row r="509" spans="1:7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</row>
    <row r="510" spans="1:7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</row>
    <row r="511" spans="1:7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</row>
    <row r="512" spans="1:7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</row>
    <row r="513" spans="1:7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</row>
    <row r="514" spans="1:7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</row>
    <row r="515" spans="1:7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</row>
    <row r="516" spans="1:7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</row>
    <row r="517" spans="1:7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</row>
    <row r="518" spans="1:7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</row>
    <row r="519" spans="1:7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</row>
    <row r="520" spans="1:7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</row>
    <row r="521" spans="1:7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</row>
    <row r="522" spans="1:7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</row>
    <row r="523" spans="1:7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</row>
    <row r="524" spans="1:7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</row>
    <row r="525" spans="1:7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</row>
    <row r="526" spans="1:7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</row>
    <row r="527" spans="1:7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</row>
    <row r="528" spans="1:7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</row>
    <row r="529" spans="1:7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</row>
    <row r="530" spans="1:7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</row>
    <row r="531" spans="1:7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</row>
    <row r="532" spans="1:7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</row>
    <row r="533" spans="1:7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</row>
    <row r="534" spans="1:7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</row>
    <row r="535" spans="1:7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</row>
    <row r="536" spans="1:7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</row>
    <row r="537" spans="1:7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</row>
    <row r="538" spans="1:7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</row>
    <row r="539" spans="1:7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</row>
    <row r="540" spans="1:7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</row>
    <row r="541" spans="1:7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</row>
    <row r="542" spans="1:7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</row>
    <row r="543" spans="1:7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</row>
    <row r="544" spans="1:7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</row>
    <row r="545" spans="1:7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</row>
    <row r="546" spans="1:7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</row>
    <row r="547" spans="1:7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</row>
    <row r="548" spans="1:7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</row>
    <row r="549" spans="1:7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</row>
    <row r="550" spans="1:7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</row>
    <row r="551" spans="1:7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</row>
    <row r="552" spans="1:7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</row>
    <row r="553" spans="1:7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</row>
    <row r="554" spans="1:7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</row>
    <row r="555" spans="1:7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</row>
    <row r="556" spans="1:7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</row>
    <row r="557" spans="1:7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</row>
    <row r="558" spans="1:7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</row>
    <row r="559" spans="1:7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</row>
    <row r="560" spans="1:7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</row>
    <row r="561" spans="1:7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</row>
    <row r="562" spans="1:7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</row>
    <row r="563" spans="1:7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</row>
    <row r="564" spans="1:7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</row>
    <row r="565" spans="1:7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</row>
    <row r="566" spans="1:7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</row>
    <row r="567" spans="1:7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</row>
    <row r="568" spans="1:7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</row>
    <row r="569" spans="1:7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</row>
    <row r="570" spans="1:7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</row>
    <row r="571" spans="1:7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</row>
    <row r="572" spans="1:7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</row>
    <row r="573" spans="1:7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</row>
    <row r="574" spans="1:7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</row>
    <row r="575" spans="1:7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</row>
    <row r="576" spans="1:7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</row>
    <row r="577" spans="1:7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</row>
    <row r="578" spans="1:7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</row>
    <row r="579" spans="1:7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</row>
    <row r="580" spans="1:7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</row>
    <row r="581" spans="1:7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</row>
    <row r="582" spans="1:7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</row>
    <row r="583" spans="1:7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</row>
    <row r="584" spans="1:7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</row>
    <row r="585" spans="1:7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</row>
    <row r="586" spans="1:7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</row>
    <row r="587" spans="1:7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</row>
    <row r="588" spans="1:7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</row>
    <row r="589" spans="1:7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</row>
    <row r="590" spans="1:7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</row>
    <row r="591" spans="1:7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</row>
    <row r="592" spans="1:7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</row>
    <row r="593" spans="1:7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</row>
    <row r="594" spans="1:7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</row>
    <row r="595" spans="1:7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</row>
    <row r="596" spans="1:7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</row>
    <row r="597" spans="1:7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</row>
    <row r="598" spans="1:7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</row>
    <row r="599" spans="1:7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</row>
    <row r="600" spans="1:7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</row>
    <row r="601" spans="1:7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</row>
    <row r="602" spans="1:7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</row>
    <row r="603" spans="1:7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</row>
    <row r="604" spans="1:7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</row>
    <row r="605" spans="1:7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</row>
    <row r="606" spans="1:7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</row>
    <row r="607" spans="1:7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</row>
    <row r="608" spans="1:7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</row>
    <row r="609" spans="1:7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</row>
    <row r="610" spans="1:7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</row>
    <row r="611" spans="1:7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</row>
    <row r="612" spans="1:7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</row>
    <row r="613" spans="1:7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</row>
    <row r="614" spans="1:7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</row>
    <row r="615" spans="1:7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</row>
    <row r="616" spans="1:7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</row>
    <row r="617" spans="1:7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</row>
    <row r="618" spans="1:7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</row>
    <row r="619" spans="1:7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</row>
    <row r="620" spans="1:7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</row>
    <row r="621" spans="1:7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</row>
    <row r="622" spans="1:7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</row>
    <row r="623" spans="1:7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</row>
    <row r="624" spans="1:7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</row>
    <row r="625" spans="1:7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</row>
    <row r="626" spans="1:7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</row>
    <row r="627" spans="1:7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</row>
    <row r="628" spans="1:7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</row>
    <row r="629" spans="1:7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</row>
    <row r="630" spans="1:7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</row>
    <row r="631" spans="1:7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</row>
    <row r="632" spans="1:7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</row>
    <row r="633" spans="1:7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</row>
    <row r="634" spans="1:7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</row>
    <row r="635" spans="1:7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</row>
    <row r="636" spans="1:7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</row>
    <row r="637" spans="1:7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</row>
    <row r="638" spans="1:7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</row>
    <row r="639" spans="1:7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</row>
    <row r="640" spans="1:7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</row>
    <row r="641" spans="1:7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</row>
    <row r="642" spans="1:7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</row>
    <row r="643" spans="1:7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</row>
    <row r="644" spans="1:7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</row>
    <row r="645" spans="1:7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</row>
    <row r="646" spans="1:7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</row>
    <row r="647" spans="1:7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</row>
    <row r="648" spans="1:7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</row>
    <row r="649" spans="1:7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</row>
    <row r="650" spans="1:7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</row>
    <row r="651" spans="1:7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</row>
    <row r="652" spans="1:7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</row>
    <row r="653" spans="1:7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</row>
    <row r="654" spans="1:7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</row>
    <row r="655" spans="1:7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</row>
    <row r="656" spans="1:7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</row>
    <row r="657" spans="1:7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</row>
    <row r="658" spans="1:7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</row>
    <row r="659" spans="1:7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</row>
    <row r="660" spans="1:7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</row>
    <row r="661" spans="1:7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</row>
    <row r="662" spans="1:7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</row>
    <row r="663" spans="1:7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zoomScaleNormal="100" workbookViewId="0">
      <selection activeCell="A2" sqref="A2"/>
    </sheetView>
  </sheetViews>
  <sheetFormatPr baseColWidth="10" defaultColWidth="11.42578125" defaultRowHeight="12.75" x14ac:dyDescent="0.2"/>
  <cols>
    <col min="1" max="1" width="14.5703125" customWidth="1"/>
    <col min="2" max="2" width="6.28515625" customWidth="1"/>
    <col min="3" max="3" width="2.85546875" customWidth="1"/>
    <col min="4" max="4" width="11.7109375" customWidth="1"/>
    <col min="5" max="6" width="8.5703125" customWidth="1"/>
    <col min="7" max="7" width="7" customWidth="1"/>
  </cols>
  <sheetData>
    <row r="1" spans="1:7" x14ac:dyDescent="0.2">
      <c r="A1" s="11" t="s">
        <v>40</v>
      </c>
    </row>
    <row r="2" spans="1:7" x14ac:dyDescent="0.2">
      <c r="A2" s="1"/>
      <c r="C2" s="3"/>
      <c r="E2" s="3" t="s">
        <v>32</v>
      </c>
      <c r="F2" s="3" t="s">
        <v>31</v>
      </c>
    </row>
    <row r="3" spans="1:7" x14ac:dyDescent="0.2">
      <c r="A3" s="11" t="s">
        <v>20</v>
      </c>
      <c r="C3" s="3"/>
      <c r="D3" s="3" t="s">
        <v>30</v>
      </c>
      <c r="E3" s="3" t="s">
        <v>22</v>
      </c>
      <c r="F3" s="3" t="s">
        <v>23</v>
      </c>
      <c r="G3" s="3" t="s">
        <v>1</v>
      </c>
    </row>
    <row r="4" spans="1:7" x14ac:dyDescent="0.2">
      <c r="A4" s="84" t="s">
        <v>26</v>
      </c>
      <c r="B4" s="76">
        <v>20</v>
      </c>
      <c r="D4">
        <v>0</v>
      </c>
      <c r="E4" s="2">
        <f>IF(D4&lt;$B$5,-$B$4,D4-$B$4-$B$5)</f>
        <v>-20</v>
      </c>
      <c r="F4">
        <f>IF(D4&gt;$B$9,$B$8,D4-$B$9+$B$8)</f>
        <v>-80</v>
      </c>
      <c r="G4">
        <f>E4+F4</f>
        <v>-100</v>
      </c>
    </row>
    <row r="5" spans="1:7" x14ac:dyDescent="0.2">
      <c r="A5" s="84" t="s">
        <v>27</v>
      </c>
      <c r="B5" s="76">
        <v>100</v>
      </c>
      <c r="D5">
        <v>10</v>
      </c>
      <c r="E5" s="2">
        <f t="shared" ref="E5:E29" si="0">IF(D5&lt;$B$5,-$B$4,D5-$B$4-$B$5)</f>
        <v>-20</v>
      </c>
      <c r="F5">
        <f t="shared" ref="F5:F29" si="1">IF(D5&gt;$B$9,$B$8,D5-$B$9+$B$8)</f>
        <v>-70</v>
      </c>
      <c r="G5">
        <f t="shared" ref="G5:G29" si="2">E5+F5</f>
        <v>-90</v>
      </c>
    </row>
    <row r="6" spans="1:7" x14ac:dyDescent="0.2">
      <c r="B6" s="3"/>
      <c r="D6">
        <v>20</v>
      </c>
      <c r="E6" s="2">
        <f t="shared" si="0"/>
        <v>-20</v>
      </c>
      <c r="F6">
        <f t="shared" si="1"/>
        <v>-60</v>
      </c>
      <c r="G6">
        <f t="shared" si="2"/>
        <v>-80</v>
      </c>
    </row>
    <row r="7" spans="1:7" x14ac:dyDescent="0.2">
      <c r="A7" s="11" t="s">
        <v>21</v>
      </c>
      <c r="D7">
        <v>30</v>
      </c>
      <c r="E7" s="2">
        <f t="shared" si="0"/>
        <v>-20</v>
      </c>
      <c r="F7">
        <f t="shared" si="1"/>
        <v>-50</v>
      </c>
      <c r="G7">
        <f t="shared" si="2"/>
        <v>-70</v>
      </c>
    </row>
    <row r="8" spans="1:7" x14ac:dyDescent="0.2">
      <c r="A8" s="84" t="s">
        <v>26</v>
      </c>
      <c r="B8" s="76">
        <v>20</v>
      </c>
      <c r="D8">
        <v>40</v>
      </c>
      <c r="E8" s="2">
        <f t="shared" si="0"/>
        <v>-20</v>
      </c>
      <c r="F8">
        <f t="shared" si="1"/>
        <v>-40</v>
      </c>
      <c r="G8">
        <f t="shared" si="2"/>
        <v>-60</v>
      </c>
    </row>
    <row r="9" spans="1:7" x14ac:dyDescent="0.2">
      <c r="A9" s="84" t="s">
        <v>27</v>
      </c>
      <c r="B9" s="76">
        <v>100</v>
      </c>
      <c r="D9">
        <v>50</v>
      </c>
      <c r="E9" s="2">
        <f t="shared" si="0"/>
        <v>-20</v>
      </c>
      <c r="F9">
        <f t="shared" si="1"/>
        <v>-30</v>
      </c>
      <c r="G9">
        <f t="shared" si="2"/>
        <v>-50</v>
      </c>
    </row>
    <row r="10" spans="1:7" x14ac:dyDescent="0.2">
      <c r="D10">
        <v>60</v>
      </c>
      <c r="E10" s="2">
        <f t="shared" si="0"/>
        <v>-20</v>
      </c>
      <c r="F10">
        <f t="shared" si="1"/>
        <v>-20</v>
      </c>
      <c r="G10">
        <f t="shared" si="2"/>
        <v>-40</v>
      </c>
    </row>
    <row r="11" spans="1:7" x14ac:dyDescent="0.2">
      <c r="D11">
        <v>70</v>
      </c>
      <c r="E11" s="2">
        <f t="shared" si="0"/>
        <v>-20</v>
      </c>
      <c r="F11">
        <f t="shared" si="1"/>
        <v>-10</v>
      </c>
      <c r="G11">
        <f t="shared" si="2"/>
        <v>-30</v>
      </c>
    </row>
    <row r="12" spans="1:7" x14ac:dyDescent="0.2">
      <c r="D12">
        <v>80</v>
      </c>
      <c r="E12" s="2">
        <f t="shared" si="0"/>
        <v>-20</v>
      </c>
      <c r="F12">
        <f t="shared" si="1"/>
        <v>0</v>
      </c>
      <c r="G12">
        <f t="shared" si="2"/>
        <v>-20</v>
      </c>
    </row>
    <row r="13" spans="1:7" x14ac:dyDescent="0.2">
      <c r="A13" s="4"/>
      <c r="D13">
        <v>90</v>
      </c>
      <c r="E13" s="2">
        <f t="shared" si="0"/>
        <v>-20</v>
      </c>
      <c r="F13">
        <f t="shared" si="1"/>
        <v>10</v>
      </c>
      <c r="G13">
        <f t="shared" si="2"/>
        <v>-10</v>
      </c>
    </row>
    <row r="14" spans="1:7" x14ac:dyDescent="0.2">
      <c r="A14" s="84"/>
      <c r="D14">
        <v>100</v>
      </c>
      <c r="E14" s="2">
        <f t="shared" si="0"/>
        <v>-20</v>
      </c>
      <c r="F14">
        <f t="shared" si="1"/>
        <v>20</v>
      </c>
      <c r="G14">
        <f t="shared" si="2"/>
        <v>0</v>
      </c>
    </row>
    <row r="15" spans="1:7" x14ac:dyDescent="0.2">
      <c r="A15" s="84"/>
      <c r="D15">
        <v>110</v>
      </c>
      <c r="E15" s="2">
        <f t="shared" si="0"/>
        <v>-10</v>
      </c>
      <c r="F15">
        <f t="shared" si="1"/>
        <v>20</v>
      </c>
      <c r="G15">
        <f t="shared" si="2"/>
        <v>10</v>
      </c>
    </row>
    <row r="16" spans="1:7" x14ac:dyDescent="0.2">
      <c r="D16">
        <v>120</v>
      </c>
      <c r="E16" s="2">
        <f t="shared" si="0"/>
        <v>0</v>
      </c>
      <c r="F16">
        <f t="shared" si="1"/>
        <v>20</v>
      </c>
      <c r="G16">
        <f t="shared" si="2"/>
        <v>20</v>
      </c>
    </row>
    <row r="17" spans="1:7" x14ac:dyDescent="0.2">
      <c r="A17" s="7"/>
      <c r="D17">
        <v>130</v>
      </c>
      <c r="E17" s="2">
        <f t="shared" si="0"/>
        <v>10</v>
      </c>
      <c r="F17">
        <f t="shared" si="1"/>
        <v>20</v>
      </c>
      <c r="G17">
        <f t="shared" si="2"/>
        <v>30</v>
      </c>
    </row>
    <row r="18" spans="1:7" x14ac:dyDescent="0.2">
      <c r="A18" s="84"/>
      <c r="D18">
        <v>140</v>
      </c>
      <c r="E18" s="2">
        <f t="shared" si="0"/>
        <v>20</v>
      </c>
      <c r="F18">
        <f t="shared" si="1"/>
        <v>20</v>
      </c>
      <c r="G18">
        <f t="shared" si="2"/>
        <v>40</v>
      </c>
    </row>
    <row r="19" spans="1:7" x14ac:dyDescent="0.2">
      <c r="A19" s="84"/>
      <c r="D19">
        <v>150</v>
      </c>
      <c r="E19" s="2">
        <f t="shared" si="0"/>
        <v>30</v>
      </c>
      <c r="F19">
        <f t="shared" si="1"/>
        <v>20</v>
      </c>
      <c r="G19">
        <f t="shared" si="2"/>
        <v>50</v>
      </c>
    </row>
    <row r="20" spans="1:7" x14ac:dyDescent="0.2">
      <c r="D20">
        <v>160</v>
      </c>
      <c r="E20" s="2">
        <f t="shared" si="0"/>
        <v>40</v>
      </c>
      <c r="F20">
        <f t="shared" si="1"/>
        <v>20</v>
      </c>
      <c r="G20">
        <f t="shared" si="2"/>
        <v>60</v>
      </c>
    </row>
    <row r="21" spans="1:7" x14ac:dyDescent="0.2">
      <c r="A21" s="4"/>
      <c r="D21">
        <v>170</v>
      </c>
      <c r="E21" s="2">
        <f t="shared" si="0"/>
        <v>50</v>
      </c>
      <c r="F21">
        <f t="shared" si="1"/>
        <v>20</v>
      </c>
      <c r="G21">
        <f t="shared" si="2"/>
        <v>70</v>
      </c>
    </row>
    <row r="22" spans="1:7" x14ac:dyDescent="0.2">
      <c r="D22">
        <v>180</v>
      </c>
      <c r="E22" s="2">
        <f t="shared" si="0"/>
        <v>60</v>
      </c>
      <c r="F22">
        <f t="shared" si="1"/>
        <v>20</v>
      </c>
      <c r="G22">
        <f t="shared" si="2"/>
        <v>80</v>
      </c>
    </row>
    <row r="23" spans="1:7" x14ac:dyDescent="0.2">
      <c r="D23">
        <v>190</v>
      </c>
      <c r="E23" s="2">
        <f t="shared" si="0"/>
        <v>70</v>
      </c>
      <c r="F23">
        <f t="shared" si="1"/>
        <v>20</v>
      </c>
      <c r="G23">
        <f t="shared" si="2"/>
        <v>90</v>
      </c>
    </row>
    <row r="24" spans="1:7" x14ac:dyDescent="0.2">
      <c r="D24">
        <v>200</v>
      </c>
      <c r="E24" s="2">
        <f t="shared" si="0"/>
        <v>80</v>
      </c>
      <c r="F24">
        <f t="shared" si="1"/>
        <v>20</v>
      </c>
      <c r="G24">
        <f t="shared" si="2"/>
        <v>100</v>
      </c>
    </row>
    <row r="25" spans="1:7" x14ac:dyDescent="0.2">
      <c r="D25">
        <v>210</v>
      </c>
      <c r="E25" s="2">
        <f t="shared" si="0"/>
        <v>90</v>
      </c>
      <c r="F25">
        <f t="shared" si="1"/>
        <v>20</v>
      </c>
      <c r="G25">
        <f t="shared" si="2"/>
        <v>110</v>
      </c>
    </row>
    <row r="26" spans="1:7" x14ac:dyDescent="0.2">
      <c r="D26">
        <v>220</v>
      </c>
      <c r="E26" s="2">
        <f t="shared" si="0"/>
        <v>100</v>
      </c>
      <c r="F26">
        <f t="shared" si="1"/>
        <v>20</v>
      </c>
      <c r="G26">
        <f t="shared" si="2"/>
        <v>120</v>
      </c>
    </row>
    <row r="27" spans="1:7" x14ac:dyDescent="0.2">
      <c r="D27">
        <v>230</v>
      </c>
      <c r="E27" s="2">
        <f t="shared" si="0"/>
        <v>110</v>
      </c>
      <c r="F27">
        <f t="shared" si="1"/>
        <v>20</v>
      </c>
      <c r="G27">
        <f t="shared" si="2"/>
        <v>130</v>
      </c>
    </row>
    <row r="28" spans="1:7" x14ac:dyDescent="0.2">
      <c r="D28">
        <v>240</v>
      </c>
      <c r="E28" s="2">
        <f t="shared" si="0"/>
        <v>120</v>
      </c>
      <c r="F28">
        <f t="shared" si="1"/>
        <v>20</v>
      </c>
      <c r="G28">
        <f t="shared" si="2"/>
        <v>140</v>
      </c>
    </row>
    <row r="29" spans="1:7" x14ac:dyDescent="0.2">
      <c r="D29">
        <v>250</v>
      </c>
      <c r="E29" s="2">
        <f t="shared" si="0"/>
        <v>130</v>
      </c>
      <c r="F29">
        <f t="shared" si="1"/>
        <v>20</v>
      </c>
      <c r="G29">
        <f t="shared" si="2"/>
        <v>150</v>
      </c>
    </row>
    <row r="45" spans="1:8" x14ac:dyDescent="0.2">
      <c r="A45" s="1"/>
    </row>
    <row r="48" spans="1:8" x14ac:dyDescent="0.2">
      <c r="A48" s="4"/>
      <c r="D48" s="3"/>
      <c r="E48" s="3"/>
      <c r="F48" s="5"/>
      <c r="G48" s="3"/>
      <c r="H48" s="3"/>
    </row>
    <row r="49" spans="1:2" x14ac:dyDescent="0.2">
      <c r="B49" s="3"/>
    </row>
    <row r="50" spans="1:2" x14ac:dyDescent="0.2">
      <c r="B50" s="3"/>
    </row>
    <row r="51" spans="1:2" x14ac:dyDescent="0.2">
      <c r="B51" s="3"/>
    </row>
    <row r="52" spans="1:2" x14ac:dyDescent="0.2">
      <c r="A52" s="4"/>
      <c r="B52" s="3"/>
    </row>
    <row r="53" spans="1:2" x14ac:dyDescent="0.2">
      <c r="B53" s="3"/>
    </row>
    <row r="54" spans="1:2" x14ac:dyDescent="0.2">
      <c r="B54" s="3"/>
    </row>
    <row r="56" spans="1:2" x14ac:dyDescent="0.2">
      <c r="A56" s="4"/>
    </row>
    <row r="57" spans="1:2" x14ac:dyDescent="0.2">
      <c r="B57" s="3"/>
    </row>
    <row r="58" spans="1:2" x14ac:dyDescent="0.2">
      <c r="B58" s="3"/>
    </row>
    <row r="65" spans="1:8" x14ac:dyDescent="0.2">
      <c r="A65" s="1"/>
      <c r="D65" s="2"/>
      <c r="E65" s="2"/>
      <c r="F65" s="2"/>
      <c r="G65" s="2"/>
      <c r="H65" s="2"/>
    </row>
    <row r="66" spans="1:8" x14ac:dyDescent="0.2">
      <c r="D66" s="2"/>
      <c r="E66" s="2"/>
      <c r="F66" s="2"/>
      <c r="G66" s="2"/>
      <c r="H66" s="2"/>
    </row>
    <row r="67" spans="1:8" x14ac:dyDescent="0.2">
      <c r="D67" s="2"/>
      <c r="E67" s="25"/>
      <c r="F67" s="25"/>
      <c r="G67" s="25"/>
      <c r="H67" s="2"/>
    </row>
    <row r="68" spans="1:8" x14ac:dyDescent="0.2">
      <c r="A68" s="4"/>
      <c r="D68" s="17"/>
      <c r="E68" s="17"/>
      <c r="F68" s="17"/>
      <c r="G68" s="17"/>
      <c r="H68" s="2"/>
    </row>
    <row r="69" spans="1:8" x14ac:dyDescent="0.2">
      <c r="B69" s="3"/>
      <c r="D69" s="2"/>
      <c r="E69" s="2"/>
      <c r="F69" s="2"/>
      <c r="G69" s="2"/>
      <c r="H69" s="2"/>
    </row>
    <row r="70" spans="1:8" x14ac:dyDescent="0.2">
      <c r="B70" s="3"/>
      <c r="D70" s="2"/>
      <c r="E70" s="2"/>
      <c r="F70" s="2"/>
      <c r="G70" s="2"/>
      <c r="H70" s="2"/>
    </row>
    <row r="71" spans="1:8" x14ac:dyDescent="0.2">
      <c r="B71" s="3"/>
    </row>
    <row r="72" spans="1:8" x14ac:dyDescent="0.2">
      <c r="A72" s="7"/>
      <c r="B72" s="3"/>
    </row>
    <row r="73" spans="1:8" x14ac:dyDescent="0.2">
      <c r="B73" s="3"/>
    </row>
    <row r="74" spans="1:8" x14ac:dyDescent="0.2">
      <c r="B74" s="3"/>
    </row>
    <row r="76" spans="1:8" x14ac:dyDescent="0.2">
      <c r="A76" s="4"/>
    </row>
    <row r="77" spans="1:8" x14ac:dyDescent="0.2">
      <c r="B77" s="3"/>
    </row>
    <row r="78" spans="1:8" x14ac:dyDescent="0.2">
      <c r="B78" s="3"/>
    </row>
    <row r="88" spans="4:7" x14ac:dyDescent="0.2">
      <c r="E88" s="25"/>
      <c r="F88" s="25"/>
      <c r="G88" s="25"/>
    </row>
    <row r="89" spans="4:7" x14ac:dyDescent="0.2">
      <c r="D89" s="3"/>
      <c r="E89" s="17"/>
      <c r="F89" s="17"/>
      <c r="G89" s="17"/>
    </row>
    <row r="109" spans="1:7" x14ac:dyDescent="0.2">
      <c r="A109" s="1"/>
    </row>
    <row r="112" spans="1:7" x14ac:dyDescent="0.2">
      <c r="A112" s="4"/>
      <c r="D112" s="3"/>
      <c r="E112" s="3"/>
      <c r="F112" s="3"/>
      <c r="G112" s="3"/>
    </row>
    <row r="113" spans="1:2" x14ac:dyDescent="0.2">
      <c r="B113" s="3"/>
    </row>
    <row r="114" spans="1:2" x14ac:dyDescent="0.2">
      <c r="B114" s="3"/>
    </row>
    <row r="115" spans="1:2" x14ac:dyDescent="0.2">
      <c r="B115" s="3"/>
    </row>
    <row r="116" spans="1:2" x14ac:dyDescent="0.2">
      <c r="A116" s="7"/>
      <c r="B116" s="3"/>
    </row>
    <row r="117" spans="1:2" x14ac:dyDescent="0.2">
      <c r="B117" s="3"/>
    </row>
    <row r="118" spans="1:2" x14ac:dyDescent="0.2">
      <c r="B118" s="3"/>
    </row>
    <row r="133" spans="1:7" x14ac:dyDescent="0.2">
      <c r="A133" s="1"/>
    </row>
    <row r="135" spans="1:7" x14ac:dyDescent="0.2">
      <c r="F135" s="3"/>
    </row>
    <row r="136" spans="1:7" x14ac:dyDescent="0.2">
      <c r="A136" s="4"/>
      <c r="D136" s="3"/>
      <c r="E136" s="3"/>
      <c r="F136" s="3"/>
      <c r="G136" s="3"/>
    </row>
    <row r="137" spans="1:7" x14ac:dyDescent="0.2">
      <c r="B137" s="3"/>
    </row>
    <row r="138" spans="1:7" x14ac:dyDescent="0.2">
      <c r="B138" s="3"/>
    </row>
    <row r="139" spans="1:7" x14ac:dyDescent="0.2">
      <c r="B139" s="3"/>
    </row>
    <row r="140" spans="1:7" x14ac:dyDescent="0.2">
      <c r="A140" s="7"/>
      <c r="B140" s="3"/>
    </row>
    <row r="141" spans="1:7" x14ac:dyDescent="0.2">
      <c r="B141" s="3"/>
    </row>
    <row r="142" spans="1:7" x14ac:dyDescent="0.2">
      <c r="B142" s="3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3"/>
  <sheetViews>
    <sheetView zoomScaleNormal="100" workbookViewId="0">
      <selection activeCell="A2" sqref="A2"/>
    </sheetView>
  </sheetViews>
  <sheetFormatPr baseColWidth="10" defaultColWidth="11.42578125" defaultRowHeight="12.75" x14ac:dyDescent="0.2"/>
  <cols>
    <col min="1" max="1" width="15.5703125" customWidth="1"/>
    <col min="2" max="2" width="9.42578125" customWidth="1"/>
    <col min="3" max="3" width="13.5703125" customWidth="1"/>
    <col min="4" max="4" width="12" customWidth="1"/>
    <col min="5" max="5" width="15.28515625" customWidth="1"/>
    <col min="6" max="6" width="13.42578125" customWidth="1"/>
    <col min="7" max="7" width="15" customWidth="1"/>
    <col min="9" max="9" width="8.85546875" customWidth="1"/>
  </cols>
  <sheetData>
    <row r="1" spans="1:8" x14ac:dyDescent="0.2">
      <c r="A1" s="11" t="s">
        <v>42</v>
      </c>
    </row>
    <row r="3" spans="1:8" x14ac:dyDescent="0.2">
      <c r="A3" s="4" t="s">
        <v>0</v>
      </c>
      <c r="D3" s="3" t="s">
        <v>30</v>
      </c>
      <c r="E3" s="86" t="s">
        <v>43</v>
      </c>
      <c r="F3" s="87" t="s">
        <v>45</v>
      </c>
      <c r="G3" s="86" t="s">
        <v>44</v>
      </c>
      <c r="H3" s="3" t="s">
        <v>1</v>
      </c>
    </row>
    <row r="4" spans="1:8" x14ac:dyDescent="0.2">
      <c r="A4" s="84" t="s">
        <v>26</v>
      </c>
      <c r="B4" s="76">
        <v>0</v>
      </c>
      <c r="D4">
        <v>0</v>
      </c>
      <c r="E4">
        <f t="shared" ref="E4:E17" si="0">IF(D4&lt;$B$5,-$B$4,D4-$B$5-$B$4)</f>
        <v>0</v>
      </c>
      <c r="F4">
        <f t="shared" ref="F4:F17" si="1">2*(IF(D4&lt;$B$9,$B$8,$B$9-D4+$B$8))</f>
        <v>0</v>
      </c>
      <c r="G4">
        <f t="shared" ref="G4:G17" si="2">IF(D4&lt;$B$13,-$B$12,D4-$B$13-$B$12)</f>
        <v>0</v>
      </c>
      <c r="H4">
        <f t="shared" ref="H4:H17" si="3">SUM(E4:G4)</f>
        <v>0</v>
      </c>
    </row>
    <row r="5" spans="1:8" x14ac:dyDescent="0.2">
      <c r="A5" s="84" t="s">
        <v>27</v>
      </c>
      <c r="B5" s="76">
        <v>60</v>
      </c>
      <c r="D5">
        <v>10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</row>
    <row r="6" spans="1:8" x14ac:dyDescent="0.2">
      <c r="B6" s="3"/>
      <c r="D6">
        <v>20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</row>
    <row r="7" spans="1:8" x14ac:dyDescent="0.2">
      <c r="A7" s="4" t="s">
        <v>2</v>
      </c>
      <c r="B7" s="3"/>
      <c r="D7">
        <v>30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</row>
    <row r="8" spans="1:8" x14ac:dyDescent="0.2">
      <c r="A8" s="84" t="s">
        <v>26</v>
      </c>
      <c r="B8" s="76">
        <v>0</v>
      </c>
      <c r="D8">
        <v>40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</row>
    <row r="9" spans="1:8" x14ac:dyDescent="0.2">
      <c r="A9" s="84" t="s">
        <v>27</v>
      </c>
      <c r="B9" s="76">
        <v>80</v>
      </c>
      <c r="D9">
        <v>50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</row>
    <row r="10" spans="1:8" x14ac:dyDescent="0.2">
      <c r="D10">
        <v>60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</row>
    <row r="11" spans="1:8" x14ac:dyDescent="0.2">
      <c r="A11" s="4" t="s">
        <v>3</v>
      </c>
      <c r="D11">
        <v>70</v>
      </c>
      <c r="E11">
        <f t="shared" si="0"/>
        <v>10</v>
      </c>
      <c r="F11">
        <f t="shared" si="1"/>
        <v>0</v>
      </c>
      <c r="G11">
        <f t="shared" si="2"/>
        <v>0</v>
      </c>
      <c r="H11">
        <f t="shared" si="3"/>
        <v>10</v>
      </c>
    </row>
    <row r="12" spans="1:8" x14ac:dyDescent="0.2">
      <c r="A12" s="84" t="s">
        <v>26</v>
      </c>
      <c r="B12" s="76">
        <v>0</v>
      </c>
      <c r="D12">
        <v>80</v>
      </c>
      <c r="E12">
        <f t="shared" si="0"/>
        <v>20</v>
      </c>
      <c r="F12">
        <f t="shared" si="1"/>
        <v>0</v>
      </c>
      <c r="G12">
        <f t="shared" si="2"/>
        <v>0</v>
      </c>
      <c r="H12">
        <f t="shared" si="3"/>
        <v>20</v>
      </c>
    </row>
    <row r="13" spans="1:8" x14ac:dyDescent="0.2">
      <c r="A13" s="84" t="s">
        <v>27</v>
      </c>
      <c r="B13" s="76">
        <v>100</v>
      </c>
      <c r="D13">
        <v>90</v>
      </c>
      <c r="E13">
        <f t="shared" si="0"/>
        <v>30</v>
      </c>
      <c r="F13">
        <f t="shared" si="1"/>
        <v>-20</v>
      </c>
      <c r="G13">
        <f t="shared" si="2"/>
        <v>0</v>
      </c>
      <c r="H13">
        <f t="shared" si="3"/>
        <v>10</v>
      </c>
    </row>
    <row r="14" spans="1:8" x14ac:dyDescent="0.2">
      <c r="D14">
        <v>100</v>
      </c>
      <c r="E14">
        <f t="shared" si="0"/>
        <v>40</v>
      </c>
      <c r="F14">
        <f t="shared" si="1"/>
        <v>-40</v>
      </c>
      <c r="G14">
        <f t="shared" si="2"/>
        <v>0</v>
      </c>
      <c r="H14">
        <f t="shared" si="3"/>
        <v>0</v>
      </c>
    </row>
    <row r="15" spans="1:8" x14ac:dyDescent="0.2">
      <c r="D15">
        <v>110</v>
      </c>
      <c r="E15">
        <f t="shared" si="0"/>
        <v>50</v>
      </c>
      <c r="F15">
        <f t="shared" si="1"/>
        <v>-60</v>
      </c>
      <c r="G15">
        <f t="shared" si="2"/>
        <v>10</v>
      </c>
      <c r="H15">
        <f t="shared" si="3"/>
        <v>0</v>
      </c>
    </row>
    <row r="16" spans="1:8" x14ac:dyDescent="0.2">
      <c r="D16">
        <v>120</v>
      </c>
      <c r="E16">
        <f t="shared" si="0"/>
        <v>60</v>
      </c>
      <c r="F16">
        <f t="shared" si="1"/>
        <v>-80</v>
      </c>
      <c r="G16">
        <f t="shared" si="2"/>
        <v>20</v>
      </c>
      <c r="H16">
        <f t="shared" si="3"/>
        <v>0</v>
      </c>
    </row>
    <row r="17" spans="1:9" x14ac:dyDescent="0.2">
      <c r="A17" s="84"/>
      <c r="D17">
        <v>130</v>
      </c>
      <c r="E17">
        <f t="shared" si="0"/>
        <v>70</v>
      </c>
      <c r="F17">
        <f t="shared" si="1"/>
        <v>-100</v>
      </c>
      <c r="G17">
        <f t="shared" si="2"/>
        <v>30</v>
      </c>
      <c r="H17">
        <f t="shared" si="3"/>
        <v>0</v>
      </c>
    </row>
    <row r="18" spans="1:9" x14ac:dyDescent="0.2">
      <c r="A18" s="84"/>
    </row>
    <row r="20" spans="1:9" x14ac:dyDescent="0.2">
      <c r="A20" s="28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89"/>
      <c r="F22" s="89"/>
      <c r="G22" s="89"/>
      <c r="H22" s="2"/>
      <c r="I22" s="2"/>
    </row>
    <row r="25" spans="1:9" x14ac:dyDescent="0.2">
      <c r="A25" s="1"/>
    </row>
    <row r="45" spans="1:18" x14ac:dyDescent="0.2"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6"/>
      <c r="B48" s="2"/>
      <c r="C48" s="2"/>
      <c r="D48" s="17"/>
      <c r="E48" s="17"/>
      <c r="F48" s="17"/>
      <c r="G48" s="1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2"/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2"/>
      <c r="B50" s="1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/>
      <c r="B51" s="1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">
      <c r="A52" s="27"/>
      <c r="B52" s="1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">
      <c r="A53" s="2"/>
      <c r="B53" s="1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">
      <c r="A54" s="2"/>
      <c r="B54" s="1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">
      <c r="A56" s="2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">
      <c r="A57" s="2"/>
      <c r="B57" s="1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">
      <c r="A58" s="2"/>
      <c r="B58" s="1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">
      <c r="A68" s="2"/>
      <c r="B68" s="2"/>
      <c r="C68" s="2"/>
      <c r="D68" s="2"/>
      <c r="E68" s="89"/>
      <c r="F68" s="89"/>
      <c r="G68" s="8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">
      <c r="A69" s="2"/>
      <c r="B69" s="2"/>
      <c r="C69" s="2"/>
      <c r="D69" s="17"/>
      <c r="E69" s="17"/>
      <c r="F69" s="17"/>
      <c r="G69" s="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">
      <c r="A89" s="2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">
      <c r="A92" s="26"/>
      <c r="B92" s="2"/>
      <c r="C92" s="2"/>
      <c r="D92" s="17"/>
      <c r="E92" s="17"/>
      <c r="F92" s="17"/>
      <c r="G92" s="1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">
      <c r="A93" s="2"/>
      <c r="B93" s="1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">
      <c r="A94" s="2"/>
      <c r="B94" s="1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">
      <c r="A95" s="2"/>
      <c r="B95" s="1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">
      <c r="A96" s="27"/>
      <c r="B96" s="1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">
      <c r="A97" s="2"/>
      <c r="B97" s="1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">
      <c r="A98" s="2"/>
      <c r="B98" s="1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">
      <c r="A113" s="2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">
      <c r="A115" s="2"/>
      <c r="B115" s="2"/>
      <c r="C115" s="2"/>
      <c r="D115" s="2"/>
      <c r="E115" s="2"/>
      <c r="F115" s="1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">
      <c r="A116" s="26"/>
      <c r="B116" s="2"/>
      <c r="C116" s="2"/>
      <c r="D116" s="17"/>
      <c r="E116" s="17"/>
      <c r="F116" s="17"/>
      <c r="G116" s="1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">
      <c r="A117" s="2"/>
      <c r="B117" s="1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">
      <c r="A118" s="2"/>
      <c r="B118" s="1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">
      <c r="A119" s="2"/>
      <c r="B119" s="1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">
      <c r="A120" s="27"/>
      <c r="B120" s="1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">
      <c r="A121" s="2"/>
      <c r="B121" s="1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">
      <c r="A122" s="2"/>
      <c r="B122" s="1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">
      <c r="A136" s="2"/>
      <c r="B136" s="1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">
      <c r="A137" s="2"/>
      <c r="B137" s="17"/>
      <c r="C137" s="2"/>
      <c r="D137" s="2"/>
      <c r="E137" s="2"/>
      <c r="F137" s="2"/>
      <c r="G137" s="2"/>
      <c r="H137" s="2"/>
      <c r="I137" s="17"/>
      <c r="J137" s="17"/>
      <c r="K137" s="2"/>
      <c r="L137" s="2"/>
      <c r="M137" s="2"/>
      <c r="N137" s="2"/>
      <c r="O137" s="2"/>
      <c r="P137" s="2"/>
      <c r="Q137" s="2"/>
      <c r="R137" s="2"/>
    </row>
    <row r="138" spans="1:18" x14ac:dyDescent="0.2">
      <c r="A138" s="2"/>
      <c r="B138" s="17"/>
      <c r="C138" s="2"/>
      <c r="D138" s="17"/>
      <c r="E138" s="2"/>
      <c r="F138" s="29"/>
      <c r="G138" s="2"/>
      <c r="H138" s="2"/>
      <c r="I138" s="22"/>
      <c r="J138" s="22"/>
      <c r="K138" s="2"/>
      <c r="L138" s="2"/>
      <c r="M138" s="2"/>
      <c r="N138" s="2"/>
      <c r="O138" s="2"/>
      <c r="P138" s="2"/>
      <c r="Q138" s="2"/>
      <c r="R138" s="2"/>
    </row>
    <row r="139" spans="1:18" x14ac:dyDescent="0.2">
      <c r="A139" s="2"/>
      <c r="B139" s="17"/>
      <c r="C139" s="2"/>
      <c r="D139" s="17"/>
      <c r="E139" s="2"/>
      <c r="F139" s="2"/>
      <c r="G139" s="2"/>
      <c r="H139" s="2"/>
      <c r="I139" s="22"/>
      <c r="J139" s="22"/>
      <c r="K139" s="2"/>
      <c r="L139" s="2"/>
      <c r="M139" s="2"/>
      <c r="N139" s="2"/>
      <c r="O139" s="2"/>
      <c r="P139" s="2"/>
      <c r="Q139" s="2"/>
      <c r="R139" s="2"/>
    </row>
    <row r="140" spans="1:18" x14ac:dyDescent="0.2">
      <c r="A140" s="2"/>
      <c r="B140" s="17"/>
      <c r="C140" s="2"/>
      <c r="D140" s="2"/>
      <c r="E140" s="29"/>
      <c r="F140" s="17"/>
      <c r="G140" s="2"/>
      <c r="H140" s="9"/>
      <c r="I140" s="20"/>
      <c r="J140" s="20"/>
      <c r="K140" s="2"/>
      <c r="L140" s="2"/>
      <c r="M140" s="2"/>
      <c r="N140" s="2"/>
      <c r="O140" s="2"/>
      <c r="P140" s="2"/>
      <c r="Q140" s="2"/>
      <c r="R140" s="2"/>
    </row>
    <row r="141" spans="1:18" x14ac:dyDescent="0.2">
      <c r="A141" s="2"/>
      <c r="B141" s="17"/>
      <c r="C141" s="2"/>
      <c r="D141" s="2"/>
      <c r="E141" s="29"/>
      <c r="F141" s="1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">
      <c r="A142" s="2"/>
      <c r="B142" s="1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">
      <c r="A143" s="2"/>
      <c r="B143" s="3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">
      <c r="A144" s="2"/>
      <c r="B144" s="2"/>
      <c r="C144" s="31"/>
      <c r="D144" s="3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">
      <c r="A148" s="2"/>
      <c r="B148" s="2"/>
      <c r="C148" s="1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">
      <c r="A149" s="2"/>
      <c r="B149" s="17"/>
      <c r="C149" s="1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">
      <c r="A150" s="2"/>
      <c r="B150" s="18"/>
      <c r="C150" s="1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">
      <c r="A151" s="2"/>
      <c r="B151" s="18"/>
      <c r="C151" s="1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">
      <c r="A152" s="2"/>
      <c r="B152" s="18"/>
      <c r="C152" s="30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">
      <c r="A153" s="2"/>
      <c r="B153" s="18"/>
      <c r="C153" s="1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">
      <c r="A154" s="2"/>
      <c r="B154" s="33"/>
      <c r="C154" s="3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">
      <c r="A155" s="2"/>
      <c r="B155" s="18"/>
      <c r="C155" s="1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">
      <c r="A156" s="2"/>
      <c r="B156" s="18"/>
      <c r="C156" s="21"/>
      <c r="D156" s="33"/>
      <c r="E156" s="18"/>
      <c r="F156" s="2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">
      <c r="A157" s="2"/>
      <c r="B157" s="18"/>
      <c r="C157" s="21"/>
      <c r="D157" s="33"/>
      <c r="E157" s="18"/>
      <c r="F157" s="2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">
      <c r="A159" s="2"/>
      <c r="B159" s="18"/>
      <c r="C159" s="3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">
      <c r="A160" s="2"/>
      <c r="B160" s="18"/>
      <c r="C160" s="20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">
      <c r="A164" s="35"/>
      <c r="B164" s="2"/>
      <c r="C164" s="2"/>
      <c r="D164" s="18"/>
      <c r="E164" s="3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">
      <c r="A165" s="35"/>
      <c r="B165" s="2"/>
      <c r="C165" s="2"/>
      <c r="D165" s="18"/>
      <c r="E165" s="3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">
      <c r="A166" s="2"/>
      <c r="B166" s="2"/>
      <c r="C166" s="2"/>
      <c r="D166" s="2"/>
      <c r="E166" s="3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">
      <c r="A167" s="2"/>
      <c r="B167" s="2"/>
      <c r="C167" s="2"/>
      <c r="D167" s="2"/>
      <c r="E167" s="3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">
      <c r="A168" s="3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">
      <c r="A171" s="2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">
      <c r="A174" s="2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">
      <c r="A177" s="2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">
      <c r="A180" s="28"/>
      <c r="B180" s="2"/>
      <c r="C180" s="2"/>
      <c r="D180" s="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">
      <c r="A183" s="2"/>
      <c r="B183" s="17"/>
      <c r="C183" s="18"/>
      <c r="D183" s="17"/>
      <c r="E183" s="17"/>
      <c r="F183" s="17"/>
      <c r="G183" s="17"/>
      <c r="H183" s="18"/>
      <c r="I183" s="17"/>
      <c r="J183" s="17"/>
      <c r="K183" s="17"/>
      <c r="L183" s="17"/>
      <c r="M183" s="18"/>
      <c r="N183" s="17"/>
      <c r="O183" s="2"/>
      <c r="P183" s="2"/>
      <c r="Q183" s="2"/>
      <c r="R183" s="2"/>
    </row>
    <row r="184" spans="1:18" x14ac:dyDescent="0.2">
      <c r="A184" s="2"/>
      <c r="B184" s="19"/>
      <c r="C184" s="20"/>
      <c r="D184" s="21"/>
      <c r="E184" s="22"/>
      <c r="F184" s="23"/>
      <c r="G184" s="21"/>
      <c r="H184" s="20"/>
      <c r="I184" s="20"/>
      <c r="J184" s="19"/>
      <c r="K184" s="23"/>
      <c r="L184" s="21"/>
      <c r="M184" s="20"/>
      <c r="N184" s="20"/>
      <c r="O184" s="2"/>
      <c r="P184" s="2"/>
      <c r="Q184" s="2"/>
      <c r="R184" s="2"/>
    </row>
    <row r="185" spans="1:18" x14ac:dyDescent="0.2">
      <c r="A185" s="2"/>
      <c r="B185" s="19"/>
      <c r="C185" s="20"/>
      <c r="D185" s="21"/>
      <c r="E185" s="22"/>
      <c r="F185" s="23"/>
      <c r="G185" s="21"/>
      <c r="H185" s="20"/>
      <c r="I185" s="20"/>
      <c r="J185" s="2"/>
      <c r="K185" s="23"/>
      <c r="L185" s="21"/>
      <c r="M185" s="20"/>
      <c r="N185" s="20"/>
      <c r="O185" s="2"/>
      <c r="P185" s="2"/>
      <c r="Q185" s="2"/>
      <c r="R185" s="2"/>
    </row>
    <row r="186" spans="1:18" x14ac:dyDescent="0.2">
      <c r="A186" s="2"/>
      <c r="B186" s="19"/>
      <c r="C186" s="20"/>
      <c r="D186" s="21"/>
      <c r="E186" s="22"/>
      <c r="F186" s="23"/>
      <c r="G186" s="21"/>
      <c r="H186" s="20"/>
      <c r="I186" s="20"/>
      <c r="J186" s="2"/>
      <c r="K186" s="23"/>
      <c r="L186" s="21"/>
      <c r="M186" s="20"/>
      <c r="N186" s="20"/>
      <c r="O186" s="2"/>
      <c r="P186" s="2"/>
      <c r="Q186" s="2"/>
      <c r="R186" s="2"/>
    </row>
    <row r="187" spans="1:18" x14ac:dyDescent="0.2">
      <c r="A187" s="2"/>
      <c r="B187" s="24"/>
      <c r="C187" s="20"/>
      <c r="D187" s="21"/>
      <c r="E187" s="22"/>
      <c r="F187" s="23"/>
      <c r="G187" s="21"/>
      <c r="H187" s="20"/>
      <c r="I187" s="20"/>
      <c r="J187" s="2"/>
      <c r="K187" s="23"/>
      <c r="L187" s="21"/>
      <c r="M187" s="20"/>
      <c r="N187" s="20"/>
      <c r="O187" s="2"/>
      <c r="P187" s="2"/>
      <c r="Q187" s="2"/>
      <c r="R187" s="2"/>
    </row>
    <row r="188" spans="1:18" x14ac:dyDescent="0.2">
      <c r="A188" s="2"/>
      <c r="B188" s="24"/>
      <c r="C188" s="20"/>
      <c r="D188" s="21"/>
      <c r="E188" s="22"/>
      <c r="F188" s="23"/>
      <c r="G188" s="21"/>
      <c r="H188" s="20"/>
      <c r="I188" s="20"/>
      <c r="J188" s="2"/>
      <c r="K188" s="23"/>
      <c r="L188" s="21"/>
      <c r="M188" s="20"/>
      <c r="N188" s="20"/>
      <c r="O188" s="2"/>
      <c r="P188" s="2"/>
      <c r="Q188" s="2"/>
      <c r="R188" s="2"/>
    </row>
    <row r="189" spans="1:18" x14ac:dyDescent="0.2">
      <c r="A189" s="2"/>
      <c r="B189" s="24"/>
      <c r="C189" s="20"/>
      <c r="D189" s="21"/>
      <c r="E189" s="22"/>
      <c r="F189" s="2"/>
      <c r="G189" s="2"/>
      <c r="H189" s="20"/>
      <c r="I189" s="21"/>
      <c r="J189" s="2"/>
      <c r="K189" s="23"/>
      <c r="L189" s="21"/>
      <c r="M189" s="20"/>
      <c r="N189" s="20"/>
      <c r="O189" s="2"/>
      <c r="P189" s="2"/>
      <c r="Q189" s="2"/>
      <c r="R189" s="2"/>
    </row>
    <row r="190" spans="1:18" x14ac:dyDescent="0.2">
      <c r="A190" s="2"/>
      <c r="B190" s="24"/>
      <c r="C190" s="20"/>
      <c r="D190" s="21"/>
      <c r="E190" s="22"/>
      <c r="F190" s="2"/>
      <c r="G190" s="2"/>
      <c r="H190" s="2"/>
      <c r="I190" s="17"/>
      <c r="J190" s="2"/>
      <c r="K190" s="23"/>
      <c r="L190" s="21"/>
      <c r="M190" s="20"/>
      <c r="N190" s="20"/>
      <c r="O190" s="2"/>
      <c r="P190" s="2"/>
      <c r="Q190" s="2"/>
      <c r="R190" s="2"/>
    </row>
    <row r="191" spans="1:18" x14ac:dyDescent="0.2">
      <c r="A191" s="2"/>
      <c r="B191" s="24"/>
      <c r="C191" s="20"/>
      <c r="D191" s="21"/>
      <c r="E191" s="22"/>
      <c r="F191" s="2"/>
      <c r="G191" s="2"/>
      <c r="H191" s="2"/>
      <c r="I191" s="2"/>
      <c r="J191" s="2"/>
      <c r="K191" s="23"/>
      <c r="L191" s="21"/>
      <c r="M191" s="20"/>
      <c r="N191" s="20"/>
      <c r="O191" s="2"/>
      <c r="P191" s="2"/>
      <c r="Q191" s="2"/>
      <c r="R191" s="2"/>
    </row>
    <row r="192" spans="1:18" x14ac:dyDescent="0.2">
      <c r="A192" s="2"/>
      <c r="B192" s="24"/>
      <c r="C192" s="20"/>
      <c r="D192" s="21"/>
      <c r="E192" s="22"/>
      <c r="F192" s="2"/>
      <c r="G192" s="2"/>
      <c r="H192" s="2"/>
      <c r="I192" s="2"/>
      <c r="J192" s="2"/>
      <c r="K192" s="23"/>
      <c r="L192" s="21"/>
      <c r="M192" s="20"/>
      <c r="N192" s="20"/>
      <c r="O192" s="2"/>
      <c r="P192" s="2"/>
      <c r="Q192" s="2"/>
      <c r="R192" s="2"/>
    </row>
    <row r="193" spans="1:18" x14ac:dyDescent="0.2">
      <c r="A193" s="2"/>
      <c r="B193" s="24"/>
      <c r="C193" s="20"/>
      <c r="D193" s="21"/>
      <c r="E193" s="22"/>
      <c r="F193" s="2"/>
      <c r="G193" s="2"/>
      <c r="H193" s="2"/>
      <c r="I193" s="2"/>
      <c r="J193" s="2"/>
      <c r="K193" s="23"/>
      <c r="L193" s="21"/>
      <c r="M193" s="20"/>
      <c r="N193" s="20"/>
      <c r="O193" s="2"/>
      <c r="P193" s="2"/>
      <c r="Q193" s="2"/>
      <c r="R193" s="2"/>
    </row>
    <row r="194" spans="1:18" x14ac:dyDescent="0.2">
      <c r="A194" s="2"/>
      <c r="B194" s="2"/>
      <c r="C194" s="21"/>
      <c r="D194" s="21"/>
      <c r="E194" s="37"/>
      <c r="F194" s="2"/>
      <c r="G194" s="2"/>
      <c r="H194" s="2"/>
      <c r="I194" s="2"/>
      <c r="J194" s="2"/>
      <c r="K194" s="23"/>
      <c r="L194" s="21"/>
      <c r="M194" s="20"/>
      <c r="N194" s="20"/>
      <c r="O194" s="2"/>
      <c r="P194" s="2"/>
      <c r="Q194" s="2"/>
      <c r="R194" s="2"/>
    </row>
    <row r="195" spans="1:18" x14ac:dyDescent="0.2">
      <c r="A195" s="2"/>
      <c r="B195" s="2"/>
      <c r="C195" s="18"/>
      <c r="D195" s="17"/>
      <c r="E195" s="2"/>
      <c r="F195" s="2"/>
      <c r="G195" s="2"/>
      <c r="H195" s="2"/>
      <c r="I195" s="2"/>
      <c r="J195" s="2"/>
      <c r="K195" s="23"/>
      <c r="L195" s="21"/>
      <c r="M195" s="20"/>
      <c r="N195" s="20"/>
      <c r="O195" s="2"/>
      <c r="P195" s="2"/>
      <c r="Q195" s="2"/>
      <c r="R195" s="2"/>
    </row>
    <row r="196" spans="1:1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3"/>
      <c r="L196" s="21"/>
      <c r="M196" s="20"/>
      <c r="N196" s="20"/>
      <c r="O196" s="2"/>
      <c r="P196" s="2"/>
      <c r="Q196" s="2"/>
      <c r="R196" s="2"/>
    </row>
    <row r="197" spans="1:1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3"/>
      <c r="L197" s="21"/>
      <c r="M197" s="20"/>
      <c r="N197" s="20"/>
      <c r="O197" s="2"/>
      <c r="P197" s="2"/>
      <c r="Q197" s="2"/>
      <c r="R197" s="2"/>
    </row>
    <row r="198" spans="1:18" x14ac:dyDescent="0.2">
      <c r="A198" s="2"/>
      <c r="B198" s="17"/>
      <c r="C198" s="17"/>
      <c r="D198" s="17"/>
      <c r="E198" s="17"/>
      <c r="F198" s="2"/>
      <c r="G198" s="2"/>
      <c r="H198" s="2"/>
      <c r="I198" s="2"/>
      <c r="J198" s="2"/>
      <c r="K198" s="23"/>
      <c r="L198" s="21"/>
      <c r="M198" s="20"/>
      <c r="N198" s="20"/>
      <c r="O198" s="2"/>
      <c r="P198" s="2"/>
      <c r="Q198" s="2"/>
      <c r="R198" s="2"/>
    </row>
    <row r="199" spans="1:18" x14ac:dyDescent="0.2">
      <c r="A199" s="2"/>
      <c r="B199" s="38"/>
      <c r="C199" s="20"/>
      <c r="D199" s="38"/>
      <c r="E199" s="17"/>
      <c r="F199" s="2"/>
      <c r="G199" s="2"/>
      <c r="H199" s="2"/>
      <c r="I199" s="2"/>
      <c r="J199" s="2"/>
      <c r="K199" s="2"/>
      <c r="L199" s="2"/>
      <c r="M199" s="20"/>
      <c r="N199" s="21"/>
      <c r="O199" s="2"/>
      <c r="P199" s="2"/>
      <c r="Q199" s="2"/>
      <c r="R199" s="2"/>
    </row>
    <row r="200" spans="1:18" x14ac:dyDescent="0.2">
      <c r="A200" s="2"/>
      <c r="B200" s="38"/>
      <c r="C200" s="20"/>
      <c r="D200" s="38"/>
      <c r="E200" s="17"/>
      <c r="F200" s="2"/>
      <c r="G200" s="2"/>
      <c r="H200" s="2"/>
      <c r="I200" s="2"/>
      <c r="J200" s="2"/>
      <c r="K200" s="2"/>
      <c r="L200" s="2"/>
      <c r="M200" s="2"/>
      <c r="N200" s="20"/>
      <c r="O200" s="2"/>
      <c r="P200" s="2"/>
      <c r="Q200" s="2"/>
      <c r="R200" s="2"/>
    </row>
    <row r="201" spans="1:18" x14ac:dyDescent="0.2">
      <c r="A201" s="2"/>
      <c r="B201" s="17"/>
      <c r="C201" s="17"/>
      <c r="D201" s="38"/>
      <c r="E201" s="1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">
      <c r="A202" s="2"/>
      <c r="B202" s="38"/>
      <c r="C202" s="17"/>
      <c r="D202" s="17"/>
      <c r="E202" s="1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">
      <c r="A203" s="2"/>
      <c r="B203" s="38"/>
      <c r="C203" s="17"/>
      <c r="D203" s="17"/>
      <c r="E203" s="1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">
      <c r="A204" s="2"/>
      <c r="B204" s="38"/>
      <c r="C204" s="17"/>
      <c r="D204" s="17"/>
      <c r="E204" s="1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">
      <c r="A205" s="2"/>
      <c r="B205" s="17"/>
      <c r="C205" s="17"/>
      <c r="D205" s="17"/>
      <c r="E205" s="1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">
      <c r="A206" s="2"/>
      <c r="B206" s="17"/>
      <c r="C206" s="17"/>
      <c r="D206" s="17"/>
      <c r="E206" s="1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">
      <c r="A207" s="28"/>
      <c r="B207" s="17"/>
      <c r="C207" s="17"/>
      <c r="D207" s="17"/>
      <c r="E207" s="1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">
      <c r="A210" s="2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">
      <c r="A213" s="2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">
      <c r="A216" s="2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</sheetData>
  <mergeCells count="2">
    <mergeCell ref="E22:G22"/>
    <mergeCell ref="E68:G68"/>
  </mergeCells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zoomScaleNormal="100" workbookViewId="0">
      <selection activeCell="A2" sqref="A2"/>
    </sheetView>
  </sheetViews>
  <sheetFormatPr baseColWidth="10" defaultColWidth="11.42578125" defaultRowHeight="12.75" x14ac:dyDescent="0.2"/>
  <cols>
    <col min="1" max="1" width="15.28515625" customWidth="1"/>
    <col min="2" max="2" width="6.85546875" customWidth="1"/>
    <col min="3" max="3" width="3" customWidth="1"/>
    <col min="4" max="4" width="12" customWidth="1"/>
  </cols>
  <sheetData>
    <row r="1" spans="1:7" ht="15.75" x14ac:dyDescent="0.25">
      <c r="A1" s="39" t="s">
        <v>46</v>
      </c>
    </row>
    <row r="2" spans="1:7" x14ac:dyDescent="0.2">
      <c r="F2" s="86" t="s">
        <v>47</v>
      </c>
    </row>
    <row r="3" spans="1:7" x14ac:dyDescent="0.2">
      <c r="A3" s="4" t="s">
        <v>4</v>
      </c>
      <c r="D3" s="3" t="s">
        <v>30</v>
      </c>
      <c r="E3" s="86" t="s">
        <v>38</v>
      </c>
      <c r="F3" s="86" t="s">
        <v>48</v>
      </c>
      <c r="G3" s="3" t="s">
        <v>1</v>
      </c>
    </row>
    <row r="4" spans="1:7" x14ac:dyDescent="0.2">
      <c r="A4" s="84" t="s">
        <v>26</v>
      </c>
      <c r="B4" s="76">
        <v>15</v>
      </c>
      <c r="D4">
        <v>0</v>
      </c>
      <c r="E4">
        <f t="shared" ref="E4:E19" si="0">IF(D4&lt;$B$5,$B$4,-D4+$B$5+$B$4)</f>
        <v>15</v>
      </c>
      <c r="F4">
        <f t="shared" ref="F4:F19" si="1">D4-$B$5</f>
        <v>-120</v>
      </c>
      <c r="G4">
        <f t="shared" ref="G4:G19" si="2">E4+F4</f>
        <v>-105</v>
      </c>
    </row>
    <row r="5" spans="1:7" x14ac:dyDescent="0.2">
      <c r="A5" s="84" t="s">
        <v>27</v>
      </c>
      <c r="B5" s="76">
        <v>120</v>
      </c>
      <c r="D5">
        <v>10</v>
      </c>
      <c r="E5">
        <f t="shared" si="0"/>
        <v>15</v>
      </c>
      <c r="F5">
        <f t="shared" si="1"/>
        <v>-110</v>
      </c>
      <c r="G5">
        <f t="shared" si="2"/>
        <v>-95</v>
      </c>
    </row>
    <row r="6" spans="1:7" x14ac:dyDescent="0.2">
      <c r="B6" s="3"/>
      <c r="D6">
        <v>20</v>
      </c>
      <c r="E6">
        <f t="shared" si="0"/>
        <v>15</v>
      </c>
      <c r="F6">
        <f t="shared" si="1"/>
        <v>-100</v>
      </c>
      <c r="G6">
        <f t="shared" si="2"/>
        <v>-85</v>
      </c>
    </row>
    <row r="7" spans="1:7" x14ac:dyDescent="0.2">
      <c r="A7" s="7"/>
      <c r="B7" s="3"/>
      <c r="D7">
        <v>30</v>
      </c>
      <c r="E7">
        <f t="shared" si="0"/>
        <v>15</v>
      </c>
      <c r="F7">
        <f t="shared" si="1"/>
        <v>-90</v>
      </c>
      <c r="G7">
        <f t="shared" si="2"/>
        <v>-75</v>
      </c>
    </row>
    <row r="8" spans="1:7" x14ac:dyDescent="0.2">
      <c r="B8" s="3"/>
      <c r="D8">
        <v>40</v>
      </c>
      <c r="E8">
        <f t="shared" si="0"/>
        <v>15</v>
      </c>
      <c r="F8">
        <f t="shared" si="1"/>
        <v>-80</v>
      </c>
      <c r="G8">
        <f t="shared" si="2"/>
        <v>-65</v>
      </c>
    </row>
    <row r="9" spans="1:7" x14ac:dyDescent="0.2">
      <c r="B9" s="3"/>
      <c r="D9">
        <v>50</v>
      </c>
      <c r="E9">
        <f t="shared" si="0"/>
        <v>15</v>
      </c>
      <c r="F9">
        <f t="shared" si="1"/>
        <v>-70</v>
      </c>
      <c r="G9">
        <f t="shared" si="2"/>
        <v>-55</v>
      </c>
    </row>
    <row r="10" spans="1:7" x14ac:dyDescent="0.2">
      <c r="D10">
        <v>60</v>
      </c>
      <c r="E10">
        <f t="shared" si="0"/>
        <v>15</v>
      </c>
      <c r="F10">
        <f t="shared" si="1"/>
        <v>-60</v>
      </c>
      <c r="G10">
        <f t="shared" si="2"/>
        <v>-45</v>
      </c>
    </row>
    <row r="11" spans="1:7" x14ac:dyDescent="0.2">
      <c r="D11">
        <v>70</v>
      </c>
      <c r="E11">
        <f t="shared" si="0"/>
        <v>15</v>
      </c>
      <c r="F11">
        <f t="shared" si="1"/>
        <v>-50</v>
      </c>
      <c r="G11">
        <f t="shared" si="2"/>
        <v>-35</v>
      </c>
    </row>
    <row r="12" spans="1:7" x14ac:dyDescent="0.2">
      <c r="D12">
        <v>80</v>
      </c>
      <c r="E12">
        <f t="shared" si="0"/>
        <v>15</v>
      </c>
      <c r="F12">
        <f t="shared" si="1"/>
        <v>-40</v>
      </c>
      <c r="G12">
        <f t="shared" si="2"/>
        <v>-25</v>
      </c>
    </row>
    <row r="13" spans="1:7" x14ac:dyDescent="0.2">
      <c r="D13">
        <v>90</v>
      </c>
      <c r="E13">
        <f t="shared" si="0"/>
        <v>15</v>
      </c>
      <c r="F13">
        <f t="shared" si="1"/>
        <v>-30</v>
      </c>
      <c r="G13">
        <f t="shared" si="2"/>
        <v>-15</v>
      </c>
    </row>
    <row r="14" spans="1:7" x14ac:dyDescent="0.2">
      <c r="D14">
        <v>100</v>
      </c>
      <c r="E14">
        <f t="shared" si="0"/>
        <v>15</v>
      </c>
      <c r="F14">
        <f t="shared" si="1"/>
        <v>-20</v>
      </c>
      <c r="G14">
        <f t="shared" si="2"/>
        <v>-5</v>
      </c>
    </row>
    <row r="15" spans="1:7" x14ac:dyDescent="0.2">
      <c r="D15">
        <v>110</v>
      </c>
      <c r="E15">
        <f t="shared" si="0"/>
        <v>15</v>
      </c>
      <c r="F15">
        <f t="shared" si="1"/>
        <v>-10</v>
      </c>
      <c r="G15">
        <f t="shared" si="2"/>
        <v>5</v>
      </c>
    </row>
    <row r="16" spans="1:7" x14ac:dyDescent="0.2">
      <c r="D16">
        <v>120</v>
      </c>
      <c r="E16">
        <f t="shared" si="0"/>
        <v>15</v>
      </c>
      <c r="F16">
        <f t="shared" si="1"/>
        <v>0</v>
      </c>
      <c r="G16">
        <f t="shared" si="2"/>
        <v>15</v>
      </c>
    </row>
    <row r="17" spans="1:15" x14ac:dyDescent="0.2">
      <c r="D17">
        <v>130</v>
      </c>
      <c r="E17">
        <f t="shared" si="0"/>
        <v>5</v>
      </c>
      <c r="F17">
        <f t="shared" si="1"/>
        <v>10</v>
      </c>
      <c r="G17">
        <f t="shared" si="2"/>
        <v>15</v>
      </c>
    </row>
    <row r="18" spans="1:15" x14ac:dyDescent="0.2">
      <c r="D18">
        <v>140</v>
      </c>
      <c r="E18">
        <f t="shared" si="0"/>
        <v>-5</v>
      </c>
      <c r="F18">
        <f t="shared" si="1"/>
        <v>20</v>
      </c>
      <c r="G18">
        <f t="shared" si="2"/>
        <v>15</v>
      </c>
    </row>
    <row r="19" spans="1:15" x14ac:dyDescent="0.2">
      <c r="D19">
        <v>150</v>
      </c>
      <c r="E19">
        <f t="shared" si="0"/>
        <v>-15</v>
      </c>
      <c r="F19">
        <f t="shared" si="1"/>
        <v>30</v>
      </c>
      <c r="G19">
        <f t="shared" si="2"/>
        <v>15</v>
      </c>
    </row>
    <row r="20" spans="1:15" x14ac:dyDescent="0.2">
      <c r="D20">
        <v>160</v>
      </c>
      <c r="E20">
        <f t="shared" ref="E20:E24" si="3">IF(D20&lt;$B$5,$B$4,-D20+$B$5+$B$4)</f>
        <v>-25</v>
      </c>
      <c r="F20">
        <f t="shared" ref="F20:F24" si="4">D20-$B$5</f>
        <v>40</v>
      </c>
      <c r="G20">
        <f t="shared" ref="G20:G24" si="5">E20+F20</f>
        <v>15</v>
      </c>
    </row>
    <row r="21" spans="1:15" x14ac:dyDescent="0.2">
      <c r="A21" s="1"/>
      <c r="D21">
        <v>170</v>
      </c>
      <c r="E21">
        <f t="shared" si="3"/>
        <v>-35</v>
      </c>
      <c r="F21">
        <f t="shared" si="4"/>
        <v>50</v>
      </c>
      <c r="G21">
        <f t="shared" si="5"/>
        <v>15</v>
      </c>
    </row>
    <row r="22" spans="1:15" x14ac:dyDescent="0.2">
      <c r="A22" s="2"/>
      <c r="B22" s="2"/>
      <c r="C22" s="2"/>
      <c r="D22">
        <v>180</v>
      </c>
      <c r="E22">
        <f t="shared" si="3"/>
        <v>-45</v>
      </c>
      <c r="F22">
        <f t="shared" si="4"/>
        <v>60</v>
      </c>
      <c r="G22">
        <f t="shared" si="5"/>
        <v>15</v>
      </c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1"/>
      <c r="D23">
        <v>190</v>
      </c>
      <c r="E23">
        <f t="shared" si="3"/>
        <v>-55</v>
      </c>
      <c r="F23">
        <f t="shared" si="4"/>
        <v>70</v>
      </c>
      <c r="G23">
        <f t="shared" si="5"/>
        <v>15</v>
      </c>
    </row>
    <row r="24" spans="1:15" x14ac:dyDescent="0.2">
      <c r="D24">
        <v>200</v>
      </c>
      <c r="E24">
        <f t="shared" si="3"/>
        <v>-65</v>
      </c>
      <c r="F24">
        <f t="shared" si="4"/>
        <v>80</v>
      </c>
      <c r="G24">
        <f t="shared" si="5"/>
        <v>15</v>
      </c>
    </row>
    <row r="28" spans="1:15" x14ac:dyDescent="0.2">
      <c r="A28" s="4"/>
      <c r="D28" s="3"/>
      <c r="E28" s="3"/>
      <c r="F28" s="5"/>
      <c r="G28" s="3"/>
      <c r="H28" s="3"/>
    </row>
    <row r="29" spans="1:15" x14ac:dyDescent="0.2">
      <c r="B29" s="3"/>
    </row>
    <row r="30" spans="1:15" x14ac:dyDescent="0.2">
      <c r="B30" s="3"/>
    </row>
    <row r="31" spans="1:15" x14ac:dyDescent="0.2">
      <c r="B31" s="3"/>
    </row>
    <row r="32" spans="1:15" x14ac:dyDescent="0.2">
      <c r="A32" s="4"/>
      <c r="B32" s="3"/>
    </row>
    <row r="33" spans="1:9" x14ac:dyDescent="0.2">
      <c r="B33" s="3"/>
    </row>
    <row r="34" spans="1:9" x14ac:dyDescent="0.2">
      <c r="B34" s="3"/>
    </row>
    <row r="36" spans="1:9" x14ac:dyDescent="0.2">
      <c r="A36" s="4"/>
    </row>
    <row r="37" spans="1:9" x14ac:dyDescent="0.2">
      <c r="B37" s="3"/>
    </row>
    <row r="38" spans="1:9" x14ac:dyDescent="0.2">
      <c r="B38" s="3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8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89"/>
      <c r="F47" s="89"/>
      <c r="G47" s="89"/>
      <c r="H47" s="2"/>
      <c r="I47" s="2"/>
    </row>
    <row r="48" spans="1:9" x14ac:dyDescent="0.2">
      <c r="A48" s="26"/>
      <c r="B48" s="2"/>
      <c r="C48" s="2"/>
      <c r="D48" s="17"/>
      <c r="E48" s="17"/>
      <c r="F48" s="17"/>
      <c r="G48" s="17"/>
      <c r="H48" s="2"/>
      <c r="I48" s="2"/>
    </row>
    <row r="49" spans="1:9" x14ac:dyDescent="0.2">
      <c r="A49" s="2"/>
      <c r="B49" s="17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17"/>
      <c r="C50" s="2"/>
      <c r="D50" s="2"/>
      <c r="E50" s="2"/>
      <c r="F50" s="2"/>
      <c r="G50" s="2"/>
      <c r="H50" s="2"/>
      <c r="I50" s="2"/>
    </row>
    <row r="51" spans="1:9" x14ac:dyDescent="0.2">
      <c r="A51" s="2"/>
      <c r="B51" s="17"/>
      <c r="C51" s="2"/>
      <c r="D51" s="2"/>
      <c r="E51" s="2"/>
      <c r="F51" s="2"/>
      <c r="G51" s="2"/>
      <c r="H51" s="2"/>
      <c r="I51" s="2"/>
    </row>
    <row r="52" spans="1:9" x14ac:dyDescent="0.2">
      <c r="A52" s="27"/>
      <c r="B52" s="17"/>
      <c r="C52" s="2"/>
      <c r="D52" s="2"/>
      <c r="E52" s="2"/>
      <c r="F52" s="2"/>
      <c r="G52" s="2"/>
      <c r="H52" s="2"/>
      <c r="I52" s="2"/>
    </row>
    <row r="53" spans="1:9" x14ac:dyDescent="0.2">
      <c r="A53" s="2"/>
      <c r="B53" s="17"/>
      <c r="C53" s="2"/>
      <c r="D53" s="2"/>
      <c r="E53" s="2"/>
      <c r="F53" s="2"/>
      <c r="G53" s="2"/>
      <c r="H53" s="2"/>
      <c r="I53" s="2"/>
    </row>
    <row r="54" spans="1:9" x14ac:dyDescent="0.2">
      <c r="A54" s="2"/>
      <c r="B54" s="17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26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2"/>
      <c r="B57" s="17"/>
      <c r="C57" s="2"/>
      <c r="D57" s="2"/>
      <c r="E57" s="2"/>
      <c r="F57" s="2"/>
      <c r="G57" s="2"/>
      <c r="H57" s="2"/>
      <c r="I57" s="2"/>
    </row>
    <row r="58" spans="1:9" x14ac:dyDescent="0.2">
      <c r="A58" s="2"/>
      <c r="B58" s="17"/>
      <c r="C58" s="2"/>
      <c r="D58" s="2"/>
      <c r="E58" s="2"/>
      <c r="F58" s="2"/>
      <c r="G58" s="2"/>
      <c r="H58" s="2"/>
      <c r="I58" s="2"/>
    </row>
    <row r="59" spans="1:9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2"/>
      <c r="C68" s="2"/>
      <c r="D68" s="2"/>
      <c r="E68" s="89"/>
      <c r="F68" s="89"/>
      <c r="G68" s="89"/>
      <c r="H68" s="2"/>
      <c r="I68" s="2"/>
    </row>
    <row r="69" spans="1:9" x14ac:dyDescent="0.2">
      <c r="A69" s="2"/>
      <c r="B69" s="2"/>
      <c r="C69" s="2"/>
      <c r="D69" s="17"/>
      <c r="E69" s="17"/>
      <c r="F69" s="17"/>
      <c r="G69" s="17"/>
      <c r="H69" s="2"/>
      <c r="I69" s="2"/>
    </row>
    <row r="70" spans="1:9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  <row r="89" spans="1:7" x14ac:dyDescent="0.2">
      <c r="A89" s="1"/>
    </row>
    <row r="92" spans="1:7" x14ac:dyDescent="0.2">
      <c r="A92" s="4"/>
      <c r="D92" s="3"/>
      <c r="E92" s="3"/>
      <c r="F92" s="3"/>
      <c r="G92" s="3"/>
    </row>
    <row r="93" spans="1:7" x14ac:dyDescent="0.2">
      <c r="B93" s="3"/>
    </row>
    <row r="94" spans="1:7" x14ac:dyDescent="0.2">
      <c r="B94" s="3"/>
    </row>
    <row r="95" spans="1:7" x14ac:dyDescent="0.2">
      <c r="B95" s="3"/>
    </row>
    <row r="96" spans="1:7" x14ac:dyDescent="0.2">
      <c r="A96" s="7"/>
      <c r="B96" s="3"/>
    </row>
    <row r="97" spans="2:2" x14ac:dyDescent="0.2">
      <c r="B97" s="3"/>
    </row>
    <row r="98" spans="2:2" x14ac:dyDescent="0.2">
      <c r="B98" s="3"/>
    </row>
    <row r="135" spans="1:24" x14ac:dyDescent="0.2"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1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17"/>
      <c r="C137" s="2"/>
      <c r="D137" s="2"/>
      <c r="E137" s="2"/>
      <c r="F137" s="2"/>
      <c r="G137" s="2"/>
      <c r="H137" s="2"/>
      <c r="I137" s="17"/>
      <c r="J137" s="1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17"/>
      <c r="C138" s="2"/>
      <c r="D138" s="17"/>
      <c r="E138" s="2"/>
      <c r="F138" s="29"/>
      <c r="G138" s="2"/>
      <c r="H138" s="2"/>
      <c r="I138" s="22"/>
      <c r="J138" s="2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17"/>
      <c r="C139" s="2"/>
      <c r="D139" s="17"/>
      <c r="E139" s="2"/>
      <c r="F139" s="2"/>
      <c r="G139" s="2"/>
      <c r="H139" s="2"/>
      <c r="I139" s="22"/>
      <c r="J139" s="2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17"/>
      <c r="C140" s="2"/>
      <c r="D140" s="2"/>
      <c r="E140" s="29"/>
      <c r="F140" s="17"/>
      <c r="G140" s="2"/>
      <c r="H140" s="9"/>
      <c r="I140" s="20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17"/>
      <c r="C141" s="2"/>
      <c r="D141" s="2"/>
      <c r="E141" s="29"/>
      <c r="F141" s="1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1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3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31"/>
      <c r="D144" s="3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1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17"/>
      <c r="C149" s="1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18"/>
      <c r="C150" s="1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18"/>
      <c r="C151" s="1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18"/>
      <c r="C152" s="30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18"/>
      <c r="C153" s="1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33"/>
      <c r="C154" s="3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18"/>
      <c r="C155" s="1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18"/>
      <c r="C156" s="21"/>
      <c r="D156" s="33"/>
      <c r="E156" s="18"/>
      <c r="F156" s="2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18"/>
      <c r="C157" s="21"/>
      <c r="D157" s="33"/>
      <c r="E157" s="18"/>
      <c r="F157" s="2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18"/>
      <c r="C159" s="3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18"/>
      <c r="C160" s="20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35"/>
      <c r="B164" s="2"/>
      <c r="C164" s="2"/>
      <c r="D164" s="18"/>
      <c r="E164" s="3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35"/>
      <c r="B165" s="2"/>
      <c r="C165" s="2"/>
      <c r="D165" s="18"/>
      <c r="E165" s="3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3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3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3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8"/>
      <c r="B180" s="2"/>
      <c r="C180" s="2"/>
      <c r="D180" s="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17"/>
      <c r="C183" s="18"/>
      <c r="D183" s="17"/>
      <c r="E183" s="17"/>
      <c r="F183" s="17"/>
      <c r="G183" s="17"/>
      <c r="H183" s="18"/>
      <c r="I183" s="17"/>
      <c r="J183" s="17"/>
      <c r="K183" s="17"/>
      <c r="L183" s="17"/>
      <c r="M183" s="18"/>
      <c r="N183" s="17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19"/>
      <c r="C184" s="20"/>
      <c r="D184" s="21"/>
      <c r="E184" s="22"/>
      <c r="F184" s="23"/>
      <c r="G184" s="21"/>
      <c r="H184" s="20"/>
      <c r="I184" s="20"/>
      <c r="J184" s="19"/>
      <c r="K184" s="23"/>
      <c r="L184" s="21"/>
      <c r="M184" s="20"/>
      <c r="N184" s="20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19"/>
      <c r="C185" s="20"/>
      <c r="D185" s="21"/>
      <c r="E185" s="22"/>
      <c r="F185" s="23"/>
      <c r="G185" s="21"/>
      <c r="H185" s="20"/>
      <c r="I185" s="20"/>
      <c r="J185" s="2"/>
      <c r="K185" s="23"/>
      <c r="L185" s="21"/>
      <c r="M185" s="20"/>
      <c r="N185" s="20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19"/>
      <c r="C186" s="20"/>
      <c r="D186" s="21"/>
      <c r="E186" s="22"/>
      <c r="F186" s="23"/>
      <c r="G186" s="21"/>
      <c r="H186" s="20"/>
      <c r="I186" s="20"/>
      <c r="J186" s="2"/>
      <c r="K186" s="23"/>
      <c r="L186" s="21"/>
      <c r="M186" s="20"/>
      <c r="N186" s="20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4"/>
      <c r="C187" s="20"/>
      <c r="D187" s="21"/>
      <c r="E187" s="22"/>
      <c r="F187" s="23"/>
      <c r="G187" s="21"/>
      <c r="H187" s="20"/>
      <c r="I187" s="20"/>
      <c r="J187" s="2"/>
      <c r="K187" s="23"/>
      <c r="L187" s="21"/>
      <c r="M187" s="20"/>
      <c r="N187" s="20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4"/>
      <c r="C188" s="20"/>
      <c r="D188" s="21"/>
      <c r="E188" s="22"/>
      <c r="F188" s="23"/>
      <c r="G188" s="21"/>
      <c r="H188" s="20"/>
      <c r="I188" s="20"/>
      <c r="J188" s="2"/>
      <c r="K188" s="23"/>
      <c r="L188" s="21"/>
      <c r="M188" s="20"/>
      <c r="N188" s="20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4"/>
      <c r="C189" s="20"/>
      <c r="D189" s="21"/>
      <c r="E189" s="22"/>
      <c r="F189" s="2"/>
      <c r="G189" s="2"/>
      <c r="H189" s="20"/>
      <c r="I189" s="21"/>
      <c r="J189" s="2"/>
      <c r="K189" s="23"/>
      <c r="L189" s="21"/>
      <c r="M189" s="20"/>
      <c r="N189" s="20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4"/>
      <c r="C190" s="20"/>
      <c r="D190" s="21"/>
      <c r="E190" s="22"/>
      <c r="F190" s="2"/>
      <c r="G190" s="2"/>
      <c r="H190" s="2"/>
      <c r="I190" s="17"/>
      <c r="J190" s="2"/>
      <c r="K190" s="23"/>
      <c r="L190" s="21"/>
      <c r="M190" s="20"/>
      <c r="N190" s="20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4"/>
      <c r="C191" s="20"/>
      <c r="D191" s="21"/>
      <c r="E191" s="22"/>
      <c r="F191" s="2"/>
      <c r="G191" s="2"/>
      <c r="H191" s="2"/>
      <c r="I191" s="2"/>
      <c r="J191" s="2"/>
      <c r="K191" s="23"/>
      <c r="L191" s="21"/>
      <c r="M191" s="20"/>
      <c r="N191" s="20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4"/>
      <c r="C192" s="20"/>
      <c r="D192" s="21"/>
      <c r="E192" s="22"/>
      <c r="F192" s="2"/>
      <c r="G192" s="2"/>
      <c r="H192" s="2"/>
      <c r="I192" s="2"/>
      <c r="J192" s="2"/>
      <c r="K192" s="23"/>
      <c r="L192" s="21"/>
      <c r="M192" s="20"/>
      <c r="N192" s="20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4"/>
      <c r="C193" s="20"/>
      <c r="D193" s="21"/>
      <c r="E193" s="22"/>
      <c r="F193" s="2"/>
      <c r="G193" s="2"/>
      <c r="H193" s="2"/>
      <c r="I193" s="2"/>
      <c r="J193" s="2"/>
      <c r="K193" s="23"/>
      <c r="L193" s="21"/>
      <c r="M193" s="20"/>
      <c r="N193" s="20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1"/>
      <c r="D194" s="21"/>
      <c r="E194" s="37"/>
      <c r="F194" s="2"/>
      <c r="G194" s="2"/>
      <c r="H194" s="2"/>
      <c r="I194" s="2"/>
      <c r="J194" s="2"/>
      <c r="K194" s="23"/>
      <c r="L194" s="21"/>
      <c r="M194" s="20"/>
      <c r="N194" s="20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18"/>
      <c r="D195" s="17"/>
      <c r="E195" s="2"/>
      <c r="F195" s="2"/>
      <c r="G195" s="2"/>
      <c r="H195" s="2"/>
      <c r="I195" s="2"/>
      <c r="J195" s="2"/>
      <c r="K195" s="23"/>
      <c r="L195" s="21"/>
      <c r="M195" s="20"/>
      <c r="N195" s="20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3"/>
      <c r="L196" s="21"/>
      <c r="M196" s="20"/>
      <c r="N196" s="20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3"/>
      <c r="L197" s="21"/>
      <c r="M197" s="20"/>
      <c r="N197" s="20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17"/>
      <c r="C198" s="17"/>
      <c r="D198" s="17"/>
      <c r="E198" s="17"/>
      <c r="F198" s="2"/>
      <c r="G198" s="2"/>
      <c r="H198" s="2"/>
      <c r="I198" s="2"/>
      <c r="J198" s="2"/>
      <c r="K198" s="23"/>
      <c r="L198" s="21"/>
      <c r="M198" s="20"/>
      <c r="N198" s="20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38"/>
      <c r="C199" s="20"/>
      <c r="D199" s="38"/>
      <c r="E199" s="17"/>
      <c r="F199" s="2"/>
      <c r="G199" s="2"/>
      <c r="H199" s="2"/>
      <c r="I199" s="2"/>
      <c r="J199" s="2"/>
      <c r="K199" s="2"/>
      <c r="L199" s="2"/>
      <c r="M199" s="20"/>
      <c r="N199" s="21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38"/>
      <c r="C200" s="20"/>
      <c r="D200" s="38"/>
      <c r="E200" s="17"/>
      <c r="F200" s="2"/>
      <c r="G200" s="2"/>
      <c r="H200" s="2"/>
      <c r="I200" s="2"/>
      <c r="J200" s="2"/>
      <c r="K200" s="2"/>
      <c r="L200" s="2"/>
      <c r="M200" s="2"/>
      <c r="N200" s="20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17"/>
      <c r="C201" s="17"/>
      <c r="D201" s="38"/>
      <c r="E201" s="1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38"/>
      <c r="C202" s="17"/>
      <c r="D202" s="17"/>
      <c r="E202" s="1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38"/>
      <c r="C203" s="17"/>
      <c r="D203" s="17"/>
      <c r="E203" s="1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38"/>
      <c r="C204" s="17"/>
      <c r="D204" s="17"/>
      <c r="E204" s="1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17"/>
      <c r="C205" s="17"/>
      <c r="D205" s="17"/>
      <c r="E205" s="1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17"/>
      <c r="C206" s="17"/>
      <c r="D206" s="17"/>
      <c r="E206" s="1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8"/>
      <c r="B207" s="17"/>
      <c r="C207" s="17"/>
      <c r="D207" s="17"/>
      <c r="E207" s="1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</sheetData>
  <mergeCells count="2">
    <mergeCell ref="E47:G47"/>
    <mergeCell ref="E68:G68"/>
  </mergeCells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7"/>
  <sheetViews>
    <sheetView zoomScale="115" workbookViewId="0">
      <selection activeCell="B1" sqref="B1"/>
    </sheetView>
  </sheetViews>
  <sheetFormatPr baseColWidth="10" defaultColWidth="11.42578125" defaultRowHeight="12.75" x14ac:dyDescent="0.2"/>
  <cols>
    <col min="1" max="1" width="16.5703125" customWidth="1"/>
    <col min="2" max="2" width="7.28515625" customWidth="1"/>
    <col min="3" max="3" width="6.85546875" customWidth="1"/>
    <col min="4" max="4" width="8.7109375" customWidth="1"/>
    <col min="5" max="5" width="9" customWidth="1"/>
  </cols>
  <sheetData>
    <row r="1" spans="1:30" x14ac:dyDescent="0.2">
      <c r="A1" s="1" t="s">
        <v>51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0" x14ac:dyDescent="0.2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</row>
    <row r="3" spans="1:30" x14ac:dyDescent="0.2">
      <c r="A3" s="84" t="s">
        <v>49</v>
      </c>
      <c r="B3" s="77">
        <v>120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1:30" x14ac:dyDescent="0.2">
      <c r="A4" s="84" t="s">
        <v>50</v>
      </c>
      <c r="B4" s="77">
        <v>130</v>
      </c>
      <c r="C4" s="40"/>
      <c r="D4" s="41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 spans="1:30" x14ac:dyDescent="0.2">
      <c r="A5" s="84" t="s">
        <v>52</v>
      </c>
      <c r="B5" s="78">
        <v>0.05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30" x14ac:dyDescent="0.2">
      <c r="A6" s="84" t="s">
        <v>53</v>
      </c>
      <c r="B6" s="79">
        <v>1.1499999999999999</v>
      </c>
      <c r="C6" s="40"/>
      <c r="D6" s="44"/>
      <c r="E6" s="44"/>
      <c r="F6" s="44"/>
      <c r="G6" s="44"/>
      <c r="H6" s="44"/>
      <c r="I6" s="44"/>
      <c r="J6" s="44"/>
      <c r="K6" s="44"/>
      <c r="L6" s="44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</row>
    <row r="7" spans="1:30" x14ac:dyDescent="0.2">
      <c r="A7" s="84" t="s">
        <v>54</v>
      </c>
      <c r="B7" s="79">
        <v>0.9</v>
      </c>
      <c r="C7" s="40"/>
      <c r="D7" s="45" t="s">
        <v>24</v>
      </c>
      <c r="E7" s="46">
        <f>((1+$B$5)-$B$7)/($B$6-$B$7)</f>
        <v>0.60000000000000031</v>
      </c>
      <c r="F7" s="44"/>
      <c r="G7" s="44"/>
      <c r="H7" s="44"/>
      <c r="I7" s="44"/>
      <c r="J7" s="44"/>
      <c r="K7" s="44"/>
      <c r="L7" s="44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</row>
    <row r="8" spans="1:30" x14ac:dyDescent="0.2">
      <c r="G8" s="44"/>
      <c r="H8" s="44"/>
      <c r="I8" s="44"/>
      <c r="J8" s="44"/>
      <c r="K8" s="44"/>
      <c r="L8" s="44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x14ac:dyDescent="0.2">
      <c r="B9" s="44"/>
      <c r="C9" s="44"/>
      <c r="D9" s="44"/>
      <c r="E9" s="46"/>
      <c r="F9" s="44"/>
      <c r="G9" s="44"/>
      <c r="H9" s="44"/>
      <c r="I9" s="44"/>
      <c r="J9" s="44"/>
      <c r="K9" s="44"/>
      <c r="L9" s="44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1:30" x14ac:dyDescent="0.2">
      <c r="B10" s="3"/>
      <c r="C10" s="44"/>
      <c r="D10" s="47">
        <f>$B$3*$B$6</f>
        <v>138</v>
      </c>
      <c r="E10" s="44"/>
      <c r="F10" s="44"/>
      <c r="G10" s="44"/>
      <c r="H10" s="44"/>
      <c r="I10" s="44"/>
      <c r="J10" s="44"/>
      <c r="K10" s="44"/>
      <c r="L10" s="44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spans="1:30" x14ac:dyDescent="0.2">
      <c r="A11" s="84" t="s">
        <v>55</v>
      </c>
      <c r="B11" s="44">
        <f>$B$3</f>
        <v>120</v>
      </c>
      <c r="C11" s="44"/>
      <c r="D11" s="47"/>
      <c r="E11" s="44"/>
      <c r="F11" s="44"/>
      <c r="G11" s="44"/>
      <c r="H11" s="44"/>
      <c r="I11" s="44"/>
      <c r="J11" s="44"/>
      <c r="K11" s="44"/>
      <c r="L11" s="44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x14ac:dyDescent="0.2">
      <c r="B12" s="44"/>
      <c r="C12" s="44"/>
      <c r="D12" s="47">
        <f>$B$3*$B$7</f>
        <v>108</v>
      </c>
      <c r="E12" s="44"/>
      <c r="F12" s="44"/>
      <c r="G12" s="44"/>
      <c r="H12" s="44"/>
      <c r="I12" s="44"/>
      <c r="J12" s="44"/>
      <c r="K12" s="44"/>
      <c r="L12" s="44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</row>
    <row r="13" spans="1:30" x14ac:dyDescent="0.2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</row>
    <row r="14" spans="1:30" x14ac:dyDescent="0.2">
      <c r="B14" s="44"/>
      <c r="C14" s="44"/>
      <c r="D14" s="47">
        <f>MAX(D10-$B$4,0)</f>
        <v>8</v>
      </c>
      <c r="E14" s="44"/>
      <c r="F14" s="44"/>
      <c r="G14" s="44"/>
      <c r="H14" s="44"/>
      <c r="I14" s="44"/>
      <c r="J14" s="44"/>
      <c r="K14" s="44"/>
      <c r="L14" s="44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</row>
    <row r="15" spans="1:30" x14ac:dyDescent="0.2">
      <c r="A15" s="84" t="s">
        <v>56</v>
      </c>
      <c r="B15" s="66">
        <f>($E$7*$D$14+(1-$E$7)*$D$16)/(1+$B$5)</f>
        <v>4.5714285714285738</v>
      </c>
      <c r="C15" s="44"/>
      <c r="D15" s="47"/>
      <c r="E15" s="44"/>
      <c r="F15" s="44"/>
      <c r="G15" s="44"/>
      <c r="H15" s="44"/>
      <c r="I15" s="44"/>
      <c r="J15" s="44"/>
      <c r="K15" s="44"/>
      <c r="L15" s="44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 spans="1:30" x14ac:dyDescent="0.2">
      <c r="B16" s="44"/>
      <c r="C16" s="44"/>
      <c r="D16" s="47">
        <f>MAX(D12-$B$4,0)</f>
        <v>0</v>
      </c>
      <c r="E16" s="44"/>
      <c r="F16" s="44"/>
      <c r="G16" s="44"/>
      <c r="H16" s="44"/>
      <c r="I16" s="44"/>
      <c r="J16" s="44"/>
      <c r="K16" s="44"/>
      <c r="L16" s="44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spans="1:30" x14ac:dyDescent="0.2"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spans="1:30" x14ac:dyDescent="0.2">
      <c r="B18" s="44"/>
      <c r="C18" s="44"/>
      <c r="D18" s="47">
        <f>MAX($B$4-$D$10,0)</f>
        <v>0</v>
      </c>
      <c r="E18" s="44"/>
      <c r="F18" s="44"/>
      <c r="G18" s="44"/>
      <c r="H18" s="44"/>
      <c r="I18" s="44"/>
      <c r="J18" s="44"/>
      <c r="K18" s="44"/>
      <c r="L18" s="44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spans="1:30" x14ac:dyDescent="0.2">
      <c r="A19" s="84" t="s">
        <v>57</v>
      </c>
      <c r="B19" s="47">
        <f>($E$7*$D$18+(1-$E$7)*$D$20)/(1+$B$5)</f>
        <v>8.3809523809523743</v>
      </c>
      <c r="C19" s="44"/>
      <c r="D19" s="47"/>
      <c r="E19" s="44"/>
      <c r="F19" s="44"/>
      <c r="G19" s="44"/>
      <c r="H19" s="44"/>
      <c r="I19" s="44"/>
      <c r="J19" s="44"/>
      <c r="K19" s="44"/>
      <c r="L19" s="44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 spans="1:30" x14ac:dyDescent="0.2">
      <c r="B20" s="44"/>
      <c r="C20" s="44"/>
      <c r="D20" s="47">
        <f>MAX($B$4-$D$12,0)</f>
        <v>22</v>
      </c>
      <c r="F20" s="44"/>
      <c r="G20" s="44"/>
      <c r="H20" s="44"/>
      <c r="I20" s="44"/>
      <c r="J20" s="44"/>
      <c r="K20" s="44"/>
      <c r="L20" s="44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spans="1:30" x14ac:dyDescent="0.2">
      <c r="B21" s="44"/>
      <c r="C21" s="44"/>
      <c r="D21" s="44"/>
      <c r="F21" s="44"/>
      <c r="G21" s="44"/>
      <c r="H21" s="44"/>
      <c r="I21" s="44"/>
      <c r="J21" s="44"/>
      <c r="K21" s="44"/>
      <c r="L21" s="44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spans="1:30" x14ac:dyDescent="0.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 spans="1:30" x14ac:dyDescent="0.2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</row>
    <row r="24" spans="1:30" x14ac:dyDescent="0.2">
      <c r="B24" s="4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 spans="1:30" x14ac:dyDescent="0.2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</row>
    <row r="26" spans="1:30" x14ac:dyDescent="0.2">
      <c r="B26" s="52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</row>
    <row r="27" spans="1:30" x14ac:dyDescent="0.2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</row>
    <row r="28" spans="1:30" x14ac:dyDescent="0.2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</row>
    <row r="29" spans="1:30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</row>
    <row r="30" spans="1:30" x14ac:dyDescent="0.2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 spans="1:30" x14ac:dyDescent="0.2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spans="1:30" x14ac:dyDescent="0.2"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</row>
    <row r="33" spans="2:30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</row>
    <row r="34" spans="2:30" x14ac:dyDescent="0.2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spans="2:30" x14ac:dyDescent="0.2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  <row r="36" spans="2:30" x14ac:dyDescent="0.2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2:30" x14ac:dyDescent="0.2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</row>
    <row r="38" spans="2:30" x14ac:dyDescent="0.2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</row>
    <row r="39" spans="2:30" x14ac:dyDescent="0.2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  <row r="40" spans="2:30" x14ac:dyDescent="0.2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</row>
    <row r="41" spans="2:30" x14ac:dyDescent="0.2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</row>
    <row r="42" spans="2:30" x14ac:dyDescent="0.2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</row>
    <row r="43" spans="2:30" x14ac:dyDescent="0.2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</row>
    <row r="44" spans="2:30" x14ac:dyDescent="0.2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</row>
    <row r="45" spans="2:30" x14ac:dyDescent="0.2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spans="2:30" x14ac:dyDescent="0.2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</row>
    <row r="47" spans="2:30" x14ac:dyDescent="0.2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</row>
    <row r="48" spans="2:30" x14ac:dyDescent="0.2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</row>
    <row r="49" spans="2:30" x14ac:dyDescent="0.2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</row>
    <row r="50" spans="2:30" x14ac:dyDescent="0.2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</row>
    <row r="51" spans="2:30" x14ac:dyDescent="0.2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</row>
    <row r="52" spans="2:30" x14ac:dyDescent="0.2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</row>
    <row r="53" spans="2:30" x14ac:dyDescent="0.2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</row>
    <row r="54" spans="2:30" x14ac:dyDescent="0.2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</row>
    <row r="55" spans="2:30" x14ac:dyDescent="0.2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</row>
    <row r="56" spans="2:30" x14ac:dyDescent="0.2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</row>
    <row r="57" spans="2:30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 spans="2:30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 spans="2:30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spans="2:30" x14ac:dyDescent="0.2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2:30" x14ac:dyDescent="0.2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spans="2:30" x14ac:dyDescent="0.2"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 spans="2:30" x14ac:dyDescent="0.2"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 spans="2:30" x14ac:dyDescent="0.2"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 spans="2:30" x14ac:dyDescent="0.2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2:30" x14ac:dyDescent="0.2"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</row>
    <row r="67" spans="2:30" x14ac:dyDescent="0.2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</row>
    <row r="68" spans="2:30" x14ac:dyDescent="0.2"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</row>
    <row r="69" spans="2:30" x14ac:dyDescent="0.2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 spans="2:30" x14ac:dyDescent="0.2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</row>
    <row r="71" spans="2:30" x14ac:dyDescent="0.2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  <row r="72" spans="2:30" x14ac:dyDescent="0.2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</row>
    <row r="73" spans="2:30" x14ac:dyDescent="0.2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 spans="2:30" x14ac:dyDescent="0.2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</row>
    <row r="75" spans="2:30" x14ac:dyDescent="0.2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2:30" x14ac:dyDescent="0.2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2:30" x14ac:dyDescent="0.2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2:30" x14ac:dyDescent="0.2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</row>
    <row r="79" spans="2:30" x14ac:dyDescent="0.2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spans="2:30" x14ac:dyDescent="0.2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</row>
    <row r="81" spans="2:30" x14ac:dyDescent="0.2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2" spans="2:30" x14ac:dyDescent="0.2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</row>
    <row r="83" spans="2:30" x14ac:dyDescent="0.2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</row>
    <row r="84" spans="2:30" x14ac:dyDescent="0.2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</row>
    <row r="85" spans="2:30" x14ac:dyDescent="0.2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2:30" x14ac:dyDescent="0.2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2:30" x14ac:dyDescent="0.2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2:30" x14ac:dyDescent="0.2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</row>
    <row r="89" spans="2:30" x14ac:dyDescent="0.2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</row>
    <row r="90" spans="2:30" x14ac:dyDescent="0.2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</row>
    <row r="91" spans="2:30" x14ac:dyDescent="0.2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2" spans="2:30" x14ac:dyDescent="0.2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</row>
    <row r="93" spans="2:30" x14ac:dyDescent="0.2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</row>
    <row r="94" spans="2:30" x14ac:dyDescent="0.2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</row>
    <row r="95" spans="2:30" x14ac:dyDescent="0.2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2:30" x14ac:dyDescent="0.2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2:30" x14ac:dyDescent="0.2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2:30" x14ac:dyDescent="0.2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</row>
    <row r="99" spans="2:30" x14ac:dyDescent="0.2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</row>
    <row r="100" spans="2:30" x14ac:dyDescent="0.2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</row>
    <row r="101" spans="2:30" x14ac:dyDescent="0.2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  <row r="102" spans="2:30" x14ac:dyDescent="0.2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</row>
    <row r="103" spans="2:30" x14ac:dyDescent="0.2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</row>
    <row r="104" spans="2:30" x14ac:dyDescent="0.2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</row>
    <row r="105" spans="2:30" x14ac:dyDescent="0.2"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</row>
    <row r="106" spans="2:30" x14ac:dyDescent="0.2"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</row>
    <row r="107" spans="2:30" x14ac:dyDescent="0.2"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</row>
    <row r="108" spans="2:30" x14ac:dyDescent="0.2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</row>
    <row r="109" spans="2:30" x14ac:dyDescent="0.2"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</row>
    <row r="110" spans="2:30" x14ac:dyDescent="0.2"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</row>
    <row r="111" spans="2:30" x14ac:dyDescent="0.2"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</row>
    <row r="112" spans="2:30" x14ac:dyDescent="0.2"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</row>
    <row r="113" spans="2:30" x14ac:dyDescent="0.2"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</row>
    <row r="114" spans="2:30" x14ac:dyDescent="0.2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</row>
    <row r="115" spans="2:30" x14ac:dyDescent="0.2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</row>
    <row r="116" spans="2:30" x14ac:dyDescent="0.2"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</row>
    <row r="117" spans="2:30" x14ac:dyDescent="0.2"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</row>
    <row r="118" spans="2:30" x14ac:dyDescent="0.2"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</row>
    <row r="119" spans="2:30" x14ac:dyDescent="0.2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</row>
    <row r="120" spans="2:30" x14ac:dyDescent="0.2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</row>
    <row r="121" spans="2:30" x14ac:dyDescent="0.2"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</row>
    <row r="122" spans="2:30" x14ac:dyDescent="0.2"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</row>
    <row r="123" spans="2:30" x14ac:dyDescent="0.2"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</row>
    <row r="124" spans="2:30" x14ac:dyDescent="0.2"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</row>
    <row r="125" spans="2:30" x14ac:dyDescent="0.2"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</row>
    <row r="126" spans="2:30" x14ac:dyDescent="0.2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</row>
    <row r="127" spans="2:30" x14ac:dyDescent="0.2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</row>
    <row r="128" spans="2:30" x14ac:dyDescent="0.2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</row>
    <row r="129" spans="2:30" x14ac:dyDescent="0.2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</row>
    <row r="130" spans="2:30" x14ac:dyDescent="0.2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</row>
    <row r="131" spans="2:30" x14ac:dyDescent="0.2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</row>
    <row r="132" spans="2:30" x14ac:dyDescent="0.2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</row>
    <row r="133" spans="2:30" x14ac:dyDescent="0.2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</row>
    <row r="134" spans="2:30" x14ac:dyDescent="0.2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</row>
    <row r="135" spans="2:30" x14ac:dyDescent="0.2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</row>
    <row r="136" spans="2:30" x14ac:dyDescent="0.2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</row>
    <row r="137" spans="2:30" x14ac:dyDescent="0.2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</row>
    <row r="138" spans="2:30" x14ac:dyDescent="0.2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</row>
    <row r="139" spans="2:30" x14ac:dyDescent="0.2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</row>
    <row r="140" spans="2:30" x14ac:dyDescent="0.2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</row>
    <row r="141" spans="2:30" x14ac:dyDescent="0.2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</row>
    <row r="142" spans="2:30" x14ac:dyDescent="0.2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</row>
    <row r="143" spans="2:30" x14ac:dyDescent="0.2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</row>
    <row r="144" spans="2:30" x14ac:dyDescent="0.2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</row>
    <row r="145" spans="2:30" x14ac:dyDescent="0.2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</row>
    <row r="146" spans="2:30" x14ac:dyDescent="0.2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 spans="2:30" x14ac:dyDescent="0.2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</row>
    <row r="148" spans="2:30" x14ac:dyDescent="0.2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</row>
    <row r="149" spans="2:30" x14ac:dyDescent="0.2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</row>
    <row r="150" spans="2:30" x14ac:dyDescent="0.2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</row>
    <row r="151" spans="2:30" x14ac:dyDescent="0.2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</row>
    <row r="152" spans="2:30" x14ac:dyDescent="0.2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</row>
    <row r="153" spans="2:30" x14ac:dyDescent="0.2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</row>
    <row r="154" spans="2:30" x14ac:dyDescent="0.2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</row>
    <row r="155" spans="2:30" x14ac:dyDescent="0.2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</row>
    <row r="156" spans="2:30" x14ac:dyDescent="0.2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</row>
    <row r="157" spans="2:30" x14ac:dyDescent="0.2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</row>
    <row r="158" spans="2:30" x14ac:dyDescent="0.2"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</row>
    <row r="159" spans="2:30" x14ac:dyDescent="0.2"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</row>
    <row r="160" spans="2:30" x14ac:dyDescent="0.2"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</row>
    <row r="161" spans="2:30" x14ac:dyDescent="0.2"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</row>
    <row r="162" spans="2:30" x14ac:dyDescent="0.2"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</row>
    <row r="163" spans="2:30" x14ac:dyDescent="0.2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</row>
    <row r="164" spans="2:30" x14ac:dyDescent="0.2"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</row>
    <row r="165" spans="2:30" x14ac:dyDescent="0.2"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</row>
    <row r="166" spans="2:30" x14ac:dyDescent="0.2"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</row>
    <row r="167" spans="2:30" x14ac:dyDescent="0.2"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</row>
    <row r="168" spans="2:30" x14ac:dyDescent="0.2"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</row>
    <row r="169" spans="2:30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2:30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2:30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2:30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2:30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2:30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2:30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2:30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2:12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2:12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2:12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2:12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2:12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2:12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2:12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2:12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2:12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2:12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2:12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2:12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2:12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2:12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2:12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2:12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2:12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2:12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2:12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2:12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2:12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2:12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2:12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2:12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2:12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2:12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2:12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2:12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2:12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2:12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2:12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2:12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2:12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2:12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2:12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2:12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2:12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2:12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2:12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2:12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2:12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2:12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2:12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2:12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2:12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2:12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2:12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2:12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2:12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2:12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2:12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2:12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2:12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2:12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2:12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2:12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2:12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2:12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2:12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2:12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2:12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2:12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2:12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2:12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2:12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2:12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2:12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2:12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2:12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2:12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2:12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2:12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2:12" x14ac:dyDescent="0.2">
      <c r="D249" s="3"/>
      <c r="E249" s="3"/>
      <c r="F249" s="3"/>
      <c r="G249" s="3"/>
      <c r="H249" s="3"/>
      <c r="I249" s="3"/>
      <c r="J249" s="3"/>
      <c r="K249" s="3"/>
      <c r="L249" s="3"/>
    </row>
    <row r="250" spans="2:12" x14ac:dyDescent="0.2">
      <c r="D250" s="3"/>
      <c r="E250" s="3"/>
      <c r="F250" s="3"/>
      <c r="G250" s="3"/>
      <c r="H250" s="3"/>
      <c r="I250" s="3"/>
      <c r="J250" s="3"/>
      <c r="K250" s="3"/>
      <c r="L250" s="3"/>
    </row>
    <row r="251" spans="2:12" x14ac:dyDescent="0.2">
      <c r="D251" s="3"/>
      <c r="E251" s="3"/>
      <c r="F251" s="3"/>
      <c r="G251" s="3"/>
      <c r="H251" s="3"/>
      <c r="I251" s="3"/>
      <c r="J251" s="3"/>
      <c r="K251" s="3"/>
      <c r="L251" s="3"/>
    </row>
    <row r="252" spans="2:12" x14ac:dyDescent="0.2">
      <c r="D252" s="3"/>
      <c r="E252" s="3"/>
      <c r="F252" s="3"/>
      <c r="G252" s="3"/>
      <c r="H252" s="3"/>
      <c r="I252" s="3"/>
      <c r="J252" s="3"/>
      <c r="K252" s="3"/>
      <c r="L252" s="3"/>
    </row>
    <row r="253" spans="2:12" x14ac:dyDescent="0.2">
      <c r="D253" s="3"/>
      <c r="E253" s="3"/>
      <c r="F253" s="3"/>
      <c r="G253" s="3"/>
      <c r="H253" s="3"/>
      <c r="I253" s="3"/>
      <c r="J253" s="3"/>
      <c r="K253" s="3"/>
      <c r="L253" s="3"/>
    </row>
    <row r="254" spans="2:12" x14ac:dyDescent="0.2">
      <c r="D254" s="3"/>
      <c r="E254" s="3"/>
      <c r="F254" s="3"/>
      <c r="G254" s="3"/>
      <c r="H254" s="3"/>
      <c r="I254" s="3"/>
      <c r="J254" s="3"/>
      <c r="K254" s="3"/>
      <c r="L254" s="3"/>
    </row>
    <row r="255" spans="2:12" x14ac:dyDescent="0.2">
      <c r="D255" s="3"/>
      <c r="E255" s="3"/>
      <c r="F255" s="3"/>
      <c r="G255" s="3"/>
      <c r="H255" s="3"/>
      <c r="I255" s="3"/>
      <c r="J255" s="3"/>
      <c r="K255" s="3"/>
      <c r="L255" s="3"/>
    </row>
    <row r="256" spans="2:12" x14ac:dyDescent="0.2">
      <c r="D256" s="3"/>
      <c r="E256" s="3"/>
      <c r="F256" s="3"/>
      <c r="G256" s="3"/>
      <c r="H256" s="3"/>
      <c r="I256" s="3"/>
      <c r="J256" s="3"/>
      <c r="K256" s="3"/>
      <c r="L256" s="3"/>
    </row>
    <row r="257" spans="4:12" x14ac:dyDescent="0.2">
      <c r="D257" s="3"/>
      <c r="E257" s="3"/>
      <c r="F257" s="3"/>
      <c r="G257" s="3"/>
      <c r="H257" s="3"/>
      <c r="I257" s="3"/>
      <c r="J257" s="3"/>
      <c r="K257" s="3"/>
      <c r="L257" s="3"/>
    </row>
    <row r="258" spans="4:12" x14ac:dyDescent="0.2">
      <c r="D258" s="3"/>
      <c r="E258" s="3"/>
      <c r="F258" s="3"/>
      <c r="G258" s="3"/>
      <c r="H258" s="3"/>
      <c r="I258" s="3"/>
      <c r="J258" s="3"/>
      <c r="K258" s="3"/>
      <c r="L258" s="3"/>
    </row>
    <row r="259" spans="4:12" x14ac:dyDescent="0.2">
      <c r="D259" s="3"/>
      <c r="E259" s="3"/>
      <c r="F259" s="3"/>
      <c r="G259" s="3"/>
      <c r="H259" s="3"/>
      <c r="I259" s="3"/>
      <c r="J259" s="3"/>
      <c r="K259" s="3"/>
      <c r="L259" s="3"/>
    </row>
    <row r="260" spans="4:12" x14ac:dyDescent="0.2">
      <c r="D260" s="3"/>
      <c r="E260" s="3"/>
      <c r="F260" s="3"/>
      <c r="G260" s="3"/>
      <c r="H260" s="3"/>
      <c r="I260" s="3"/>
      <c r="J260" s="3"/>
      <c r="K260" s="3"/>
      <c r="L260" s="3"/>
    </row>
    <row r="261" spans="4:12" x14ac:dyDescent="0.2">
      <c r="D261" s="3"/>
      <c r="E261" s="3"/>
      <c r="F261" s="3"/>
      <c r="G261" s="3"/>
      <c r="H261" s="3"/>
      <c r="I261" s="3"/>
      <c r="J261" s="3"/>
      <c r="K261" s="3"/>
      <c r="L261" s="3"/>
    </row>
    <row r="262" spans="4:12" x14ac:dyDescent="0.2">
      <c r="D262" s="3"/>
      <c r="E262" s="3"/>
      <c r="F262" s="3"/>
      <c r="G262" s="3"/>
      <c r="H262" s="3"/>
      <c r="I262" s="3"/>
      <c r="J262" s="3"/>
      <c r="K262" s="3"/>
      <c r="L262" s="3"/>
    </row>
    <row r="263" spans="4:12" x14ac:dyDescent="0.2">
      <c r="D263" s="3"/>
      <c r="E263" s="3"/>
      <c r="F263" s="3"/>
      <c r="G263" s="3"/>
      <c r="H263" s="3"/>
      <c r="I263" s="3"/>
      <c r="J263" s="3"/>
      <c r="K263" s="3"/>
      <c r="L263" s="3"/>
    </row>
    <row r="264" spans="4:12" x14ac:dyDescent="0.2">
      <c r="D264" s="3"/>
      <c r="E264" s="3"/>
      <c r="F264" s="3"/>
      <c r="G264" s="3"/>
      <c r="H264" s="3"/>
      <c r="I264" s="3"/>
      <c r="J264" s="3"/>
      <c r="K264" s="3"/>
      <c r="L264" s="3"/>
    </row>
    <row r="265" spans="4:12" x14ac:dyDescent="0.2">
      <c r="D265" s="3"/>
      <c r="E265" s="3"/>
      <c r="F265" s="3"/>
      <c r="G265" s="3"/>
      <c r="H265" s="3"/>
      <c r="I265" s="3"/>
      <c r="J265" s="3"/>
      <c r="K265" s="3"/>
      <c r="L265" s="3"/>
    </row>
    <row r="266" spans="4:12" x14ac:dyDescent="0.2">
      <c r="D266" s="3"/>
      <c r="E266" s="3"/>
      <c r="F266" s="3"/>
      <c r="G266" s="3"/>
      <c r="H266" s="3"/>
      <c r="I266" s="3"/>
      <c r="J266" s="3"/>
      <c r="K266" s="3"/>
      <c r="L266" s="3"/>
    </row>
    <row r="267" spans="4:12" x14ac:dyDescent="0.2">
      <c r="D267" s="3"/>
      <c r="E267" s="3"/>
      <c r="F267" s="3"/>
      <c r="G267" s="3"/>
      <c r="H267" s="3"/>
      <c r="I267" s="3"/>
      <c r="J267" s="3"/>
      <c r="K267" s="3"/>
      <c r="L267" s="3"/>
    </row>
    <row r="268" spans="4:12" x14ac:dyDescent="0.2">
      <c r="D268" s="3"/>
      <c r="E268" s="3"/>
      <c r="F268" s="3"/>
      <c r="G268" s="3"/>
      <c r="H268" s="3"/>
      <c r="I268" s="3"/>
      <c r="J268" s="3"/>
      <c r="K268" s="3"/>
      <c r="L268" s="3"/>
    </row>
    <row r="269" spans="4:12" x14ac:dyDescent="0.2">
      <c r="D269" s="3"/>
      <c r="E269" s="3"/>
      <c r="F269" s="3"/>
      <c r="G269" s="3"/>
      <c r="H269" s="3"/>
      <c r="I269" s="3"/>
      <c r="J269" s="3"/>
      <c r="K269" s="3"/>
      <c r="L269" s="3"/>
    </row>
    <row r="270" spans="4:12" x14ac:dyDescent="0.2">
      <c r="D270" s="3"/>
      <c r="E270" s="3"/>
      <c r="F270" s="3"/>
      <c r="G270" s="3"/>
      <c r="H270" s="3"/>
      <c r="I270" s="3"/>
      <c r="J270" s="3"/>
      <c r="K270" s="3"/>
      <c r="L270" s="3"/>
    </row>
    <row r="271" spans="4:12" x14ac:dyDescent="0.2">
      <c r="D271" s="3"/>
      <c r="E271" s="3"/>
      <c r="F271" s="3"/>
      <c r="G271" s="3"/>
      <c r="H271" s="3"/>
      <c r="I271" s="3"/>
      <c r="J271" s="3"/>
      <c r="K271" s="3"/>
      <c r="L271" s="3"/>
    </row>
    <row r="272" spans="4:12" x14ac:dyDescent="0.2">
      <c r="D272" s="3"/>
      <c r="E272" s="3"/>
      <c r="F272" s="3"/>
      <c r="G272" s="3"/>
      <c r="H272" s="3"/>
      <c r="I272" s="3"/>
      <c r="J272" s="3"/>
      <c r="K272" s="3"/>
      <c r="L272" s="3"/>
    </row>
    <row r="273" spans="4:12" x14ac:dyDescent="0.2">
      <c r="D273" s="3"/>
      <c r="E273" s="3"/>
      <c r="F273" s="3"/>
      <c r="G273" s="3"/>
      <c r="H273" s="3"/>
      <c r="I273" s="3"/>
      <c r="J273" s="3"/>
      <c r="K273" s="3"/>
      <c r="L273" s="3"/>
    </row>
    <row r="274" spans="4:12" x14ac:dyDescent="0.2">
      <c r="D274" s="3"/>
      <c r="E274" s="3"/>
      <c r="F274" s="3"/>
      <c r="G274" s="3"/>
      <c r="H274" s="3"/>
      <c r="I274" s="3"/>
      <c r="J274" s="3"/>
      <c r="K274" s="3"/>
      <c r="L274" s="3"/>
    </row>
    <row r="275" spans="4:12" x14ac:dyDescent="0.2">
      <c r="D275" s="3"/>
      <c r="E275" s="3"/>
      <c r="F275" s="3"/>
      <c r="G275" s="3"/>
      <c r="H275" s="3"/>
      <c r="I275" s="3"/>
      <c r="J275" s="3"/>
      <c r="K275" s="3"/>
      <c r="L275" s="3"/>
    </row>
    <row r="276" spans="4:12" x14ac:dyDescent="0.2">
      <c r="D276" s="3"/>
      <c r="E276" s="3"/>
      <c r="F276" s="3"/>
      <c r="G276" s="3"/>
      <c r="H276" s="3"/>
      <c r="I276" s="3"/>
      <c r="J276" s="3"/>
      <c r="K276" s="3"/>
      <c r="L276" s="3"/>
    </row>
    <row r="277" spans="4:12" x14ac:dyDescent="0.2">
      <c r="D277" s="3"/>
      <c r="E277" s="3"/>
      <c r="F277" s="3"/>
      <c r="G277" s="3"/>
      <c r="H277" s="3"/>
      <c r="I277" s="3"/>
      <c r="J277" s="3"/>
      <c r="K277" s="3"/>
      <c r="L277" s="3"/>
    </row>
    <row r="278" spans="4:12" x14ac:dyDescent="0.2">
      <c r="D278" s="3"/>
      <c r="E278" s="3"/>
      <c r="F278" s="3"/>
      <c r="G278" s="3"/>
      <c r="H278" s="3"/>
      <c r="I278" s="3"/>
      <c r="J278" s="3"/>
      <c r="K278" s="3"/>
      <c r="L278" s="3"/>
    </row>
    <row r="279" spans="4:12" x14ac:dyDescent="0.2">
      <c r="D279" s="3"/>
      <c r="E279" s="3"/>
      <c r="F279" s="3"/>
      <c r="G279" s="3"/>
      <c r="H279" s="3"/>
      <c r="I279" s="3"/>
      <c r="J279" s="3"/>
      <c r="K279" s="3"/>
      <c r="L279" s="3"/>
    </row>
    <row r="280" spans="4:12" x14ac:dyDescent="0.2">
      <c r="D280" s="3"/>
      <c r="E280" s="3"/>
      <c r="F280" s="3"/>
      <c r="G280" s="3"/>
      <c r="H280" s="3"/>
      <c r="I280" s="3"/>
      <c r="J280" s="3"/>
      <c r="K280" s="3"/>
      <c r="L280" s="3"/>
    </row>
    <row r="281" spans="4:12" x14ac:dyDescent="0.2">
      <c r="D281" s="3"/>
      <c r="E281" s="3"/>
      <c r="F281" s="3"/>
      <c r="G281" s="3"/>
      <c r="H281" s="3"/>
      <c r="I281" s="3"/>
      <c r="J281" s="3"/>
      <c r="K281" s="3"/>
      <c r="L281" s="3"/>
    </row>
    <row r="282" spans="4:12" x14ac:dyDescent="0.2">
      <c r="D282" s="3"/>
      <c r="E282" s="3"/>
      <c r="F282" s="3"/>
      <c r="G282" s="3"/>
      <c r="H282" s="3"/>
      <c r="I282" s="3"/>
      <c r="J282" s="3"/>
      <c r="K282" s="3"/>
      <c r="L282" s="3"/>
    </row>
    <row r="283" spans="4:12" x14ac:dyDescent="0.2">
      <c r="D283" s="3"/>
      <c r="E283" s="3"/>
      <c r="F283" s="3"/>
      <c r="G283" s="3"/>
      <c r="H283" s="3"/>
      <c r="I283" s="3"/>
      <c r="J283" s="3"/>
      <c r="K283" s="3"/>
      <c r="L283" s="3"/>
    </row>
    <row r="284" spans="4:12" x14ac:dyDescent="0.2">
      <c r="D284" s="3"/>
      <c r="E284" s="3"/>
      <c r="F284" s="3"/>
      <c r="G284" s="3"/>
      <c r="H284" s="3"/>
      <c r="I284" s="3"/>
      <c r="J284" s="3"/>
      <c r="K284" s="3"/>
      <c r="L284" s="3"/>
    </row>
    <row r="285" spans="4:12" x14ac:dyDescent="0.2">
      <c r="D285" s="3"/>
      <c r="E285" s="3"/>
      <c r="F285" s="3"/>
      <c r="G285" s="3"/>
      <c r="H285" s="3"/>
      <c r="I285" s="3"/>
      <c r="J285" s="3"/>
      <c r="K285" s="3"/>
      <c r="L285" s="3"/>
    </row>
    <row r="286" spans="4:12" x14ac:dyDescent="0.2">
      <c r="D286" s="3"/>
      <c r="E286" s="3"/>
      <c r="F286" s="3"/>
      <c r="G286" s="3"/>
      <c r="H286" s="3"/>
      <c r="I286" s="3"/>
      <c r="J286" s="3"/>
      <c r="K286" s="3"/>
      <c r="L286" s="3"/>
    </row>
    <row r="287" spans="4:12" x14ac:dyDescent="0.2">
      <c r="D287" s="3"/>
      <c r="E287" s="3"/>
      <c r="F287" s="3"/>
      <c r="G287" s="3"/>
      <c r="H287" s="3"/>
      <c r="I287" s="3"/>
      <c r="J287" s="3"/>
      <c r="K287" s="3"/>
      <c r="L287" s="3"/>
    </row>
    <row r="288" spans="4:12" x14ac:dyDescent="0.2">
      <c r="D288" s="3"/>
      <c r="E288" s="3"/>
      <c r="F288" s="3"/>
      <c r="G288" s="3"/>
      <c r="H288" s="3"/>
      <c r="I288" s="3"/>
      <c r="J288" s="3"/>
      <c r="K288" s="3"/>
      <c r="L288" s="3"/>
    </row>
    <row r="289" spans="4:12" x14ac:dyDescent="0.2">
      <c r="D289" s="3"/>
      <c r="E289" s="3"/>
      <c r="F289" s="3"/>
      <c r="G289" s="3"/>
      <c r="H289" s="3"/>
      <c r="I289" s="3"/>
      <c r="J289" s="3"/>
      <c r="K289" s="3"/>
      <c r="L289" s="3"/>
    </row>
    <row r="290" spans="4:12" x14ac:dyDescent="0.2">
      <c r="D290" s="3"/>
      <c r="E290" s="3"/>
      <c r="F290" s="3"/>
      <c r="G290" s="3"/>
      <c r="H290" s="3"/>
      <c r="I290" s="3"/>
      <c r="J290" s="3"/>
      <c r="K290" s="3"/>
      <c r="L290" s="3"/>
    </row>
    <row r="291" spans="4:12" x14ac:dyDescent="0.2">
      <c r="D291" s="3"/>
      <c r="E291" s="3"/>
      <c r="F291" s="3"/>
      <c r="G291" s="3"/>
      <c r="H291" s="3"/>
      <c r="I291" s="3"/>
      <c r="J291" s="3"/>
      <c r="K291" s="3"/>
      <c r="L291" s="3"/>
    </row>
    <row r="292" spans="4:12" x14ac:dyDescent="0.2">
      <c r="D292" s="3"/>
      <c r="E292" s="3"/>
      <c r="F292" s="3"/>
      <c r="G292" s="3"/>
      <c r="H292" s="3"/>
      <c r="I292" s="3"/>
      <c r="J292" s="3"/>
      <c r="K292" s="3"/>
      <c r="L292" s="3"/>
    </row>
    <row r="293" spans="4:12" x14ac:dyDescent="0.2">
      <c r="D293" s="3"/>
      <c r="E293" s="3"/>
      <c r="F293" s="3"/>
      <c r="G293" s="3"/>
      <c r="H293" s="3"/>
      <c r="I293" s="3"/>
      <c r="J293" s="3"/>
      <c r="K293" s="3"/>
      <c r="L293" s="3"/>
    </row>
    <row r="294" spans="4:12" x14ac:dyDescent="0.2">
      <c r="D294" s="3"/>
      <c r="E294" s="3"/>
      <c r="F294" s="3"/>
      <c r="G294" s="3"/>
      <c r="H294" s="3"/>
      <c r="I294" s="3"/>
      <c r="J294" s="3"/>
      <c r="K294" s="3"/>
      <c r="L294" s="3"/>
    </row>
    <row r="295" spans="4:12" x14ac:dyDescent="0.2">
      <c r="D295" s="3"/>
      <c r="E295" s="3"/>
      <c r="F295" s="3"/>
      <c r="G295" s="3"/>
      <c r="H295" s="3"/>
      <c r="I295" s="3"/>
      <c r="J295" s="3"/>
      <c r="K295" s="3"/>
      <c r="L295" s="3"/>
    </row>
    <row r="296" spans="4:12" x14ac:dyDescent="0.2">
      <c r="D296" s="3"/>
      <c r="E296" s="3"/>
      <c r="F296" s="3"/>
      <c r="G296" s="3"/>
      <c r="H296" s="3"/>
      <c r="I296" s="3"/>
      <c r="J296" s="3"/>
      <c r="K296" s="3"/>
      <c r="L296" s="3"/>
    </row>
    <row r="297" spans="4:12" x14ac:dyDescent="0.2">
      <c r="D297" s="3"/>
      <c r="E297" s="3"/>
      <c r="F297" s="3"/>
      <c r="G297" s="3"/>
      <c r="H297" s="3"/>
      <c r="I297" s="3"/>
      <c r="J297" s="3"/>
      <c r="K297" s="3"/>
      <c r="L297" s="3"/>
    </row>
    <row r="298" spans="4:12" x14ac:dyDescent="0.2">
      <c r="D298" s="3"/>
      <c r="E298" s="3"/>
      <c r="F298" s="3"/>
      <c r="G298" s="3"/>
      <c r="H298" s="3"/>
      <c r="I298" s="3"/>
      <c r="J298" s="3"/>
      <c r="K298" s="3"/>
      <c r="L298" s="3"/>
    </row>
    <row r="299" spans="4:12" x14ac:dyDescent="0.2">
      <c r="D299" s="3"/>
      <c r="E299" s="3"/>
      <c r="F299" s="3"/>
      <c r="G299" s="3"/>
      <c r="H299" s="3"/>
      <c r="I299" s="3"/>
      <c r="J299" s="3"/>
      <c r="K299" s="3"/>
      <c r="L299" s="3"/>
    </row>
    <row r="300" spans="4:12" x14ac:dyDescent="0.2">
      <c r="D300" s="3"/>
      <c r="E300" s="3"/>
      <c r="F300" s="3"/>
      <c r="G300" s="3"/>
      <c r="H300" s="3"/>
      <c r="I300" s="3"/>
      <c r="J300" s="3"/>
      <c r="K300" s="3"/>
      <c r="L300" s="3"/>
    </row>
    <row r="301" spans="4:12" x14ac:dyDescent="0.2">
      <c r="D301" s="3"/>
      <c r="E301" s="3"/>
      <c r="F301" s="3"/>
      <c r="G301" s="3"/>
      <c r="H301" s="3"/>
      <c r="I301" s="3"/>
      <c r="J301" s="3"/>
      <c r="K301" s="3"/>
      <c r="L301" s="3"/>
    </row>
    <row r="302" spans="4:12" x14ac:dyDescent="0.2">
      <c r="D302" s="3"/>
      <c r="E302" s="3"/>
      <c r="F302" s="3"/>
      <c r="G302" s="3"/>
      <c r="H302" s="3"/>
      <c r="I302" s="3"/>
      <c r="J302" s="3"/>
      <c r="K302" s="3"/>
      <c r="L302" s="3"/>
    </row>
    <row r="303" spans="4:12" x14ac:dyDescent="0.2">
      <c r="D303" s="3"/>
      <c r="E303" s="3"/>
      <c r="F303" s="3"/>
      <c r="G303" s="3"/>
      <c r="H303" s="3"/>
      <c r="I303" s="3"/>
      <c r="J303" s="3"/>
      <c r="K303" s="3"/>
      <c r="L303" s="3"/>
    </row>
    <row r="304" spans="4:12" x14ac:dyDescent="0.2">
      <c r="D304" s="3"/>
      <c r="E304" s="3"/>
      <c r="F304" s="3"/>
      <c r="G304" s="3"/>
      <c r="H304" s="3"/>
      <c r="I304" s="3"/>
      <c r="J304" s="3"/>
      <c r="K304" s="3"/>
      <c r="L304" s="3"/>
    </row>
    <row r="305" spans="4:12" x14ac:dyDescent="0.2">
      <c r="D305" s="3"/>
      <c r="E305" s="3"/>
      <c r="F305" s="3"/>
      <c r="G305" s="3"/>
      <c r="H305" s="3"/>
      <c r="I305" s="3"/>
      <c r="J305" s="3"/>
      <c r="K305" s="3"/>
      <c r="L305" s="3"/>
    </row>
    <row r="306" spans="4:12" x14ac:dyDescent="0.2">
      <c r="D306" s="3"/>
      <c r="E306" s="3"/>
      <c r="F306" s="3"/>
      <c r="G306" s="3"/>
      <c r="H306" s="3"/>
      <c r="I306" s="3"/>
      <c r="J306" s="3"/>
      <c r="K306" s="3"/>
      <c r="L306" s="3"/>
    </row>
    <row r="307" spans="4:12" x14ac:dyDescent="0.2">
      <c r="D307" s="3"/>
      <c r="E307" s="3"/>
      <c r="F307" s="3"/>
      <c r="G307" s="3"/>
      <c r="H307" s="3"/>
      <c r="I307" s="3"/>
      <c r="J307" s="3"/>
      <c r="K307" s="3"/>
      <c r="L307" s="3"/>
    </row>
    <row r="308" spans="4:12" x14ac:dyDescent="0.2">
      <c r="D308" s="3"/>
      <c r="E308" s="3"/>
      <c r="F308" s="3"/>
      <c r="G308" s="3"/>
      <c r="H308" s="3"/>
      <c r="I308" s="3"/>
      <c r="J308" s="3"/>
      <c r="K308" s="3"/>
      <c r="L308" s="3"/>
    </row>
    <row r="309" spans="4:12" x14ac:dyDescent="0.2">
      <c r="D309" s="3"/>
      <c r="E309" s="3"/>
      <c r="F309" s="3"/>
      <c r="G309" s="3"/>
      <c r="H309" s="3"/>
      <c r="I309" s="3"/>
      <c r="J309" s="3"/>
      <c r="K309" s="3"/>
      <c r="L309" s="3"/>
    </row>
    <row r="310" spans="4:12" x14ac:dyDescent="0.2">
      <c r="D310" s="3"/>
      <c r="E310" s="3"/>
      <c r="F310" s="3"/>
      <c r="G310" s="3"/>
      <c r="H310" s="3"/>
      <c r="I310" s="3"/>
      <c r="J310" s="3"/>
      <c r="K310" s="3"/>
      <c r="L310" s="3"/>
    </row>
    <row r="311" spans="4:12" x14ac:dyDescent="0.2">
      <c r="D311" s="3"/>
      <c r="E311" s="3"/>
      <c r="F311" s="3"/>
      <c r="G311" s="3"/>
      <c r="H311" s="3"/>
      <c r="I311" s="3"/>
      <c r="J311" s="3"/>
      <c r="K311" s="3"/>
      <c r="L311" s="3"/>
    </row>
    <row r="312" spans="4:12" x14ac:dyDescent="0.2">
      <c r="D312" s="3"/>
      <c r="E312" s="3"/>
      <c r="F312" s="3"/>
      <c r="G312" s="3"/>
      <c r="H312" s="3"/>
      <c r="I312" s="3"/>
      <c r="J312" s="3"/>
      <c r="K312" s="3"/>
      <c r="L312" s="3"/>
    </row>
    <row r="313" spans="4:12" x14ac:dyDescent="0.2">
      <c r="D313" s="3"/>
      <c r="E313" s="3"/>
      <c r="F313" s="3"/>
      <c r="G313" s="3"/>
      <c r="H313" s="3"/>
      <c r="I313" s="3"/>
      <c r="J313" s="3"/>
      <c r="K313" s="3"/>
      <c r="L313" s="3"/>
    </row>
    <row r="314" spans="4:12" x14ac:dyDescent="0.2">
      <c r="D314" s="3"/>
      <c r="E314" s="3"/>
      <c r="F314" s="3"/>
      <c r="G314" s="3"/>
      <c r="H314" s="3"/>
      <c r="I314" s="3"/>
      <c r="J314" s="3"/>
      <c r="K314" s="3"/>
      <c r="L314" s="3"/>
    </row>
    <row r="315" spans="4:12" x14ac:dyDescent="0.2">
      <c r="D315" s="3"/>
      <c r="E315" s="3"/>
      <c r="F315" s="3"/>
      <c r="G315" s="3"/>
      <c r="H315" s="3"/>
      <c r="I315" s="3"/>
      <c r="J315" s="3"/>
      <c r="K315" s="3"/>
      <c r="L315" s="3"/>
    </row>
    <row r="316" spans="4:12" x14ac:dyDescent="0.2">
      <c r="D316" s="3"/>
      <c r="E316" s="3"/>
      <c r="F316" s="3"/>
      <c r="G316" s="3"/>
      <c r="H316" s="3"/>
      <c r="I316" s="3"/>
      <c r="J316" s="3"/>
      <c r="K316" s="3"/>
      <c r="L316" s="3"/>
    </row>
    <row r="317" spans="4:12" x14ac:dyDescent="0.2">
      <c r="D317" s="3"/>
      <c r="E317" s="3"/>
      <c r="F317" s="3"/>
      <c r="G317" s="3"/>
      <c r="H317" s="3"/>
      <c r="I317" s="3"/>
      <c r="J317" s="3"/>
      <c r="K317" s="3"/>
      <c r="L317" s="3"/>
    </row>
    <row r="318" spans="4:12" x14ac:dyDescent="0.2">
      <c r="D318" s="3"/>
      <c r="E318" s="3"/>
      <c r="F318" s="3"/>
      <c r="G318" s="3"/>
      <c r="H318" s="3"/>
      <c r="I318" s="3"/>
      <c r="J318" s="3"/>
      <c r="K318" s="3"/>
      <c r="L318" s="3"/>
    </row>
    <row r="319" spans="4:12" x14ac:dyDescent="0.2">
      <c r="D319" s="3"/>
      <c r="E319" s="3"/>
      <c r="F319" s="3"/>
      <c r="G319" s="3"/>
      <c r="H319" s="3"/>
      <c r="I319" s="3"/>
      <c r="J319" s="3"/>
      <c r="K319" s="3"/>
      <c r="L319" s="3"/>
    </row>
    <row r="320" spans="4:12" x14ac:dyDescent="0.2">
      <c r="D320" s="3"/>
      <c r="E320" s="3"/>
      <c r="F320" s="3"/>
      <c r="G320" s="3"/>
      <c r="H320" s="3"/>
      <c r="I320" s="3"/>
      <c r="J320" s="3"/>
      <c r="K320" s="3"/>
      <c r="L320" s="3"/>
    </row>
    <row r="321" spans="4:12" x14ac:dyDescent="0.2">
      <c r="D321" s="3"/>
      <c r="E321" s="3"/>
      <c r="F321" s="3"/>
      <c r="G321" s="3"/>
      <c r="H321" s="3"/>
      <c r="I321" s="3"/>
      <c r="J321" s="3"/>
      <c r="K321" s="3"/>
      <c r="L321" s="3"/>
    </row>
    <row r="322" spans="4:12" x14ac:dyDescent="0.2">
      <c r="D322" s="3"/>
      <c r="E322" s="3"/>
      <c r="F322" s="3"/>
      <c r="G322" s="3"/>
      <c r="H322" s="3"/>
      <c r="I322" s="3"/>
      <c r="J322" s="3"/>
      <c r="K322" s="3"/>
      <c r="L322" s="3"/>
    </row>
    <row r="323" spans="4:12" x14ac:dyDescent="0.2">
      <c r="D323" s="3"/>
      <c r="E323" s="3"/>
      <c r="F323" s="3"/>
      <c r="G323" s="3"/>
      <c r="H323" s="3"/>
      <c r="I323" s="3"/>
      <c r="J323" s="3"/>
      <c r="K323" s="3"/>
      <c r="L323" s="3"/>
    </row>
    <row r="324" spans="4:12" x14ac:dyDescent="0.2">
      <c r="D324" s="3"/>
      <c r="E324" s="3"/>
      <c r="F324" s="3"/>
      <c r="G324" s="3"/>
      <c r="H324" s="3"/>
      <c r="I324" s="3"/>
      <c r="J324" s="3"/>
      <c r="K324" s="3"/>
      <c r="L324" s="3"/>
    </row>
    <row r="325" spans="4:12" x14ac:dyDescent="0.2">
      <c r="D325" s="3"/>
      <c r="E325" s="3"/>
      <c r="F325" s="3"/>
      <c r="G325" s="3"/>
      <c r="H325" s="3"/>
      <c r="I325" s="3"/>
      <c r="J325" s="3"/>
      <c r="K325" s="3"/>
      <c r="L325" s="3"/>
    </row>
    <row r="326" spans="4:12" x14ac:dyDescent="0.2">
      <c r="D326" s="3"/>
      <c r="E326" s="3"/>
      <c r="F326" s="3"/>
      <c r="G326" s="3"/>
      <c r="H326" s="3"/>
      <c r="I326" s="3"/>
      <c r="J326" s="3"/>
      <c r="K326" s="3"/>
      <c r="L326" s="3"/>
    </row>
    <row r="327" spans="4:12" x14ac:dyDescent="0.2">
      <c r="D327" s="3"/>
      <c r="E327" s="3"/>
      <c r="F327" s="3"/>
      <c r="G327" s="3"/>
      <c r="H327" s="3"/>
      <c r="I327" s="3"/>
      <c r="J327" s="3"/>
      <c r="K327" s="3"/>
      <c r="L327" s="3"/>
    </row>
    <row r="328" spans="4:12" x14ac:dyDescent="0.2">
      <c r="D328" s="3"/>
      <c r="E328" s="3"/>
      <c r="F328" s="3"/>
      <c r="G328" s="3"/>
      <c r="H328" s="3"/>
      <c r="I328" s="3"/>
      <c r="J328" s="3"/>
      <c r="K328" s="3"/>
      <c r="L328" s="3"/>
    </row>
    <row r="329" spans="4:12" x14ac:dyDescent="0.2">
      <c r="D329" s="3"/>
      <c r="E329" s="3"/>
      <c r="F329" s="3"/>
      <c r="G329" s="3"/>
      <c r="H329" s="3"/>
      <c r="I329" s="3"/>
      <c r="J329" s="3"/>
      <c r="K329" s="3"/>
      <c r="L329" s="3"/>
    </row>
    <row r="330" spans="4:12" x14ac:dyDescent="0.2">
      <c r="D330" s="3"/>
      <c r="E330" s="3"/>
      <c r="F330" s="3"/>
      <c r="G330" s="3"/>
      <c r="H330" s="3"/>
      <c r="I330" s="3"/>
      <c r="J330" s="3"/>
      <c r="K330" s="3"/>
      <c r="L330" s="3"/>
    </row>
    <row r="331" spans="4:12" x14ac:dyDescent="0.2">
      <c r="D331" s="3"/>
      <c r="E331" s="3"/>
      <c r="F331" s="3"/>
      <c r="G331" s="3"/>
      <c r="H331" s="3"/>
      <c r="I331" s="3"/>
      <c r="J331" s="3"/>
      <c r="K331" s="3"/>
      <c r="L331" s="3"/>
    </row>
    <row r="332" spans="4:12" x14ac:dyDescent="0.2">
      <c r="D332" s="3"/>
      <c r="E332" s="3"/>
      <c r="F332" s="3"/>
      <c r="G332" s="3"/>
      <c r="H332" s="3"/>
      <c r="I332" s="3"/>
      <c r="J332" s="3"/>
      <c r="K332" s="3"/>
      <c r="L332" s="3"/>
    </row>
    <row r="333" spans="4:12" x14ac:dyDescent="0.2">
      <c r="D333" s="3"/>
      <c r="E333" s="3"/>
      <c r="F333" s="3"/>
      <c r="G333" s="3"/>
      <c r="H333" s="3"/>
      <c r="I333" s="3"/>
      <c r="J333" s="3"/>
      <c r="K333" s="3"/>
      <c r="L333" s="3"/>
    </row>
    <row r="334" spans="4:12" x14ac:dyDescent="0.2">
      <c r="D334" s="3"/>
      <c r="E334" s="3"/>
      <c r="F334" s="3"/>
      <c r="G334" s="3"/>
      <c r="H334" s="3"/>
      <c r="I334" s="3"/>
      <c r="J334" s="3"/>
      <c r="K334" s="3"/>
      <c r="L334" s="3"/>
    </row>
    <row r="335" spans="4:12" x14ac:dyDescent="0.2">
      <c r="D335" s="3"/>
      <c r="E335" s="3"/>
      <c r="F335" s="3"/>
      <c r="G335" s="3"/>
      <c r="H335" s="3"/>
      <c r="I335" s="3"/>
      <c r="J335" s="3"/>
      <c r="K335" s="3"/>
      <c r="L335" s="3"/>
    </row>
    <row r="336" spans="4:12" x14ac:dyDescent="0.2">
      <c r="D336" s="3"/>
      <c r="E336" s="3"/>
      <c r="F336" s="3"/>
      <c r="G336" s="3"/>
      <c r="H336" s="3"/>
      <c r="I336" s="3"/>
      <c r="J336" s="3"/>
      <c r="K336" s="3"/>
      <c r="L336" s="3"/>
    </row>
    <row r="337" spans="4:12" x14ac:dyDescent="0.2">
      <c r="D337" s="3"/>
      <c r="E337" s="3"/>
      <c r="F337" s="3"/>
      <c r="G337" s="3"/>
      <c r="H337" s="3"/>
      <c r="I337" s="3"/>
      <c r="J337" s="3"/>
      <c r="K337" s="3"/>
      <c r="L337" s="3"/>
    </row>
    <row r="338" spans="4:12" x14ac:dyDescent="0.2">
      <c r="D338" s="3"/>
      <c r="E338" s="3"/>
      <c r="F338" s="3"/>
      <c r="G338" s="3"/>
      <c r="H338" s="3"/>
      <c r="I338" s="3"/>
      <c r="J338" s="3"/>
      <c r="K338" s="3"/>
      <c r="L338" s="3"/>
    </row>
    <row r="339" spans="4:12" x14ac:dyDescent="0.2">
      <c r="D339" s="3"/>
      <c r="E339" s="3"/>
      <c r="F339" s="3"/>
      <c r="G339" s="3"/>
      <c r="H339" s="3"/>
      <c r="I339" s="3"/>
      <c r="J339" s="3"/>
      <c r="K339" s="3"/>
      <c r="L339" s="3"/>
    </row>
    <row r="340" spans="4:12" x14ac:dyDescent="0.2">
      <c r="D340" s="3"/>
      <c r="E340" s="3"/>
      <c r="F340" s="3"/>
      <c r="G340" s="3"/>
      <c r="H340" s="3"/>
      <c r="I340" s="3"/>
      <c r="J340" s="3"/>
      <c r="K340" s="3"/>
      <c r="L340" s="3"/>
    </row>
    <row r="341" spans="4:12" x14ac:dyDescent="0.2">
      <c r="D341" s="3"/>
      <c r="E341" s="3"/>
      <c r="F341" s="3"/>
      <c r="G341" s="3"/>
      <c r="H341" s="3"/>
      <c r="I341" s="3"/>
      <c r="J341" s="3"/>
      <c r="K341" s="3"/>
      <c r="L341" s="3"/>
    </row>
    <row r="342" spans="4:12" x14ac:dyDescent="0.2">
      <c r="D342" s="3"/>
      <c r="E342" s="3"/>
      <c r="F342" s="3"/>
      <c r="G342" s="3"/>
      <c r="H342" s="3"/>
      <c r="I342" s="3"/>
      <c r="J342" s="3"/>
      <c r="K342" s="3"/>
      <c r="L342" s="3"/>
    </row>
    <row r="343" spans="4:12" x14ac:dyDescent="0.2">
      <c r="D343" s="3"/>
      <c r="E343" s="3"/>
      <c r="F343" s="3"/>
      <c r="G343" s="3"/>
      <c r="H343" s="3"/>
      <c r="I343" s="3"/>
      <c r="J343" s="3"/>
      <c r="K343" s="3"/>
      <c r="L343" s="3"/>
    </row>
    <row r="344" spans="4:12" x14ac:dyDescent="0.2">
      <c r="D344" s="3"/>
      <c r="E344" s="3"/>
      <c r="F344" s="3"/>
      <c r="G344" s="3"/>
      <c r="H344" s="3"/>
      <c r="I344" s="3"/>
      <c r="J344" s="3"/>
      <c r="K344" s="3"/>
      <c r="L344" s="3"/>
    </row>
    <row r="345" spans="4:12" x14ac:dyDescent="0.2">
      <c r="D345" s="3"/>
      <c r="E345" s="3"/>
      <c r="F345" s="3"/>
      <c r="G345" s="3"/>
      <c r="H345" s="3"/>
      <c r="I345" s="3"/>
      <c r="J345" s="3"/>
      <c r="K345" s="3"/>
      <c r="L345" s="3"/>
    </row>
    <row r="346" spans="4:12" x14ac:dyDescent="0.2">
      <c r="D346" s="3"/>
      <c r="E346" s="3"/>
      <c r="F346" s="3"/>
      <c r="G346" s="3"/>
      <c r="H346" s="3"/>
      <c r="I346" s="3"/>
      <c r="J346" s="3"/>
      <c r="K346" s="3"/>
      <c r="L346" s="3"/>
    </row>
    <row r="347" spans="4:12" x14ac:dyDescent="0.2">
      <c r="D347" s="3"/>
      <c r="E347" s="3"/>
      <c r="F347" s="3"/>
      <c r="G347" s="3"/>
      <c r="H347" s="3"/>
      <c r="I347" s="3"/>
      <c r="J347" s="3"/>
      <c r="K347" s="3"/>
      <c r="L347" s="3"/>
    </row>
    <row r="348" spans="4:12" x14ac:dyDescent="0.2">
      <c r="D348" s="3"/>
      <c r="E348" s="3"/>
      <c r="F348" s="3"/>
      <c r="G348" s="3"/>
      <c r="H348" s="3"/>
      <c r="I348" s="3"/>
      <c r="J348" s="3"/>
      <c r="K348" s="3"/>
      <c r="L348" s="3"/>
    </row>
    <row r="349" spans="4:12" x14ac:dyDescent="0.2">
      <c r="D349" s="3"/>
      <c r="E349" s="3"/>
      <c r="F349" s="3"/>
      <c r="G349" s="3"/>
      <c r="H349" s="3"/>
      <c r="I349" s="3"/>
      <c r="J349" s="3"/>
      <c r="K349" s="3"/>
      <c r="L349" s="3"/>
    </row>
    <row r="350" spans="4:12" x14ac:dyDescent="0.2">
      <c r="D350" s="3"/>
      <c r="E350" s="3"/>
      <c r="F350" s="3"/>
      <c r="G350" s="3"/>
      <c r="H350" s="3"/>
      <c r="I350" s="3"/>
      <c r="J350" s="3"/>
      <c r="K350" s="3"/>
      <c r="L350" s="3"/>
    </row>
    <row r="351" spans="4:12" x14ac:dyDescent="0.2">
      <c r="D351" s="3"/>
      <c r="E351" s="3"/>
      <c r="F351" s="3"/>
      <c r="G351" s="3"/>
      <c r="H351" s="3"/>
      <c r="I351" s="3"/>
      <c r="J351" s="3"/>
      <c r="K351" s="3"/>
      <c r="L351" s="3"/>
    </row>
    <row r="352" spans="4:12" x14ac:dyDescent="0.2">
      <c r="D352" s="3"/>
      <c r="E352" s="3"/>
      <c r="F352" s="3"/>
      <c r="G352" s="3"/>
      <c r="H352" s="3"/>
      <c r="I352" s="3"/>
      <c r="J352" s="3"/>
      <c r="K352" s="3"/>
      <c r="L352" s="3"/>
    </row>
    <row r="353" spans="4:12" x14ac:dyDescent="0.2">
      <c r="D353" s="3"/>
      <c r="E353" s="3"/>
      <c r="F353" s="3"/>
      <c r="G353" s="3"/>
      <c r="H353" s="3"/>
      <c r="I353" s="3"/>
      <c r="J353" s="3"/>
      <c r="K353" s="3"/>
      <c r="L353" s="3"/>
    </row>
    <row r="354" spans="4:12" x14ac:dyDescent="0.2">
      <c r="D354" s="3"/>
      <c r="E354" s="3"/>
      <c r="F354" s="3"/>
      <c r="G354" s="3"/>
      <c r="H354" s="3"/>
      <c r="I354" s="3"/>
      <c r="J354" s="3"/>
      <c r="K354" s="3"/>
      <c r="L354" s="3"/>
    </row>
    <row r="355" spans="4:12" x14ac:dyDescent="0.2">
      <c r="D355" s="3"/>
      <c r="E355" s="3"/>
      <c r="F355" s="3"/>
      <c r="G355" s="3"/>
      <c r="H355" s="3"/>
      <c r="I355" s="3"/>
      <c r="J355" s="3"/>
      <c r="K355" s="3"/>
      <c r="L355" s="3"/>
    </row>
    <row r="356" spans="4:12" x14ac:dyDescent="0.2">
      <c r="D356" s="3"/>
      <c r="E356" s="3"/>
      <c r="F356" s="3"/>
      <c r="G356" s="3"/>
      <c r="H356" s="3"/>
      <c r="I356" s="3"/>
      <c r="J356" s="3"/>
      <c r="K356" s="3"/>
      <c r="L356" s="3"/>
    </row>
    <row r="357" spans="4:12" x14ac:dyDescent="0.2">
      <c r="D357" s="3"/>
      <c r="E357" s="3"/>
      <c r="F357" s="3"/>
      <c r="G357" s="3"/>
      <c r="H357" s="3"/>
      <c r="I357" s="3"/>
      <c r="J357" s="3"/>
      <c r="K357" s="3"/>
      <c r="L357" s="3"/>
    </row>
    <row r="358" spans="4:12" x14ac:dyDescent="0.2">
      <c r="D358" s="3"/>
      <c r="E358" s="3"/>
      <c r="F358" s="3"/>
      <c r="G358" s="3"/>
      <c r="H358" s="3"/>
      <c r="I358" s="3"/>
      <c r="J358" s="3"/>
      <c r="K358" s="3"/>
      <c r="L358" s="3"/>
    </row>
    <row r="359" spans="4:12" x14ac:dyDescent="0.2">
      <c r="D359" s="3"/>
      <c r="E359" s="3"/>
      <c r="F359" s="3"/>
      <c r="G359" s="3"/>
      <c r="H359" s="3"/>
      <c r="I359" s="3"/>
      <c r="J359" s="3"/>
      <c r="K359" s="3"/>
      <c r="L359" s="3"/>
    </row>
    <row r="360" spans="4:12" x14ac:dyDescent="0.2">
      <c r="D360" s="3"/>
      <c r="E360" s="3"/>
      <c r="F360" s="3"/>
      <c r="G360" s="3"/>
      <c r="H360" s="3"/>
      <c r="I360" s="3"/>
      <c r="J360" s="3"/>
      <c r="K360" s="3"/>
      <c r="L360" s="3"/>
    </row>
    <row r="361" spans="4:12" x14ac:dyDescent="0.2">
      <c r="D361" s="3"/>
      <c r="E361" s="3"/>
      <c r="F361" s="3"/>
      <c r="G361" s="3"/>
      <c r="H361" s="3"/>
      <c r="I361" s="3"/>
      <c r="J361" s="3"/>
      <c r="K361" s="3"/>
      <c r="L361" s="3"/>
    </row>
    <row r="362" spans="4:12" x14ac:dyDescent="0.2">
      <c r="D362" s="3"/>
      <c r="E362" s="3"/>
      <c r="F362" s="3"/>
      <c r="G362" s="3"/>
      <c r="H362" s="3"/>
      <c r="I362" s="3"/>
      <c r="J362" s="3"/>
      <c r="K362" s="3"/>
      <c r="L362" s="3"/>
    </row>
    <row r="363" spans="4:12" x14ac:dyDescent="0.2">
      <c r="D363" s="3"/>
      <c r="E363" s="3"/>
      <c r="F363" s="3"/>
      <c r="G363" s="3"/>
      <c r="H363" s="3"/>
      <c r="I363" s="3"/>
      <c r="J363" s="3"/>
      <c r="K363" s="3"/>
      <c r="L363" s="3"/>
    </row>
    <row r="364" spans="4:12" x14ac:dyDescent="0.2">
      <c r="D364" s="3"/>
      <c r="E364" s="3"/>
      <c r="F364" s="3"/>
      <c r="G364" s="3"/>
      <c r="H364" s="3"/>
      <c r="I364" s="3"/>
      <c r="J364" s="3"/>
      <c r="K364" s="3"/>
      <c r="L364" s="3"/>
    </row>
    <row r="365" spans="4:12" x14ac:dyDescent="0.2">
      <c r="D365" s="3"/>
      <c r="E365" s="3"/>
      <c r="F365" s="3"/>
      <c r="G365" s="3"/>
      <c r="H365" s="3"/>
      <c r="I365" s="3"/>
      <c r="J365" s="3"/>
      <c r="K365" s="3"/>
      <c r="L365" s="3"/>
    </row>
    <row r="366" spans="4:12" x14ac:dyDescent="0.2">
      <c r="D366" s="3"/>
      <c r="E366" s="3"/>
      <c r="F366" s="3"/>
      <c r="G366" s="3"/>
      <c r="H366" s="3"/>
      <c r="I366" s="3"/>
      <c r="J366" s="3"/>
      <c r="K366" s="3"/>
      <c r="L366" s="3"/>
    </row>
    <row r="367" spans="4:12" x14ac:dyDescent="0.2">
      <c r="D367" s="3"/>
      <c r="E367" s="3"/>
      <c r="F367" s="3"/>
      <c r="G367" s="3"/>
      <c r="H367" s="3"/>
      <c r="I367" s="3"/>
      <c r="J367" s="3"/>
      <c r="K367" s="3"/>
      <c r="L367" s="3"/>
    </row>
    <row r="368" spans="4:12" x14ac:dyDescent="0.2">
      <c r="D368" s="3"/>
      <c r="E368" s="3"/>
      <c r="F368" s="3"/>
      <c r="G368" s="3"/>
      <c r="H368" s="3"/>
      <c r="I368" s="3"/>
      <c r="J368" s="3"/>
      <c r="K368" s="3"/>
      <c r="L368" s="3"/>
    </row>
    <row r="369" spans="4:12" x14ac:dyDescent="0.2">
      <c r="D369" s="3"/>
      <c r="E369" s="3"/>
      <c r="F369" s="3"/>
      <c r="G369" s="3"/>
      <c r="H369" s="3"/>
      <c r="I369" s="3"/>
      <c r="J369" s="3"/>
      <c r="K369" s="3"/>
      <c r="L369" s="3"/>
    </row>
    <row r="370" spans="4:12" x14ac:dyDescent="0.2">
      <c r="D370" s="3"/>
      <c r="E370" s="3"/>
      <c r="F370" s="3"/>
      <c r="G370" s="3"/>
      <c r="H370" s="3"/>
      <c r="I370" s="3"/>
      <c r="J370" s="3"/>
      <c r="K370" s="3"/>
      <c r="L370" s="3"/>
    </row>
    <row r="371" spans="4:12" x14ac:dyDescent="0.2">
      <c r="D371" s="3"/>
      <c r="E371" s="3"/>
      <c r="F371" s="3"/>
      <c r="G371" s="3"/>
      <c r="H371" s="3"/>
      <c r="I371" s="3"/>
      <c r="J371" s="3"/>
      <c r="K371" s="3"/>
      <c r="L371" s="3"/>
    </row>
    <row r="372" spans="4:12" x14ac:dyDescent="0.2">
      <c r="D372" s="3"/>
      <c r="E372" s="3"/>
      <c r="F372" s="3"/>
      <c r="G372" s="3"/>
      <c r="H372" s="3"/>
      <c r="I372" s="3"/>
      <c r="J372" s="3"/>
      <c r="K372" s="3"/>
      <c r="L372" s="3"/>
    </row>
    <row r="373" spans="4:12" x14ac:dyDescent="0.2">
      <c r="D373" s="3"/>
      <c r="E373" s="3"/>
      <c r="F373" s="3"/>
      <c r="G373" s="3"/>
      <c r="H373" s="3"/>
      <c r="I373" s="3"/>
      <c r="J373" s="3"/>
      <c r="K373" s="3"/>
      <c r="L373" s="3"/>
    </row>
    <row r="374" spans="4:12" x14ac:dyDescent="0.2">
      <c r="D374" s="3"/>
      <c r="E374" s="3"/>
      <c r="F374" s="3"/>
      <c r="G374" s="3"/>
      <c r="H374" s="3"/>
      <c r="I374" s="3"/>
      <c r="J374" s="3"/>
      <c r="K374" s="3"/>
      <c r="L374" s="3"/>
    </row>
    <row r="375" spans="4:12" x14ac:dyDescent="0.2">
      <c r="D375" s="3"/>
      <c r="E375" s="3"/>
      <c r="F375" s="3"/>
      <c r="G375" s="3"/>
      <c r="H375" s="3"/>
      <c r="I375" s="3"/>
      <c r="J375" s="3"/>
      <c r="K375" s="3"/>
      <c r="L375" s="3"/>
    </row>
    <row r="376" spans="4:12" x14ac:dyDescent="0.2">
      <c r="D376" s="3"/>
      <c r="E376" s="3"/>
      <c r="F376" s="3"/>
      <c r="G376" s="3"/>
      <c r="H376" s="3"/>
      <c r="I376" s="3"/>
      <c r="J376" s="3"/>
      <c r="K376" s="3"/>
      <c r="L376" s="3"/>
    </row>
    <row r="377" spans="4:12" x14ac:dyDescent="0.2">
      <c r="D377" s="3"/>
      <c r="E377" s="3"/>
      <c r="F377" s="3"/>
      <c r="G377" s="3"/>
      <c r="H377" s="3"/>
      <c r="I377" s="3"/>
      <c r="J377" s="3"/>
      <c r="K377" s="3"/>
      <c r="L377" s="3"/>
    </row>
    <row r="378" spans="4:12" x14ac:dyDescent="0.2">
      <c r="D378" s="3"/>
      <c r="E378" s="3"/>
      <c r="F378" s="3"/>
      <c r="G378" s="3"/>
      <c r="H378" s="3"/>
      <c r="I378" s="3"/>
      <c r="J378" s="3"/>
      <c r="K378" s="3"/>
      <c r="L378" s="3"/>
    </row>
    <row r="379" spans="4:12" x14ac:dyDescent="0.2">
      <c r="D379" s="3"/>
      <c r="E379" s="3"/>
      <c r="F379" s="3"/>
      <c r="G379" s="3"/>
      <c r="H379" s="3"/>
      <c r="I379" s="3"/>
      <c r="J379" s="3"/>
      <c r="K379" s="3"/>
      <c r="L379" s="3"/>
    </row>
    <row r="380" spans="4:12" x14ac:dyDescent="0.2">
      <c r="D380" s="3"/>
      <c r="E380" s="3"/>
      <c r="F380" s="3"/>
      <c r="G380" s="3"/>
      <c r="H380" s="3"/>
      <c r="I380" s="3"/>
      <c r="J380" s="3"/>
      <c r="K380" s="3"/>
      <c r="L380" s="3"/>
    </row>
    <row r="381" spans="4:12" x14ac:dyDescent="0.2">
      <c r="D381" s="3"/>
      <c r="E381" s="3"/>
      <c r="F381" s="3"/>
      <c r="G381" s="3"/>
      <c r="H381" s="3"/>
      <c r="I381" s="3"/>
      <c r="J381" s="3"/>
      <c r="K381" s="3"/>
      <c r="L381" s="3"/>
    </row>
    <row r="382" spans="4:12" x14ac:dyDescent="0.2">
      <c r="D382" s="3"/>
      <c r="E382" s="3"/>
      <c r="F382" s="3"/>
      <c r="G382" s="3"/>
      <c r="H382" s="3"/>
      <c r="I382" s="3"/>
      <c r="J382" s="3"/>
      <c r="K382" s="3"/>
      <c r="L382" s="3"/>
    </row>
    <row r="383" spans="4:12" x14ac:dyDescent="0.2">
      <c r="D383" s="3"/>
      <c r="E383" s="3"/>
      <c r="F383" s="3"/>
      <c r="G383" s="3"/>
      <c r="H383" s="3"/>
      <c r="I383" s="3"/>
      <c r="J383" s="3"/>
      <c r="K383" s="3"/>
      <c r="L383" s="3"/>
    </row>
    <row r="384" spans="4:12" x14ac:dyDescent="0.2">
      <c r="D384" s="3"/>
      <c r="E384" s="3"/>
      <c r="F384" s="3"/>
      <c r="G384" s="3"/>
      <c r="H384" s="3"/>
      <c r="I384" s="3"/>
      <c r="J384" s="3"/>
      <c r="K384" s="3"/>
      <c r="L384" s="3"/>
    </row>
    <row r="385" spans="4:12" x14ac:dyDescent="0.2">
      <c r="D385" s="3"/>
      <c r="E385" s="3"/>
      <c r="F385" s="3"/>
      <c r="G385" s="3"/>
      <c r="H385" s="3"/>
      <c r="I385" s="3"/>
      <c r="J385" s="3"/>
      <c r="K385" s="3"/>
      <c r="L385" s="3"/>
    </row>
    <row r="386" spans="4:12" x14ac:dyDescent="0.2">
      <c r="D386" s="3"/>
      <c r="E386" s="3"/>
      <c r="F386" s="3"/>
      <c r="G386" s="3"/>
      <c r="H386" s="3"/>
      <c r="I386" s="3"/>
      <c r="J386" s="3"/>
      <c r="K386" s="3"/>
      <c r="L386" s="3"/>
    </row>
    <row r="387" spans="4:12" x14ac:dyDescent="0.2">
      <c r="D387" s="3"/>
      <c r="E387" s="3"/>
      <c r="F387" s="3"/>
      <c r="G387" s="3"/>
      <c r="H387" s="3"/>
      <c r="I387" s="3"/>
      <c r="J387" s="3"/>
      <c r="K387" s="3"/>
      <c r="L387" s="3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7"/>
  <sheetViews>
    <sheetView zoomScale="115" workbookViewId="0">
      <selection activeCell="A2" sqref="A2"/>
    </sheetView>
  </sheetViews>
  <sheetFormatPr baseColWidth="10" defaultColWidth="11.42578125" defaultRowHeight="12.75" x14ac:dyDescent="0.2"/>
  <cols>
    <col min="1" max="1" width="16.5703125" customWidth="1"/>
    <col min="2" max="2" width="7.28515625" customWidth="1"/>
    <col min="3" max="3" width="6.85546875" customWidth="1"/>
    <col min="4" max="4" width="8.7109375" customWidth="1"/>
    <col min="5" max="5" width="9" customWidth="1"/>
  </cols>
  <sheetData>
    <row r="1" spans="1:30" x14ac:dyDescent="0.2">
      <c r="A1" s="1" t="s">
        <v>58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0" x14ac:dyDescent="0.2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</row>
    <row r="3" spans="1:30" x14ac:dyDescent="0.2">
      <c r="A3" s="84" t="s">
        <v>49</v>
      </c>
      <c r="B3" s="77">
        <v>220</v>
      </c>
      <c r="C3" s="40"/>
      <c r="D3" s="40"/>
      <c r="E3" s="40"/>
      <c r="F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1:30" x14ac:dyDescent="0.2">
      <c r="A4" s="84" t="s">
        <v>50</v>
      </c>
      <c r="B4" s="77">
        <v>250</v>
      </c>
      <c r="C4" s="40"/>
      <c r="D4" s="41"/>
      <c r="E4" s="40"/>
      <c r="F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 spans="1:30" x14ac:dyDescent="0.2">
      <c r="A5" s="84" t="s">
        <v>52</v>
      </c>
      <c r="B5" s="80">
        <v>0.04</v>
      </c>
      <c r="C5" s="40"/>
      <c r="D5" s="40"/>
      <c r="E5" s="40"/>
      <c r="F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30" x14ac:dyDescent="0.2">
      <c r="A6" s="84" t="s">
        <v>53</v>
      </c>
      <c r="B6" s="79">
        <f>265/220</f>
        <v>1.2045454545454546</v>
      </c>
      <c r="C6" s="40"/>
      <c r="D6" s="44"/>
      <c r="E6" s="44"/>
      <c r="F6" s="44"/>
      <c r="H6" s="44"/>
      <c r="I6" s="44"/>
      <c r="J6" s="44"/>
      <c r="K6" s="44"/>
      <c r="L6" s="44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</row>
    <row r="7" spans="1:30" x14ac:dyDescent="0.2">
      <c r="A7" s="84" t="s">
        <v>54</v>
      </c>
      <c r="B7" s="79">
        <f>190/220</f>
        <v>0.86363636363636365</v>
      </c>
      <c r="C7" s="40"/>
      <c r="D7" s="45" t="s">
        <v>24</v>
      </c>
      <c r="E7" s="46">
        <f>((1+$B$5)-$B$7)/($B$6-$B$7)</f>
        <v>0.51733333333333331</v>
      </c>
      <c r="F7" s="44"/>
      <c r="H7" s="44"/>
      <c r="I7" s="44"/>
      <c r="J7" s="44"/>
      <c r="K7" s="44"/>
      <c r="L7" s="44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</row>
    <row r="8" spans="1:30" x14ac:dyDescent="0.2">
      <c r="H8" s="44"/>
      <c r="I8" s="44"/>
      <c r="J8" s="44"/>
      <c r="K8" s="44"/>
      <c r="L8" s="44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x14ac:dyDescent="0.2">
      <c r="B9" s="44"/>
      <c r="C9" s="44"/>
      <c r="D9" s="44"/>
      <c r="E9" s="46"/>
      <c r="F9" s="44"/>
      <c r="H9" s="44"/>
      <c r="I9" s="44"/>
      <c r="J9" s="44"/>
      <c r="K9" s="44"/>
      <c r="L9" s="44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1:30" x14ac:dyDescent="0.2">
      <c r="B10" s="3"/>
      <c r="C10" s="44"/>
      <c r="D10" s="47">
        <f>$B$3*$B$6</f>
        <v>265</v>
      </c>
      <c r="E10" s="44"/>
      <c r="F10" s="44"/>
      <c r="H10" s="44"/>
      <c r="I10" s="44"/>
      <c r="J10" s="44"/>
      <c r="K10" s="44"/>
      <c r="L10" s="44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spans="1:30" x14ac:dyDescent="0.2">
      <c r="A11" s="84" t="s">
        <v>55</v>
      </c>
      <c r="B11" s="44">
        <f>$B$3</f>
        <v>220</v>
      </c>
      <c r="C11" s="44"/>
      <c r="D11" s="47"/>
      <c r="E11" s="44"/>
      <c r="F11" s="44"/>
      <c r="H11" s="44"/>
      <c r="I11" s="44"/>
      <c r="J11" s="44"/>
      <c r="K11" s="44"/>
      <c r="L11" s="44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x14ac:dyDescent="0.2">
      <c r="B12" s="44"/>
      <c r="C12" s="44"/>
      <c r="D12" s="47">
        <f>$B$3*$B$7</f>
        <v>190</v>
      </c>
      <c r="E12" s="44"/>
      <c r="F12" s="44"/>
      <c r="H12" s="44"/>
      <c r="I12" s="44"/>
      <c r="J12" s="44"/>
      <c r="K12" s="44"/>
      <c r="L12" s="44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</row>
    <row r="13" spans="1:30" x14ac:dyDescent="0.2">
      <c r="B13" s="44"/>
      <c r="C13" s="44"/>
      <c r="D13" s="44"/>
      <c r="E13" s="44"/>
      <c r="F13" s="44"/>
      <c r="H13" s="44"/>
      <c r="I13" s="44"/>
      <c r="J13" s="44"/>
      <c r="K13" s="44"/>
      <c r="L13" s="44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</row>
    <row r="14" spans="1:30" x14ac:dyDescent="0.2">
      <c r="B14" s="44"/>
      <c r="C14" s="44"/>
      <c r="D14" s="47">
        <f>MAX(D10-$B$4,0)</f>
        <v>15</v>
      </c>
      <c r="E14" s="44"/>
      <c r="F14" s="44"/>
      <c r="H14" s="44"/>
      <c r="I14" s="44"/>
      <c r="J14" s="44"/>
      <c r="K14" s="44"/>
      <c r="L14" s="44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</row>
    <row r="15" spans="1:30" x14ac:dyDescent="0.2">
      <c r="A15" s="84" t="s">
        <v>56</v>
      </c>
      <c r="B15" s="66">
        <f>($E$7*$D$14+(1-$E$7)*$D$16)/(1+$B$5)</f>
        <v>7.4615384615384608</v>
      </c>
      <c r="C15" s="44"/>
      <c r="D15" s="47"/>
      <c r="E15" s="44"/>
      <c r="F15" s="44"/>
      <c r="H15" s="44"/>
      <c r="I15" s="44"/>
      <c r="J15" s="44"/>
      <c r="K15" s="44"/>
      <c r="L15" s="44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 spans="1:30" x14ac:dyDescent="0.2">
      <c r="B16" s="44"/>
      <c r="C16" s="44"/>
      <c r="D16" s="47">
        <f>MAX(D12-$B$4,0)</f>
        <v>0</v>
      </c>
      <c r="E16" s="44"/>
      <c r="F16" s="44"/>
      <c r="H16" s="44"/>
      <c r="I16" s="44"/>
      <c r="J16" s="44"/>
      <c r="K16" s="44"/>
      <c r="L16" s="44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spans="2:30" x14ac:dyDescent="0.2">
      <c r="B17" s="44"/>
      <c r="C17" s="44"/>
      <c r="D17" s="44"/>
      <c r="E17" s="44"/>
      <c r="F17" s="44"/>
      <c r="H17" s="44"/>
      <c r="I17" s="44"/>
      <c r="J17" s="44"/>
      <c r="K17" s="44"/>
      <c r="L17" s="44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spans="2:30" x14ac:dyDescent="0.2">
      <c r="B18" s="44"/>
      <c r="C18" s="44"/>
      <c r="D18" s="47"/>
      <c r="E18" s="44"/>
      <c r="F18" s="44"/>
      <c r="H18" s="44"/>
      <c r="I18" s="44"/>
      <c r="J18" s="44"/>
      <c r="K18" s="44"/>
      <c r="L18" s="44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spans="2:30" x14ac:dyDescent="0.2">
      <c r="B19" s="47"/>
      <c r="C19" s="44"/>
      <c r="D19" s="47"/>
      <c r="E19" s="44"/>
      <c r="F19" s="44"/>
      <c r="G19" s="84"/>
      <c r="H19" s="44"/>
      <c r="I19" s="44"/>
      <c r="J19" s="44"/>
      <c r="K19" s="44"/>
      <c r="L19" s="44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 spans="2:30" x14ac:dyDescent="0.2">
      <c r="B20" s="44"/>
      <c r="C20" s="44"/>
      <c r="D20" s="47"/>
      <c r="F20" s="44"/>
      <c r="H20" s="44"/>
      <c r="I20" s="44"/>
      <c r="J20" s="44"/>
      <c r="K20" s="44"/>
      <c r="L20" s="44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spans="2:30" x14ac:dyDescent="0.2">
      <c r="B21" s="44"/>
      <c r="C21" s="44"/>
      <c r="D21" s="44"/>
      <c r="F21" s="44"/>
      <c r="G21" s="44"/>
      <c r="H21" s="44"/>
      <c r="I21" s="44"/>
      <c r="J21" s="44"/>
      <c r="K21" s="44"/>
      <c r="L21" s="44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spans="2:30" x14ac:dyDescent="0.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 spans="2:30" x14ac:dyDescent="0.2">
      <c r="B23" s="82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</row>
    <row r="24" spans="2:30" x14ac:dyDescent="0.2">
      <c r="B24" s="82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 spans="2:30" x14ac:dyDescent="0.2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</row>
    <row r="26" spans="2:30" x14ac:dyDescent="0.2">
      <c r="B26" s="52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</row>
    <row r="27" spans="2:30" x14ac:dyDescent="0.2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</row>
    <row r="28" spans="2:30" x14ac:dyDescent="0.2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</row>
    <row r="29" spans="2:30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</row>
    <row r="30" spans="2:30" x14ac:dyDescent="0.2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 spans="2:30" x14ac:dyDescent="0.2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spans="2:30" x14ac:dyDescent="0.2"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</row>
    <row r="33" spans="2:30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</row>
    <row r="34" spans="2:30" x14ac:dyDescent="0.2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spans="2:30" x14ac:dyDescent="0.2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  <row r="36" spans="2:30" x14ac:dyDescent="0.2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2:30" x14ac:dyDescent="0.2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</row>
    <row r="38" spans="2:30" x14ac:dyDescent="0.2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</row>
    <row r="39" spans="2:30" x14ac:dyDescent="0.2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  <row r="40" spans="2:30" x14ac:dyDescent="0.2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</row>
    <row r="41" spans="2:30" x14ac:dyDescent="0.2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</row>
    <row r="42" spans="2:30" x14ac:dyDescent="0.2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</row>
    <row r="43" spans="2:30" x14ac:dyDescent="0.2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</row>
    <row r="44" spans="2:30" x14ac:dyDescent="0.2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</row>
    <row r="45" spans="2:30" x14ac:dyDescent="0.2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spans="2:30" x14ac:dyDescent="0.2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</row>
    <row r="47" spans="2:30" x14ac:dyDescent="0.2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</row>
    <row r="48" spans="2:30" x14ac:dyDescent="0.2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</row>
    <row r="49" spans="2:30" x14ac:dyDescent="0.2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</row>
    <row r="50" spans="2:30" x14ac:dyDescent="0.2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</row>
    <row r="51" spans="2:30" x14ac:dyDescent="0.2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</row>
    <row r="52" spans="2:30" x14ac:dyDescent="0.2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</row>
    <row r="53" spans="2:30" x14ac:dyDescent="0.2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</row>
    <row r="54" spans="2:30" x14ac:dyDescent="0.2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</row>
    <row r="55" spans="2:30" x14ac:dyDescent="0.2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</row>
    <row r="56" spans="2:30" x14ac:dyDescent="0.2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</row>
    <row r="57" spans="2:30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 spans="2:30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 spans="2:30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spans="2:30" x14ac:dyDescent="0.2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2:30" x14ac:dyDescent="0.2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spans="2:30" x14ac:dyDescent="0.2"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 spans="2:30" x14ac:dyDescent="0.2"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 spans="2:30" x14ac:dyDescent="0.2"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 spans="2:30" x14ac:dyDescent="0.2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2:30" x14ac:dyDescent="0.2"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</row>
    <row r="67" spans="2:30" x14ac:dyDescent="0.2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</row>
    <row r="68" spans="2:30" x14ac:dyDescent="0.2"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</row>
    <row r="69" spans="2:30" x14ac:dyDescent="0.2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 spans="2:30" x14ac:dyDescent="0.2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</row>
    <row r="71" spans="2:30" x14ac:dyDescent="0.2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  <row r="72" spans="2:30" x14ac:dyDescent="0.2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</row>
    <row r="73" spans="2:30" x14ac:dyDescent="0.2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 spans="2:30" x14ac:dyDescent="0.2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</row>
    <row r="75" spans="2:30" x14ac:dyDescent="0.2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2:30" x14ac:dyDescent="0.2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2:30" x14ac:dyDescent="0.2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2:30" x14ac:dyDescent="0.2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</row>
    <row r="79" spans="2:30" x14ac:dyDescent="0.2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spans="2:30" x14ac:dyDescent="0.2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</row>
    <row r="81" spans="2:30" x14ac:dyDescent="0.2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2" spans="2:30" x14ac:dyDescent="0.2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</row>
    <row r="83" spans="2:30" x14ac:dyDescent="0.2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</row>
    <row r="84" spans="2:30" x14ac:dyDescent="0.2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</row>
    <row r="85" spans="2:30" x14ac:dyDescent="0.2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2:30" x14ac:dyDescent="0.2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2:30" x14ac:dyDescent="0.2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2:30" x14ac:dyDescent="0.2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</row>
    <row r="89" spans="2:30" x14ac:dyDescent="0.2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</row>
    <row r="90" spans="2:30" x14ac:dyDescent="0.2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</row>
    <row r="91" spans="2:30" x14ac:dyDescent="0.2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2" spans="2:30" x14ac:dyDescent="0.2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</row>
    <row r="93" spans="2:30" x14ac:dyDescent="0.2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</row>
    <row r="94" spans="2:30" x14ac:dyDescent="0.2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</row>
    <row r="95" spans="2:30" x14ac:dyDescent="0.2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2:30" x14ac:dyDescent="0.2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2:30" x14ac:dyDescent="0.2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2:30" x14ac:dyDescent="0.2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</row>
    <row r="99" spans="2:30" x14ac:dyDescent="0.2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</row>
    <row r="100" spans="2:30" x14ac:dyDescent="0.2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</row>
    <row r="101" spans="2:30" x14ac:dyDescent="0.2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  <row r="102" spans="2:30" x14ac:dyDescent="0.2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</row>
    <row r="103" spans="2:30" x14ac:dyDescent="0.2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</row>
    <row r="104" spans="2:30" x14ac:dyDescent="0.2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</row>
    <row r="105" spans="2:30" x14ac:dyDescent="0.2"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</row>
    <row r="106" spans="2:30" x14ac:dyDescent="0.2"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</row>
    <row r="107" spans="2:30" x14ac:dyDescent="0.2"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</row>
    <row r="108" spans="2:30" x14ac:dyDescent="0.2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</row>
    <row r="109" spans="2:30" x14ac:dyDescent="0.2"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</row>
    <row r="110" spans="2:30" x14ac:dyDescent="0.2"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</row>
    <row r="111" spans="2:30" x14ac:dyDescent="0.2"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</row>
    <row r="112" spans="2:30" x14ac:dyDescent="0.2"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</row>
    <row r="113" spans="2:30" x14ac:dyDescent="0.2"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</row>
    <row r="114" spans="2:30" x14ac:dyDescent="0.2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</row>
    <row r="115" spans="2:30" x14ac:dyDescent="0.2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</row>
    <row r="116" spans="2:30" x14ac:dyDescent="0.2"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</row>
    <row r="117" spans="2:30" x14ac:dyDescent="0.2"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</row>
    <row r="118" spans="2:30" x14ac:dyDescent="0.2"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</row>
    <row r="119" spans="2:30" x14ac:dyDescent="0.2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</row>
    <row r="120" spans="2:30" x14ac:dyDescent="0.2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</row>
    <row r="121" spans="2:30" x14ac:dyDescent="0.2"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</row>
    <row r="122" spans="2:30" x14ac:dyDescent="0.2"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</row>
    <row r="123" spans="2:30" x14ac:dyDescent="0.2"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</row>
    <row r="124" spans="2:30" x14ac:dyDescent="0.2"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</row>
    <row r="125" spans="2:30" x14ac:dyDescent="0.2"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</row>
    <row r="126" spans="2:30" x14ac:dyDescent="0.2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</row>
    <row r="127" spans="2:30" x14ac:dyDescent="0.2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</row>
    <row r="128" spans="2:30" x14ac:dyDescent="0.2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</row>
    <row r="129" spans="2:30" x14ac:dyDescent="0.2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</row>
    <row r="130" spans="2:30" x14ac:dyDescent="0.2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</row>
    <row r="131" spans="2:30" x14ac:dyDescent="0.2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</row>
    <row r="132" spans="2:30" x14ac:dyDescent="0.2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</row>
    <row r="133" spans="2:30" x14ac:dyDescent="0.2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</row>
    <row r="134" spans="2:30" x14ac:dyDescent="0.2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</row>
    <row r="135" spans="2:30" x14ac:dyDescent="0.2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</row>
    <row r="136" spans="2:30" x14ac:dyDescent="0.2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</row>
    <row r="137" spans="2:30" x14ac:dyDescent="0.2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</row>
    <row r="138" spans="2:30" x14ac:dyDescent="0.2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</row>
    <row r="139" spans="2:30" x14ac:dyDescent="0.2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</row>
    <row r="140" spans="2:30" x14ac:dyDescent="0.2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</row>
    <row r="141" spans="2:30" x14ac:dyDescent="0.2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</row>
    <row r="142" spans="2:30" x14ac:dyDescent="0.2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</row>
    <row r="143" spans="2:30" x14ac:dyDescent="0.2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</row>
    <row r="144" spans="2:30" x14ac:dyDescent="0.2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</row>
    <row r="145" spans="2:30" x14ac:dyDescent="0.2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</row>
    <row r="146" spans="2:30" x14ac:dyDescent="0.2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 spans="2:30" x14ac:dyDescent="0.2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</row>
    <row r="148" spans="2:30" x14ac:dyDescent="0.2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</row>
    <row r="149" spans="2:30" x14ac:dyDescent="0.2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</row>
    <row r="150" spans="2:30" x14ac:dyDescent="0.2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</row>
    <row r="151" spans="2:30" x14ac:dyDescent="0.2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</row>
    <row r="152" spans="2:30" x14ac:dyDescent="0.2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</row>
    <row r="153" spans="2:30" x14ac:dyDescent="0.2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</row>
    <row r="154" spans="2:30" x14ac:dyDescent="0.2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</row>
    <row r="155" spans="2:30" x14ac:dyDescent="0.2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</row>
    <row r="156" spans="2:30" x14ac:dyDescent="0.2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</row>
    <row r="157" spans="2:30" x14ac:dyDescent="0.2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</row>
    <row r="158" spans="2:30" x14ac:dyDescent="0.2"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</row>
    <row r="159" spans="2:30" x14ac:dyDescent="0.2"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</row>
    <row r="160" spans="2:30" x14ac:dyDescent="0.2"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</row>
    <row r="161" spans="2:30" x14ac:dyDescent="0.2"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</row>
    <row r="162" spans="2:30" x14ac:dyDescent="0.2"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</row>
    <row r="163" spans="2:30" x14ac:dyDescent="0.2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</row>
    <row r="164" spans="2:30" x14ac:dyDescent="0.2"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</row>
    <row r="165" spans="2:30" x14ac:dyDescent="0.2"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</row>
    <row r="166" spans="2:30" x14ac:dyDescent="0.2"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</row>
    <row r="167" spans="2:30" x14ac:dyDescent="0.2"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</row>
    <row r="168" spans="2:30" x14ac:dyDescent="0.2"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</row>
    <row r="169" spans="2:30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2:30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2:30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2:30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2:30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2:30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2:30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2:30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2:12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2:12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2:12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2:12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2:12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2:12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2:12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2:12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2:12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2:12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2:12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2:12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2:12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2:12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2:12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2:12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2:12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2:12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2:12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2:12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2:12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2:12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2:12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2:12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2:12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2:12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2:12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2:12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2:12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2:12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2:12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2:12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2:12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2:12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2:12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2:12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2:12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2:12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2:12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2:12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2:12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2:12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2:12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2:12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2:12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2:12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2:12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2:12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2:12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2:12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2:12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2:12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2:12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2:12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2:12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2:12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2:12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2:12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2:12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2:12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2:12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2:12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2:12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2:12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2:12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2:12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2:12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2:12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2:12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2:12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2:12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2:12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2:12" x14ac:dyDescent="0.2">
      <c r="D249" s="3"/>
      <c r="E249" s="3"/>
      <c r="F249" s="3"/>
      <c r="G249" s="3"/>
      <c r="H249" s="3"/>
      <c r="I249" s="3"/>
      <c r="J249" s="3"/>
      <c r="K249" s="3"/>
      <c r="L249" s="3"/>
    </row>
    <row r="250" spans="2:12" x14ac:dyDescent="0.2">
      <c r="D250" s="3"/>
      <c r="E250" s="3"/>
      <c r="F250" s="3"/>
      <c r="G250" s="3"/>
      <c r="H250" s="3"/>
      <c r="I250" s="3"/>
      <c r="J250" s="3"/>
      <c r="K250" s="3"/>
      <c r="L250" s="3"/>
    </row>
    <row r="251" spans="2:12" x14ac:dyDescent="0.2">
      <c r="D251" s="3"/>
      <c r="E251" s="3"/>
      <c r="F251" s="3"/>
      <c r="G251" s="3"/>
      <c r="H251" s="3"/>
      <c r="I251" s="3"/>
      <c r="J251" s="3"/>
      <c r="K251" s="3"/>
      <c r="L251" s="3"/>
    </row>
    <row r="252" spans="2:12" x14ac:dyDescent="0.2">
      <c r="D252" s="3"/>
      <c r="E252" s="3"/>
      <c r="F252" s="3"/>
      <c r="G252" s="3"/>
      <c r="H252" s="3"/>
      <c r="I252" s="3"/>
      <c r="J252" s="3"/>
      <c r="K252" s="3"/>
      <c r="L252" s="3"/>
    </row>
    <row r="253" spans="2:12" x14ac:dyDescent="0.2">
      <c r="D253" s="3"/>
      <c r="E253" s="3"/>
      <c r="F253" s="3"/>
      <c r="G253" s="3"/>
      <c r="H253" s="3"/>
      <c r="I253" s="3"/>
      <c r="J253" s="3"/>
      <c r="K253" s="3"/>
      <c r="L253" s="3"/>
    </row>
    <row r="254" spans="2:12" x14ac:dyDescent="0.2">
      <c r="D254" s="3"/>
      <c r="E254" s="3"/>
      <c r="F254" s="3"/>
      <c r="G254" s="3"/>
      <c r="H254" s="3"/>
      <c r="I254" s="3"/>
      <c r="J254" s="3"/>
      <c r="K254" s="3"/>
      <c r="L254" s="3"/>
    </row>
    <row r="255" spans="2:12" x14ac:dyDescent="0.2">
      <c r="D255" s="3"/>
      <c r="E255" s="3"/>
      <c r="F255" s="3"/>
      <c r="G255" s="3"/>
      <c r="H255" s="3"/>
      <c r="I255" s="3"/>
      <c r="J255" s="3"/>
      <c r="K255" s="3"/>
      <c r="L255" s="3"/>
    </row>
    <row r="256" spans="2:12" x14ac:dyDescent="0.2">
      <c r="D256" s="3"/>
      <c r="E256" s="3"/>
      <c r="F256" s="3"/>
      <c r="G256" s="3"/>
      <c r="H256" s="3"/>
      <c r="I256" s="3"/>
      <c r="J256" s="3"/>
      <c r="K256" s="3"/>
      <c r="L256" s="3"/>
    </row>
    <row r="257" spans="4:12" x14ac:dyDescent="0.2">
      <c r="D257" s="3"/>
      <c r="E257" s="3"/>
      <c r="F257" s="3"/>
      <c r="G257" s="3"/>
      <c r="H257" s="3"/>
      <c r="I257" s="3"/>
      <c r="J257" s="3"/>
      <c r="K257" s="3"/>
      <c r="L257" s="3"/>
    </row>
    <row r="258" spans="4:12" x14ac:dyDescent="0.2">
      <c r="D258" s="3"/>
      <c r="E258" s="3"/>
      <c r="F258" s="3"/>
      <c r="G258" s="3"/>
      <c r="H258" s="3"/>
      <c r="I258" s="3"/>
      <c r="J258" s="3"/>
      <c r="K258" s="3"/>
      <c r="L258" s="3"/>
    </row>
    <row r="259" spans="4:12" x14ac:dyDescent="0.2">
      <c r="D259" s="3"/>
      <c r="E259" s="3"/>
      <c r="F259" s="3"/>
      <c r="G259" s="3"/>
      <c r="H259" s="3"/>
      <c r="I259" s="3"/>
      <c r="J259" s="3"/>
      <c r="K259" s="3"/>
      <c r="L259" s="3"/>
    </row>
    <row r="260" spans="4:12" x14ac:dyDescent="0.2">
      <c r="D260" s="3"/>
      <c r="E260" s="3"/>
      <c r="F260" s="3"/>
      <c r="G260" s="3"/>
      <c r="H260" s="3"/>
      <c r="I260" s="3"/>
      <c r="J260" s="3"/>
      <c r="K260" s="3"/>
      <c r="L260" s="3"/>
    </row>
    <row r="261" spans="4:12" x14ac:dyDescent="0.2">
      <c r="D261" s="3"/>
      <c r="E261" s="3"/>
      <c r="F261" s="3"/>
      <c r="G261" s="3"/>
      <c r="H261" s="3"/>
      <c r="I261" s="3"/>
      <c r="J261" s="3"/>
      <c r="K261" s="3"/>
      <c r="L261" s="3"/>
    </row>
    <row r="262" spans="4:12" x14ac:dyDescent="0.2">
      <c r="D262" s="3"/>
      <c r="E262" s="3"/>
      <c r="F262" s="3"/>
      <c r="G262" s="3"/>
      <c r="H262" s="3"/>
      <c r="I262" s="3"/>
      <c r="J262" s="3"/>
      <c r="K262" s="3"/>
      <c r="L262" s="3"/>
    </row>
    <row r="263" spans="4:12" x14ac:dyDescent="0.2">
      <c r="D263" s="3"/>
      <c r="E263" s="3"/>
      <c r="F263" s="3"/>
      <c r="G263" s="3"/>
      <c r="H263" s="3"/>
      <c r="I263" s="3"/>
      <c r="J263" s="3"/>
      <c r="K263" s="3"/>
      <c r="L263" s="3"/>
    </row>
    <row r="264" spans="4:12" x14ac:dyDescent="0.2">
      <c r="D264" s="3"/>
      <c r="E264" s="3"/>
      <c r="F264" s="3"/>
      <c r="G264" s="3"/>
      <c r="H264" s="3"/>
      <c r="I264" s="3"/>
      <c r="J264" s="3"/>
      <c r="K264" s="3"/>
      <c r="L264" s="3"/>
    </row>
    <row r="265" spans="4:12" x14ac:dyDescent="0.2">
      <c r="D265" s="3"/>
      <c r="E265" s="3"/>
      <c r="F265" s="3"/>
      <c r="G265" s="3"/>
      <c r="H265" s="3"/>
      <c r="I265" s="3"/>
      <c r="J265" s="3"/>
      <c r="K265" s="3"/>
      <c r="L265" s="3"/>
    </row>
    <row r="266" spans="4:12" x14ac:dyDescent="0.2">
      <c r="D266" s="3"/>
      <c r="E266" s="3"/>
      <c r="F266" s="3"/>
      <c r="G266" s="3"/>
      <c r="H266" s="3"/>
      <c r="I266" s="3"/>
      <c r="J266" s="3"/>
      <c r="K266" s="3"/>
      <c r="L266" s="3"/>
    </row>
    <row r="267" spans="4:12" x14ac:dyDescent="0.2">
      <c r="D267" s="3"/>
      <c r="E267" s="3"/>
      <c r="F267" s="3"/>
      <c r="G267" s="3"/>
      <c r="H267" s="3"/>
      <c r="I267" s="3"/>
      <c r="J267" s="3"/>
      <c r="K267" s="3"/>
      <c r="L267" s="3"/>
    </row>
    <row r="268" spans="4:12" x14ac:dyDescent="0.2">
      <c r="D268" s="3"/>
      <c r="E268" s="3"/>
      <c r="F268" s="3"/>
      <c r="G268" s="3"/>
      <c r="H268" s="3"/>
      <c r="I268" s="3"/>
      <c r="J268" s="3"/>
      <c r="K268" s="3"/>
      <c r="L268" s="3"/>
    </row>
    <row r="269" spans="4:12" x14ac:dyDescent="0.2">
      <c r="D269" s="3"/>
      <c r="E269" s="3"/>
      <c r="F269" s="3"/>
      <c r="G269" s="3"/>
      <c r="H269" s="3"/>
      <c r="I269" s="3"/>
      <c r="J269" s="3"/>
      <c r="K269" s="3"/>
      <c r="L269" s="3"/>
    </row>
    <row r="270" spans="4:12" x14ac:dyDescent="0.2">
      <c r="D270" s="3"/>
      <c r="E270" s="3"/>
      <c r="F270" s="3"/>
      <c r="G270" s="3"/>
      <c r="H270" s="3"/>
      <c r="I270" s="3"/>
      <c r="J270" s="3"/>
      <c r="K270" s="3"/>
      <c r="L270" s="3"/>
    </row>
    <row r="271" spans="4:12" x14ac:dyDescent="0.2">
      <c r="D271" s="3"/>
      <c r="E271" s="3"/>
      <c r="F271" s="3"/>
      <c r="G271" s="3"/>
      <c r="H271" s="3"/>
      <c r="I271" s="3"/>
      <c r="J271" s="3"/>
      <c r="K271" s="3"/>
      <c r="L271" s="3"/>
    </row>
    <row r="272" spans="4:12" x14ac:dyDescent="0.2">
      <c r="D272" s="3"/>
      <c r="E272" s="3"/>
      <c r="F272" s="3"/>
      <c r="G272" s="3"/>
      <c r="H272" s="3"/>
      <c r="I272" s="3"/>
      <c r="J272" s="3"/>
      <c r="K272" s="3"/>
      <c r="L272" s="3"/>
    </row>
    <row r="273" spans="4:12" x14ac:dyDescent="0.2">
      <c r="D273" s="3"/>
      <c r="E273" s="3"/>
      <c r="F273" s="3"/>
      <c r="G273" s="3"/>
      <c r="H273" s="3"/>
      <c r="I273" s="3"/>
      <c r="J273" s="3"/>
      <c r="K273" s="3"/>
      <c r="L273" s="3"/>
    </row>
    <row r="274" spans="4:12" x14ac:dyDescent="0.2">
      <c r="D274" s="3"/>
      <c r="E274" s="3"/>
      <c r="F274" s="3"/>
      <c r="G274" s="3"/>
      <c r="H274" s="3"/>
      <c r="I274" s="3"/>
      <c r="J274" s="3"/>
      <c r="K274" s="3"/>
      <c r="L274" s="3"/>
    </row>
    <row r="275" spans="4:12" x14ac:dyDescent="0.2">
      <c r="D275" s="3"/>
      <c r="E275" s="3"/>
      <c r="F275" s="3"/>
      <c r="G275" s="3"/>
      <c r="H275" s="3"/>
      <c r="I275" s="3"/>
      <c r="J275" s="3"/>
      <c r="K275" s="3"/>
      <c r="L275" s="3"/>
    </row>
    <row r="276" spans="4:12" x14ac:dyDescent="0.2">
      <c r="D276" s="3"/>
      <c r="E276" s="3"/>
      <c r="F276" s="3"/>
      <c r="G276" s="3"/>
      <c r="H276" s="3"/>
      <c r="I276" s="3"/>
      <c r="J276" s="3"/>
      <c r="K276" s="3"/>
      <c r="L276" s="3"/>
    </row>
    <row r="277" spans="4:12" x14ac:dyDescent="0.2">
      <c r="D277" s="3"/>
      <c r="E277" s="3"/>
      <c r="F277" s="3"/>
      <c r="G277" s="3"/>
      <c r="H277" s="3"/>
      <c r="I277" s="3"/>
      <c r="J277" s="3"/>
      <c r="K277" s="3"/>
      <c r="L277" s="3"/>
    </row>
    <row r="278" spans="4:12" x14ac:dyDescent="0.2">
      <c r="D278" s="3"/>
      <c r="E278" s="3"/>
      <c r="F278" s="3"/>
      <c r="G278" s="3"/>
      <c r="H278" s="3"/>
      <c r="I278" s="3"/>
      <c r="J278" s="3"/>
      <c r="K278" s="3"/>
      <c r="L278" s="3"/>
    </row>
    <row r="279" spans="4:12" x14ac:dyDescent="0.2">
      <c r="D279" s="3"/>
      <c r="E279" s="3"/>
      <c r="F279" s="3"/>
      <c r="G279" s="3"/>
      <c r="H279" s="3"/>
      <c r="I279" s="3"/>
      <c r="J279" s="3"/>
      <c r="K279" s="3"/>
      <c r="L279" s="3"/>
    </row>
    <row r="280" spans="4:12" x14ac:dyDescent="0.2">
      <c r="D280" s="3"/>
      <c r="E280" s="3"/>
      <c r="F280" s="3"/>
      <c r="G280" s="3"/>
      <c r="H280" s="3"/>
      <c r="I280" s="3"/>
      <c r="J280" s="3"/>
      <c r="K280" s="3"/>
      <c r="L280" s="3"/>
    </row>
    <row r="281" spans="4:12" x14ac:dyDescent="0.2">
      <c r="D281" s="3"/>
      <c r="E281" s="3"/>
      <c r="F281" s="3"/>
      <c r="G281" s="3"/>
      <c r="H281" s="3"/>
      <c r="I281" s="3"/>
      <c r="J281" s="3"/>
      <c r="K281" s="3"/>
      <c r="L281" s="3"/>
    </row>
    <row r="282" spans="4:12" x14ac:dyDescent="0.2">
      <c r="D282" s="3"/>
      <c r="E282" s="3"/>
      <c r="F282" s="3"/>
      <c r="G282" s="3"/>
      <c r="H282" s="3"/>
      <c r="I282" s="3"/>
      <c r="J282" s="3"/>
      <c r="K282" s="3"/>
      <c r="L282" s="3"/>
    </row>
    <row r="283" spans="4:12" x14ac:dyDescent="0.2">
      <c r="D283" s="3"/>
      <c r="E283" s="3"/>
      <c r="F283" s="3"/>
      <c r="G283" s="3"/>
      <c r="H283" s="3"/>
      <c r="I283" s="3"/>
      <c r="J283" s="3"/>
      <c r="K283" s="3"/>
      <c r="L283" s="3"/>
    </row>
    <row r="284" spans="4:12" x14ac:dyDescent="0.2">
      <c r="D284" s="3"/>
      <c r="E284" s="3"/>
      <c r="F284" s="3"/>
      <c r="G284" s="3"/>
      <c r="H284" s="3"/>
      <c r="I284" s="3"/>
      <c r="J284" s="3"/>
      <c r="K284" s="3"/>
      <c r="L284" s="3"/>
    </row>
    <row r="285" spans="4:12" x14ac:dyDescent="0.2">
      <c r="D285" s="3"/>
      <c r="E285" s="3"/>
      <c r="F285" s="3"/>
      <c r="G285" s="3"/>
      <c r="H285" s="3"/>
      <c r="I285" s="3"/>
      <c r="J285" s="3"/>
      <c r="K285" s="3"/>
      <c r="L285" s="3"/>
    </row>
    <row r="286" spans="4:12" x14ac:dyDescent="0.2">
      <c r="D286" s="3"/>
      <c r="E286" s="3"/>
      <c r="F286" s="3"/>
      <c r="G286" s="3"/>
      <c r="H286" s="3"/>
      <c r="I286" s="3"/>
      <c r="J286" s="3"/>
      <c r="K286" s="3"/>
      <c r="L286" s="3"/>
    </row>
    <row r="287" spans="4:12" x14ac:dyDescent="0.2">
      <c r="D287" s="3"/>
      <c r="E287" s="3"/>
      <c r="F287" s="3"/>
      <c r="G287" s="3"/>
      <c r="H287" s="3"/>
      <c r="I287" s="3"/>
      <c r="J287" s="3"/>
      <c r="K287" s="3"/>
      <c r="L287" s="3"/>
    </row>
    <row r="288" spans="4:12" x14ac:dyDescent="0.2">
      <c r="D288" s="3"/>
      <c r="E288" s="3"/>
      <c r="F288" s="3"/>
      <c r="G288" s="3"/>
      <c r="H288" s="3"/>
      <c r="I288" s="3"/>
      <c r="J288" s="3"/>
      <c r="K288" s="3"/>
      <c r="L288" s="3"/>
    </row>
    <row r="289" spans="4:12" x14ac:dyDescent="0.2">
      <c r="D289" s="3"/>
      <c r="E289" s="3"/>
      <c r="F289" s="3"/>
      <c r="G289" s="3"/>
      <c r="H289" s="3"/>
      <c r="I289" s="3"/>
      <c r="J289" s="3"/>
      <c r="K289" s="3"/>
      <c r="L289" s="3"/>
    </row>
    <row r="290" spans="4:12" x14ac:dyDescent="0.2">
      <c r="D290" s="3"/>
      <c r="E290" s="3"/>
      <c r="F290" s="3"/>
      <c r="G290" s="3"/>
      <c r="H290" s="3"/>
      <c r="I290" s="3"/>
      <c r="J290" s="3"/>
      <c r="K290" s="3"/>
      <c r="L290" s="3"/>
    </row>
    <row r="291" spans="4:12" x14ac:dyDescent="0.2">
      <c r="D291" s="3"/>
      <c r="E291" s="3"/>
      <c r="F291" s="3"/>
      <c r="G291" s="3"/>
      <c r="H291" s="3"/>
      <c r="I291" s="3"/>
      <c r="J291" s="3"/>
      <c r="K291" s="3"/>
      <c r="L291" s="3"/>
    </row>
    <row r="292" spans="4:12" x14ac:dyDescent="0.2">
      <c r="D292" s="3"/>
      <c r="E292" s="3"/>
      <c r="F292" s="3"/>
      <c r="G292" s="3"/>
      <c r="H292" s="3"/>
      <c r="I292" s="3"/>
      <c r="J292" s="3"/>
      <c r="K292" s="3"/>
      <c r="L292" s="3"/>
    </row>
    <row r="293" spans="4:12" x14ac:dyDescent="0.2">
      <c r="D293" s="3"/>
      <c r="E293" s="3"/>
      <c r="F293" s="3"/>
      <c r="G293" s="3"/>
      <c r="H293" s="3"/>
      <c r="I293" s="3"/>
      <c r="J293" s="3"/>
      <c r="K293" s="3"/>
      <c r="L293" s="3"/>
    </row>
    <row r="294" spans="4:12" x14ac:dyDescent="0.2">
      <c r="D294" s="3"/>
      <c r="E294" s="3"/>
      <c r="F294" s="3"/>
      <c r="G294" s="3"/>
      <c r="H294" s="3"/>
      <c r="I294" s="3"/>
      <c r="J294" s="3"/>
      <c r="K294" s="3"/>
      <c r="L294" s="3"/>
    </row>
    <row r="295" spans="4:12" x14ac:dyDescent="0.2">
      <c r="D295" s="3"/>
      <c r="E295" s="3"/>
      <c r="F295" s="3"/>
      <c r="G295" s="3"/>
      <c r="H295" s="3"/>
      <c r="I295" s="3"/>
      <c r="J295" s="3"/>
      <c r="K295" s="3"/>
      <c r="L295" s="3"/>
    </row>
    <row r="296" spans="4:12" x14ac:dyDescent="0.2">
      <c r="D296" s="3"/>
      <c r="E296" s="3"/>
      <c r="F296" s="3"/>
      <c r="G296" s="3"/>
      <c r="H296" s="3"/>
      <c r="I296" s="3"/>
      <c r="J296" s="3"/>
      <c r="K296" s="3"/>
      <c r="L296" s="3"/>
    </row>
    <row r="297" spans="4:12" x14ac:dyDescent="0.2">
      <c r="D297" s="3"/>
      <c r="E297" s="3"/>
      <c r="F297" s="3"/>
      <c r="G297" s="3"/>
      <c r="H297" s="3"/>
      <c r="I297" s="3"/>
      <c r="J297" s="3"/>
      <c r="K297" s="3"/>
      <c r="L297" s="3"/>
    </row>
    <row r="298" spans="4:12" x14ac:dyDescent="0.2">
      <c r="D298" s="3"/>
      <c r="E298" s="3"/>
      <c r="F298" s="3"/>
      <c r="G298" s="3"/>
      <c r="H298" s="3"/>
      <c r="I298" s="3"/>
      <c r="J298" s="3"/>
      <c r="K298" s="3"/>
      <c r="L298" s="3"/>
    </row>
    <row r="299" spans="4:12" x14ac:dyDescent="0.2">
      <c r="D299" s="3"/>
      <c r="E299" s="3"/>
      <c r="F299" s="3"/>
      <c r="G299" s="3"/>
      <c r="H299" s="3"/>
      <c r="I299" s="3"/>
      <c r="J299" s="3"/>
      <c r="K299" s="3"/>
      <c r="L299" s="3"/>
    </row>
    <row r="300" spans="4:12" x14ac:dyDescent="0.2">
      <c r="D300" s="3"/>
      <c r="E300" s="3"/>
      <c r="F300" s="3"/>
      <c r="G300" s="3"/>
      <c r="H300" s="3"/>
      <c r="I300" s="3"/>
      <c r="J300" s="3"/>
      <c r="K300" s="3"/>
      <c r="L300" s="3"/>
    </row>
    <row r="301" spans="4:12" x14ac:dyDescent="0.2">
      <c r="D301" s="3"/>
      <c r="E301" s="3"/>
      <c r="F301" s="3"/>
      <c r="G301" s="3"/>
      <c r="H301" s="3"/>
      <c r="I301" s="3"/>
      <c r="J301" s="3"/>
      <c r="K301" s="3"/>
      <c r="L301" s="3"/>
    </row>
    <row r="302" spans="4:12" x14ac:dyDescent="0.2">
      <c r="D302" s="3"/>
      <c r="E302" s="3"/>
      <c r="F302" s="3"/>
      <c r="G302" s="3"/>
      <c r="H302" s="3"/>
      <c r="I302" s="3"/>
      <c r="J302" s="3"/>
      <c r="K302" s="3"/>
      <c r="L302" s="3"/>
    </row>
    <row r="303" spans="4:12" x14ac:dyDescent="0.2">
      <c r="D303" s="3"/>
      <c r="E303" s="3"/>
      <c r="F303" s="3"/>
      <c r="G303" s="3"/>
      <c r="H303" s="3"/>
      <c r="I303" s="3"/>
      <c r="J303" s="3"/>
      <c r="K303" s="3"/>
      <c r="L303" s="3"/>
    </row>
    <row r="304" spans="4:12" x14ac:dyDescent="0.2">
      <c r="D304" s="3"/>
      <c r="E304" s="3"/>
      <c r="F304" s="3"/>
      <c r="G304" s="3"/>
      <c r="H304" s="3"/>
      <c r="I304" s="3"/>
      <c r="J304" s="3"/>
      <c r="K304" s="3"/>
      <c r="L304" s="3"/>
    </row>
    <row r="305" spans="4:12" x14ac:dyDescent="0.2">
      <c r="D305" s="3"/>
      <c r="E305" s="3"/>
      <c r="F305" s="3"/>
      <c r="G305" s="3"/>
      <c r="H305" s="3"/>
      <c r="I305" s="3"/>
      <c r="J305" s="3"/>
      <c r="K305" s="3"/>
      <c r="L305" s="3"/>
    </row>
    <row r="306" spans="4:12" x14ac:dyDescent="0.2">
      <c r="D306" s="3"/>
      <c r="E306" s="3"/>
      <c r="F306" s="3"/>
      <c r="G306" s="3"/>
      <c r="H306" s="3"/>
      <c r="I306" s="3"/>
      <c r="J306" s="3"/>
      <c r="K306" s="3"/>
      <c r="L306" s="3"/>
    </row>
    <row r="307" spans="4:12" x14ac:dyDescent="0.2">
      <c r="D307" s="3"/>
      <c r="E307" s="3"/>
      <c r="F307" s="3"/>
      <c r="G307" s="3"/>
      <c r="H307" s="3"/>
      <c r="I307" s="3"/>
      <c r="J307" s="3"/>
      <c r="K307" s="3"/>
      <c r="L307" s="3"/>
    </row>
    <row r="308" spans="4:12" x14ac:dyDescent="0.2">
      <c r="D308" s="3"/>
      <c r="E308" s="3"/>
      <c r="F308" s="3"/>
      <c r="G308" s="3"/>
      <c r="H308" s="3"/>
      <c r="I308" s="3"/>
      <c r="J308" s="3"/>
      <c r="K308" s="3"/>
      <c r="L308" s="3"/>
    </row>
    <row r="309" spans="4:12" x14ac:dyDescent="0.2">
      <c r="D309" s="3"/>
      <c r="E309" s="3"/>
      <c r="F309" s="3"/>
      <c r="G309" s="3"/>
      <c r="H309" s="3"/>
      <c r="I309" s="3"/>
      <c r="J309" s="3"/>
      <c r="K309" s="3"/>
      <c r="L309" s="3"/>
    </row>
    <row r="310" spans="4:12" x14ac:dyDescent="0.2">
      <c r="D310" s="3"/>
      <c r="E310" s="3"/>
      <c r="F310" s="3"/>
      <c r="G310" s="3"/>
      <c r="H310" s="3"/>
      <c r="I310" s="3"/>
      <c r="J310" s="3"/>
      <c r="K310" s="3"/>
      <c r="L310" s="3"/>
    </row>
    <row r="311" spans="4:12" x14ac:dyDescent="0.2">
      <c r="D311" s="3"/>
      <c r="E311" s="3"/>
      <c r="F311" s="3"/>
      <c r="G311" s="3"/>
      <c r="H311" s="3"/>
      <c r="I311" s="3"/>
      <c r="J311" s="3"/>
      <c r="K311" s="3"/>
      <c r="L311" s="3"/>
    </row>
    <row r="312" spans="4:12" x14ac:dyDescent="0.2">
      <c r="D312" s="3"/>
      <c r="E312" s="3"/>
      <c r="F312" s="3"/>
      <c r="G312" s="3"/>
      <c r="H312" s="3"/>
      <c r="I312" s="3"/>
      <c r="J312" s="3"/>
      <c r="K312" s="3"/>
      <c r="L312" s="3"/>
    </row>
    <row r="313" spans="4:12" x14ac:dyDescent="0.2">
      <c r="D313" s="3"/>
      <c r="E313" s="3"/>
      <c r="F313" s="3"/>
      <c r="G313" s="3"/>
      <c r="H313" s="3"/>
      <c r="I313" s="3"/>
      <c r="J313" s="3"/>
      <c r="K313" s="3"/>
      <c r="L313" s="3"/>
    </row>
    <row r="314" spans="4:12" x14ac:dyDescent="0.2">
      <c r="D314" s="3"/>
      <c r="E314" s="3"/>
      <c r="F314" s="3"/>
      <c r="G314" s="3"/>
      <c r="H314" s="3"/>
      <c r="I314" s="3"/>
      <c r="J314" s="3"/>
      <c r="K314" s="3"/>
      <c r="L314" s="3"/>
    </row>
    <row r="315" spans="4:12" x14ac:dyDescent="0.2">
      <c r="D315" s="3"/>
      <c r="E315" s="3"/>
      <c r="F315" s="3"/>
      <c r="G315" s="3"/>
      <c r="H315" s="3"/>
      <c r="I315" s="3"/>
      <c r="J315" s="3"/>
      <c r="K315" s="3"/>
      <c r="L315" s="3"/>
    </row>
    <row r="316" spans="4:12" x14ac:dyDescent="0.2">
      <c r="D316" s="3"/>
      <c r="E316" s="3"/>
      <c r="F316" s="3"/>
      <c r="G316" s="3"/>
      <c r="H316" s="3"/>
      <c r="I316" s="3"/>
      <c r="J316" s="3"/>
      <c r="K316" s="3"/>
      <c r="L316" s="3"/>
    </row>
    <row r="317" spans="4:12" x14ac:dyDescent="0.2">
      <c r="D317" s="3"/>
      <c r="E317" s="3"/>
      <c r="F317" s="3"/>
      <c r="G317" s="3"/>
      <c r="H317" s="3"/>
      <c r="I317" s="3"/>
      <c r="J317" s="3"/>
      <c r="K317" s="3"/>
      <c r="L317" s="3"/>
    </row>
    <row r="318" spans="4:12" x14ac:dyDescent="0.2">
      <c r="D318" s="3"/>
      <c r="E318" s="3"/>
      <c r="F318" s="3"/>
      <c r="G318" s="3"/>
      <c r="H318" s="3"/>
      <c r="I318" s="3"/>
      <c r="J318" s="3"/>
      <c r="K318" s="3"/>
      <c r="L318" s="3"/>
    </row>
    <row r="319" spans="4:12" x14ac:dyDescent="0.2">
      <c r="D319" s="3"/>
      <c r="E319" s="3"/>
      <c r="F319" s="3"/>
      <c r="G319" s="3"/>
      <c r="H319" s="3"/>
      <c r="I319" s="3"/>
      <c r="J319" s="3"/>
      <c r="K319" s="3"/>
      <c r="L319" s="3"/>
    </row>
    <row r="320" spans="4:12" x14ac:dyDescent="0.2">
      <c r="D320" s="3"/>
      <c r="E320" s="3"/>
      <c r="F320" s="3"/>
      <c r="G320" s="3"/>
      <c r="H320" s="3"/>
      <c r="I320" s="3"/>
      <c r="J320" s="3"/>
      <c r="K320" s="3"/>
      <c r="L320" s="3"/>
    </row>
    <row r="321" spans="4:12" x14ac:dyDescent="0.2">
      <c r="D321" s="3"/>
      <c r="E321" s="3"/>
      <c r="F321" s="3"/>
      <c r="G321" s="3"/>
      <c r="H321" s="3"/>
      <c r="I321" s="3"/>
      <c r="J321" s="3"/>
      <c r="K321" s="3"/>
      <c r="L321" s="3"/>
    </row>
    <row r="322" spans="4:12" x14ac:dyDescent="0.2">
      <c r="D322" s="3"/>
      <c r="E322" s="3"/>
      <c r="F322" s="3"/>
      <c r="G322" s="3"/>
      <c r="H322" s="3"/>
      <c r="I322" s="3"/>
      <c r="J322" s="3"/>
      <c r="K322" s="3"/>
      <c r="L322" s="3"/>
    </row>
    <row r="323" spans="4:12" x14ac:dyDescent="0.2">
      <c r="D323" s="3"/>
      <c r="E323" s="3"/>
      <c r="F323" s="3"/>
      <c r="G323" s="3"/>
      <c r="H323" s="3"/>
      <c r="I323" s="3"/>
      <c r="J323" s="3"/>
      <c r="K323" s="3"/>
      <c r="L323" s="3"/>
    </row>
    <row r="324" spans="4:12" x14ac:dyDescent="0.2">
      <c r="D324" s="3"/>
      <c r="E324" s="3"/>
      <c r="F324" s="3"/>
      <c r="G324" s="3"/>
      <c r="H324" s="3"/>
      <c r="I324" s="3"/>
      <c r="J324" s="3"/>
      <c r="K324" s="3"/>
      <c r="L324" s="3"/>
    </row>
    <row r="325" spans="4:12" x14ac:dyDescent="0.2">
      <c r="D325" s="3"/>
      <c r="E325" s="3"/>
      <c r="F325" s="3"/>
      <c r="G325" s="3"/>
      <c r="H325" s="3"/>
      <c r="I325" s="3"/>
      <c r="J325" s="3"/>
      <c r="K325" s="3"/>
      <c r="L325" s="3"/>
    </row>
    <row r="326" spans="4:12" x14ac:dyDescent="0.2">
      <c r="D326" s="3"/>
      <c r="E326" s="3"/>
      <c r="F326" s="3"/>
      <c r="G326" s="3"/>
      <c r="H326" s="3"/>
      <c r="I326" s="3"/>
      <c r="J326" s="3"/>
      <c r="K326" s="3"/>
      <c r="L326" s="3"/>
    </row>
    <row r="327" spans="4:12" x14ac:dyDescent="0.2">
      <c r="D327" s="3"/>
      <c r="E327" s="3"/>
      <c r="F327" s="3"/>
      <c r="G327" s="3"/>
      <c r="H327" s="3"/>
      <c r="I327" s="3"/>
      <c r="J327" s="3"/>
      <c r="K327" s="3"/>
      <c r="L327" s="3"/>
    </row>
    <row r="328" spans="4:12" x14ac:dyDescent="0.2">
      <c r="D328" s="3"/>
      <c r="E328" s="3"/>
      <c r="F328" s="3"/>
      <c r="G328" s="3"/>
      <c r="H328" s="3"/>
      <c r="I328" s="3"/>
      <c r="J328" s="3"/>
      <c r="K328" s="3"/>
      <c r="L328" s="3"/>
    </row>
    <row r="329" spans="4:12" x14ac:dyDescent="0.2">
      <c r="D329" s="3"/>
      <c r="E329" s="3"/>
      <c r="F329" s="3"/>
      <c r="G329" s="3"/>
      <c r="H329" s="3"/>
      <c r="I329" s="3"/>
      <c r="J329" s="3"/>
      <c r="K329" s="3"/>
      <c r="L329" s="3"/>
    </row>
    <row r="330" spans="4:12" x14ac:dyDescent="0.2">
      <c r="D330" s="3"/>
      <c r="E330" s="3"/>
      <c r="F330" s="3"/>
      <c r="G330" s="3"/>
      <c r="H330" s="3"/>
      <c r="I330" s="3"/>
      <c r="J330" s="3"/>
      <c r="K330" s="3"/>
      <c r="L330" s="3"/>
    </row>
    <row r="331" spans="4:12" x14ac:dyDescent="0.2">
      <c r="D331" s="3"/>
      <c r="E331" s="3"/>
      <c r="F331" s="3"/>
      <c r="G331" s="3"/>
      <c r="H331" s="3"/>
      <c r="I331" s="3"/>
      <c r="J331" s="3"/>
      <c r="K331" s="3"/>
      <c r="L331" s="3"/>
    </row>
    <row r="332" spans="4:12" x14ac:dyDescent="0.2">
      <c r="D332" s="3"/>
      <c r="E332" s="3"/>
      <c r="F332" s="3"/>
      <c r="G332" s="3"/>
      <c r="H332" s="3"/>
      <c r="I332" s="3"/>
      <c r="J332" s="3"/>
      <c r="K332" s="3"/>
      <c r="L332" s="3"/>
    </row>
    <row r="333" spans="4:12" x14ac:dyDescent="0.2">
      <c r="D333" s="3"/>
      <c r="E333" s="3"/>
      <c r="F333" s="3"/>
      <c r="G333" s="3"/>
      <c r="H333" s="3"/>
      <c r="I333" s="3"/>
      <c r="J333" s="3"/>
      <c r="K333" s="3"/>
      <c r="L333" s="3"/>
    </row>
    <row r="334" spans="4:12" x14ac:dyDescent="0.2">
      <c r="D334" s="3"/>
      <c r="E334" s="3"/>
      <c r="F334" s="3"/>
      <c r="G334" s="3"/>
      <c r="H334" s="3"/>
      <c r="I334" s="3"/>
      <c r="J334" s="3"/>
      <c r="K334" s="3"/>
      <c r="L334" s="3"/>
    </row>
    <row r="335" spans="4:12" x14ac:dyDescent="0.2">
      <c r="D335" s="3"/>
      <c r="E335" s="3"/>
      <c r="F335" s="3"/>
      <c r="G335" s="3"/>
      <c r="H335" s="3"/>
      <c r="I335" s="3"/>
      <c r="J335" s="3"/>
      <c r="K335" s="3"/>
      <c r="L335" s="3"/>
    </row>
    <row r="336" spans="4:12" x14ac:dyDescent="0.2">
      <c r="D336" s="3"/>
      <c r="E336" s="3"/>
      <c r="F336" s="3"/>
      <c r="G336" s="3"/>
      <c r="H336" s="3"/>
      <c r="I336" s="3"/>
      <c r="J336" s="3"/>
      <c r="K336" s="3"/>
      <c r="L336" s="3"/>
    </row>
    <row r="337" spans="4:12" x14ac:dyDescent="0.2">
      <c r="D337" s="3"/>
      <c r="E337" s="3"/>
      <c r="F337" s="3"/>
      <c r="G337" s="3"/>
      <c r="H337" s="3"/>
      <c r="I337" s="3"/>
      <c r="J337" s="3"/>
      <c r="K337" s="3"/>
      <c r="L337" s="3"/>
    </row>
    <row r="338" spans="4:12" x14ac:dyDescent="0.2">
      <c r="D338" s="3"/>
      <c r="E338" s="3"/>
      <c r="F338" s="3"/>
      <c r="G338" s="3"/>
      <c r="H338" s="3"/>
      <c r="I338" s="3"/>
      <c r="J338" s="3"/>
      <c r="K338" s="3"/>
      <c r="L338" s="3"/>
    </row>
    <row r="339" spans="4:12" x14ac:dyDescent="0.2">
      <c r="D339" s="3"/>
      <c r="E339" s="3"/>
      <c r="F339" s="3"/>
      <c r="G339" s="3"/>
      <c r="H339" s="3"/>
      <c r="I339" s="3"/>
      <c r="J339" s="3"/>
      <c r="K339" s="3"/>
      <c r="L339" s="3"/>
    </row>
    <row r="340" spans="4:12" x14ac:dyDescent="0.2">
      <c r="D340" s="3"/>
      <c r="E340" s="3"/>
      <c r="F340" s="3"/>
      <c r="G340" s="3"/>
      <c r="H340" s="3"/>
      <c r="I340" s="3"/>
      <c r="J340" s="3"/>
      <c r="K340" s="3"/>
      <c r="L340" s="3"/>
    </row>
    <row r="341" spans="4:12" x14ac:dyDescent="0.2">
      <c r="D341" s="3"/>
      <c r="E341" s="3"/>
      <c r="F341" s="3"/>
      <c r="G341" s="3"/>
      <c r="H341" s="3"/>
      <c r="I341" s="3"/>
      <c r="J341" s="3"/>
      <c r="K341" s="3"/>
      <c r="L341" s="3"/>
    </row>
    <row r="342" spans="4:12" x14ac:dyDescent="0.2">
      <c r="D342" s="3"/>
      <c r="E342" s="3"/>
      <c r="F342" s="3"/>
      <c r="G342" s="3"/>
      <c r="H342" s="3"/>
      <c r="I342" s="3"/>
      <c r="J342" s="3"/>
      <c r="K342" s="3"/>
      <c r="L342" s="3"/>
    </row>
    <row r="343" spans="4:12" x14ac:dyDescent="0.2">
      <c r="D343" s="3"/>
      <c r="E343" s="3"/>
      <c r="F343" s="3"/>
      <c r="G343" s="3"/>
      <c r="H343" s="3"/>
      <c r="I343" s="3"/>
      <c r="J343" s="3"/>
      <c r="K343" s="3"/>
      <c r="L343" s="3"/>
    </row>
    <row r="344" spans="4:12" x14ac:dyDescent="0.2">
      <c r="D344" s="3"/>
      <c r="E344" s="3"/>
      <c r="F344" s="3"/>
      <c r="G344" s="3"/>
      <c r="H344" s="3"/>
      <c r="I344" s="3"/>
      <c r="J344" s="3"/>
      <c r="K344" s="3"/>
      <c r="L344" s="3"/>
    </row>
    <row r="345" spans="4:12" x14ac:dyDescent="0.2">
      <c r="D345" s="3"/>
      <c r="E345" s="3"/>
      <c r="F345" s="3"/>
      <c r="G345" s="3"/>
      <c r="H345" s="3"/>
      <c r="I345" s="3"/>
      <c r="J345" s="3"/>
      <c r="K345" s="3"/>
      <c r="L345" s="3"/>
    </row>
    <row r="346" spans="4:12" x14ac:dyDescent="0.2">
      <c r="D346" s="3"/>
      <c r="E346" s="3"/>
      <c r="F346" s="3"/>
      <c r="G346" s="3"/>
      <c r="H346" s="3"/>
      <c r="I346" s="3"/>
      <c r="J346" s="3"/>
      <c r="K346" s="3"/>
      <c r="L346" s="3"/>
    </row>
    <row r="347" spans="4:12" x14ac:dyDescent="0.2">
      <c r="D347" s="3"/>
      <c r="E347" s="3"/>
      <c r="F347" s="3"/>
      <c r="G347" s="3"/>
      <c r="H347" s="3"/>
      <c r="I347" s="3"/>
      <c r="J347" s="3"/>
      <c r="K347" s="3"/>
      <c r="L347" s="3"/>
    </row>
    <row r="348" spans="4:12" x14ac:dyDescent="0.2">
      <c r="D348" s="3"/>
      <c r="E348" s="3"/>
      <c r="F348" s="3"/>
      <c r="G348" s="3"/>
      <c r="H348" s="3"/>
      <c r="I348" s="3"/>
      <c r="J348" s="3"/>
      <c r="K348" s="3"/>
      <c r="L348" s="3"/>
    </row>
    <row r="349" spans="4:12" x14ac:dyDescent="0.2">
      <c r="D349" s="3"/>
      <c r="E349" s="3"/>
      <c r="F349" s="3"/>
      <c r="G349" s="3"/>
      <c r="H349" s="3"/>
      <c r="I349" s="3"/>
      <c r="J349" s="3"/>
      <c r="K349" s="3"/>
      <c r="L349" s="3"/>
    </row>
    <row r="350" spans="4:12" x14ac:dyDescent="0.2">
      <c r="D350" s="3"/>
      <c r="E350" s="3"/>
      <c r="F350" s="3"/>
      <c r="G350" s="3"/>
      <c r="H350" s="3"/>
      <c r="I350" s="3"/>
      <c r="J350" s="3"/>
      <c r="K350" s="3"/>
      <c r="L350" s="3"/>
    </row>
    <row r="351" spans="4:12" x14ac:dyDescent="0.2">
      <c r="D351" s="3"/>
      <c r="E351" s="3"/>
      <c r="F351" s="3"/>
      <c r="G351" s="3"/>
      <c r="H351" s="3"/>
      <c r="I351" s="3"/>
      <c r="J351" s="3"/>
      <c r="K351" s="3"/>
      <c r="L351" s="3"/>
    </row>
    <row r="352" spans="4:12" x14ac:dyDescent="0.2">
      <c r="D352" s="3"/>
      <c r="E352" s="3"/>
      <c r="F352" s="3"/>
      <c r="G352" s="3"/>
      <c r="H352" s="3"/>
      <c r="I352" s="3"/>
      <c r="J352" s="3"/>
      <c r="K352" s="3"/>
      <c r="L352" s="3"/>
    </row>
    <row r="353" spans="4:12" x14ac:dyDescent="0.2">
      <c r="D353" s="3"/>
      <c r="E353" s="3"/>
      <c r="F353" s="3"/>
      <c r="G353" s="3"/>
      <c r="H353" s="3"/>
      <c r="I353" s="3"/>
      <c r="J353" s="3"/>
      <c r="K353" s="3"/>
      <c r="L353" s="3"/>
    </row>
    <row r="354" spans="4:12" x14ac:dyDescent="0.2">
      <c r="D354" s="3"/>
      <c r="E354" s="3"/>
      <c r="F354" s="3"/>
      <c r="G354" s="3"/>
      <c r="H354" s="3"/>
      <c r="I354" s="3"/>
      <c r="J354" s="3"/>
      <c r="K354" s="3"/>
      <c r="L354" s="3"/>
    </row>
    <row r="355" spans="4:12" x14ac:dyDescent="0.2">
      <c r="D355" s="3"/>
      <c r="E355" s="3"/>
      <c r="F355" s="3"/>
      <c r="G355" s="3"/>
      <c r="H355" s="3"/>
      <c r="I355" s="3"/>
      <c r="J355" s="3"/>
      <c r="K355" s="3"/>
      <c r="L355" s="3"/>
    </row>
    <row r="356" spans="4:12" x14ac:dyDescent="0.2">
      <c r="D356" s="3"/>
      <c r="E356" s="3"/>
      <c r="F356" s="3"/>
      <c r="G356" s="3"/>
      <c r="H356" s="3"/>
      <c r="I356" s="3"/>
      <c r="J356" s="3"/>
      <c r="K356" s="3"/>
      <c r="L356" s="3"/>
    </row>
    <row r="357" spans="4:12" x14ac:dyDescent="0.2">
      <c r="D357" s="3"/>
      <c r="E357" s="3"/>
      <c r="F357" s="3"/>
      <c r="G357" s="3"/>
      <c r="H357" s="3"/>
      <c r="I357" s="3"/>
      <c r="J357" s="3"/>
      <c r="K357" s="3"/>
      <c r="L357" s="3"/>
    </row>
    <row r="358" spans="4:12" x14ac:dyDescent="0.2">
      <c r="D358" s="3"/>
      <c r="E358" s="3"/>
      <c r="F358" s="3"/>
      <c r="G358" s="3"/>
      <c r="H358" s="3"/>
      <c r="I358" s="3"/>
      <c r="J358" s="3"/>
      <c r="K358" s="3"/>
      <c r="L358" s="3"/>
    </row>
    <row r="359" spans="4:12" x14ac:dyDescent="0.2">
      <c r="D359" s="3"/>
      <c r="E359" s="3"/>
      <c r="F359" s="3"/>
      <c r="G359" s="3"/>
      <c r="H359" s="3"/>
      <c r="I359" s="3"/>
      <c r="J359" s="3"/>
      <c r="K359" s="3"/>
      <c r="L359" s="3"/>
    </row>
    <row r="360" spans="4:12" x14ac:dyDescent="0.2">
      <c r="D360" s="3"/>
      <c r="E360" s="3"/>
      <c r="F360" s="3"/>
      <c r="G360" s="3"/>
      <c r="H360" s="3"/>
      <c r="I360" s="3"/>
      <c r="J360" s="3"/>
      <c r="K360" s="3"/>
      <c r="L360" s="3"/>
    </row>
    <row r="361" spans="4:12" x14ac:dyDescent="0.2">
      <c r="D361" s="3"/>
      <c r="E361" s="3"/>
      <c r="F361" s="3"/>
      <c r="G361" s="3"/>
      <c r="H361" s="3"/>
      <c r="I361" s="3"/>
      <c r="J361" s="3"/>
      <c r="K361" s="3"/>
      <c r="L361" s="3"/>
    </row>
    <row r="362" spans="4:12" x14ac:dyDescent="0.2">
      <c r="D362" s="3"/>
      <c r="E362" s="3"/>
      <c r="F362" s="3"/>
      <c r="G362" s="3"/>
      <c r="H362" s="3"/>
      <c r="I362" s="3"/>
      <c r="J362" s="3"/>
      <c r="K362" s="3"/>
      <c r="L362" s="3"/>
    </row>
    <row r="363" spans="4:12" x14ac:dyDescent="0.2">
      <c r="D363" s="3"/>
      <c r="E363" s="3"/>
      <c r="F363" s="3"/>
      <c r="G363" s="3"/>
      <c r="H363" s="3"/>
      <c r="I363" s="3"/>
      <c r="J363" s="3"/>
      <c r="K363" s="3"/>
      <c r="L363" s="3"/>
    </row>
    <row r="364" spans="4:12" x14ac:dyDescent="0.2">
      <c r="D364" s="3"/>
      <c r="E364" s="3"/>
      <c r="F364" s="3"/>
      <c r="G364" s="3"/>
      <c r="H364" s="3"/>
      <c r="I364" s="3"/>
      <c r="J364" s="3"/>
      <c r="K364" s="3"/>
      <c r="L364" s="3"/>
    </row>
    <row r="365" spans="4:12" x14ac:dyDescent="0.2">
      <c r="D365" s="3"/>
      <c r="E365" s="3"/>
      <c r="F365" s="3"/>
      <c r="G365" s="3"/>
      <c r="H365" s="3"/>
      <c r="I365" s="3"/>
      <c r="J365" s="3"/>
      <c r="K365" s="3"/>
      <c r="L365" s="3"/>
    </row>
    <row r="366" spans="4:12" x14ac:dyDescent="0.2">
      <c r="D366" s="3"/>
      <c r="E366" s="3"/>
      <c r="F366" s="3"/>
      <c r="G366" s="3"/>
      <c r="H366" s="3"/>
      <c r="I366" s="3"/>
      <c r="J366" s="3"/>
      <c r="K366" s="3"/>
      <c r="L366" s="3"/>
    </row>
    <row r="367" spans="4:12" x14ac:dyDescent="0.2">
      <c r="D367" s="3"/>
      <c r="E367" s="3"/>
      <c r="F367" s="3"/>
      <c r="G367" s="3"/>
      <c r="H367" s="3"/>
      <c r="I367" s="3"/>
      <c r="J367" s="3"/>
      <c r="K367" s="3"/>
      <c r="L367" s="3"/>
    </row>
    <row r="368" spans="4:12" x14ac:dyDescent="0.2">
      <c r="D368" s="3"/>
      <c r="E368" s="3"/>
      <c r="F368" s="3"/>
      <c r="G368" s="3"/>
      <c r="H368" s="3"/>
      <c r="I368" s="3"/>
      <c r="J368" s="3"/>
      <c r="K368" s="3"/>
      <c r="L368" s="3"/>
    </row>
    <row r="369" spans="4:12" x14ac:dyDescent="0.2">
      <c r="D369" s="3"/>
      <c r="E369" s="3"/>
      <c r="F369" s="3"/>
      <c r="G369" s="3"/>
      <c r="H369" s="3"/>
      <c r="I369" s="3"/>
      <c r="J369" s="3"/>
      <c r="K369" s="3"/>
      <c r="L369" s="3"/>
    </row>
    <row r="370" spans="4:12" x14ac:dyDescent="0.2">
      <c r="D370" s="3"/>
      <c r="E370" s="3"/>
      <c r="F370" s="3"/>
      <c r="G370" s="3"/>
      <c r="H370" s="3"/>
      <c r="I370" s="3"/>
      <c r="J370" s="3"/>
      <c r="K370" s="3"/>
      <c r="L370" s="3"/>
    </row>
    <row r="371" spans="4:12" x14ac:dyDescent="0.2">
      <c r="D371" s="3"/>
      <c r="E371" s="3"/>
      <c r="F371" s="3"/>
      <c r="G371" s="3"/>
      <c r="H371" s="3"/>
      <c r="I371" s="3"/>
      <c r="J371" s="3"/>
      <c r="K371" s="3"/>
      <c r="L371" s="3"/>
    </row>
    <row r="372" spans="4:12" x14ac:dyDescent="0.2">
      <c r="D372" s="3"/>
      <c r="E372" s="3"/>
      <c r="F372" s="3"/>
      <c r="G372" s="3"/>
      <c r="H372" s="3"/>
      <c r="I372" s="3"/>
      <c r="J372" s="3"/>
      <c r="K372" s="3"/>
      <c r="L372" s="3"/>
    </row>
    <row r="373" spans="4:12" x14ac:dyDescent="0.2">
      <c r="D373" s="3"/>
      <c r="E373" s="3"/>
      <c r="F373" s="3"/>
      <c r="G373" s="3"/>
      <c r="H373" s="3"/>
      <c r="I373" s="3"/>
      <c r="J373" s="3"/>
      <c r="K373" s="3"/>
      <c r="L373" s="3"/>
    </row>
    <row r="374" spans="4:12" x14ac:dyDescent="0.2">
      <c r="D374" s="3"/>
      <c r="E374" s="3"/>
      <c r="F374" s="3"/>
      <c r="G374" s="3"/>
      <c r="H374" s="3"/>
      <c r="I374" s="3"/>
      <c r="J374" s="3"/>
      <c r="K374" s="3"/>
      <c r="L374" s="3"/>
    </row>
    <row r="375" spans="4:12" x14ac:dyDescent="0.2">
      <c r="D375" s="3"/>
      <c r="E375" s="3"/>
      <c r="F375" s="3"/>
      <c r="G375" s="3"/>
      <c r="H375" s="3"/>
      <c r="I375" s="3"/>
      <c r="J375" s="3"/>
      <c r="K375" s="3"/>
      <c r="L375" s="3"/>
    </row>
    <row r="376" spans="4:12" x14ac:dyDescent="0.2">
      <c r="D376" s="3"/>
      <c r="E376" s="3"/>
      <c r="F376" s="3"/>
      <c r="G376" s="3"/>
      <c r="H376" s="3"/>
      <c r="I376" s="3"/>
      <c r="J376" s="3"/>
      <c r="K376" s="3"/>
      <c r="L376" s="3"/>
    </row>
    <row r="377" spans="4:12" x14ac:dyDescent="0.2">
      <c r="D377" s="3"/>
      <c r="E377" s="3"/>
      <c r="F377" s="3"/>
      <c r="G377" s="3"/>
      <c r="H377" s="3"/>
      <c r="I377" s="3"/>
      <c r="J377" s="3"/>
      <c r="K377" s="3"/>
      <c r="L377" s="3"/>
    </row>
    <row r="378" spans="4:12" x14ac:dyDescent="0.2">
      <c r="D378" s="3"/>
      <c r="E378" s="3"/>
      <c r="F378" s="3"/>
      <c r="G378" s="3"/>
      <c r="H378" s="3"/>
      <c r="I378" s="3"/>
      <c r="J378" s="3"/>
      <c r="K378" s="3"/>
      <c r="L378" s="3"/>
    </row>
    <row r="379" spans="4:12" x14ac:dyDescent="0.2">
      <c r="D379" s="3"/>
      <c r="E379" s="3"/>
      <c r="F379" s="3"/>
      <c r="G379" s="3"/>
      <c r="H379" s="3"/>
      <c r="I379" s="3"/>
      <c r="J379" s="3"/>
      <c r="K379" s="3"/>
      <c r="L379" s="3"/>
    </row>
    <row r="380" spans="4:12" x14ac:dyDescent="0.2">
      <c r="D380" s="3"/>
      <c r="E380" s="3"/>
      <c r="F380" s="3"/>
      <c r="G380" s="3"/>
      <c r="H380" s="3"/>
      <c r="I380" s="3"/>
      <c r="J380" s="3"/>
      <c r="K380" s="3"/>
      <c r="L380" s="3"/>
    </row>
    <row r="381" spans="4:12" x14ac:dyDescent="0.2">
      <c r="D381" s="3"/>
      <c r="E381" s="3"/>
      <c r="F381" s="3"/>
      <c r="G381" s="3"/>
      <c r="H381" s="3"/>
      <c r="I381" s="3"/>
      <c r="J381" s="3"/>
      <c r="K381" s="3"/>
      <c r="L381" s="3"/>
    </row>
    <row r="382" spans="4:12" x14ac:dyDescent="0.2">
      <c r="D382" s="3"/>
      <c r="E382" s="3"/>
      <c r="F382" s="3"/>
      <c r="G382" s="3"/>
      <c r="H382" s="3"/>
      <c r="I382" s="3"/>
      <c r="J382" s="3"/>
      <c r="K382" s="3"/>
      <c r="L382" s="3"/>
    </row>
    <row r="383" spans="4:12" x14ac:dyDescent="0.2">
      <c r="D383" s="3"/>
      <c r="E383" s="3"/>
      <c r="F383" s="3"/>
      <c r="G383" s="3"/>
      <c r="H383" s="3"/>
      <c r="I383" s="3"/>
      <c r="J383" s="3"/>
      <c r="K383" s="3"/>
      <c r="L383" s="3"/>
    </row>
    <row r="384" spans="4:12" x14ac:dyDescent="0.2">
      <c r="D384" s="3"/>
      <c r="E384" s="3"/>
      <c r="F384" s="3"/>
      <c r="G384" s="3"/>
      <c r="H384" s="3"/>
      <c r="I384" s="3"/>
      <c r="J384" s="3"/>
      <c r="K384" s="3"/>
      <c r="L384" s="3"/>
    </row>
    <row r="385" spans="4:12" x14ac:dyDescent="0.2">
      <c r="D385" s="3"/>
      <c r="E385" s="3"/>
      <c r="F385" s="3"/>
      <c r="G385" s="3"/>
      <c r="H385" s="3"/>
      <c r="I385" s="3"/>
      <c r="J385" s="3"/>
      <c r="K385" s="3"/>
      <c r="L385" s="3"/>
    </row>
    <row r="386" spans="4:12" x14ac:dyDescent="0.2">
      <c r="D386" s="3"/>
      <c r="E386" s="3"/>
      <c r="F386" s="3"/>
      <c r="G386" s="3"/>
      <c r="H386" s="3"/>
      <c r="I386" s="3"/>
      <c r="J386" s="3"/>
      <c r="K386" s="3"/>
      <c r="L386" s="3"/>
    </row>
    <row r="387" spans="4:12" x14ac:dyDescent="0.2">
      <c r="D387" s="3"/>
      <c r="E387" s="3"/>
      <c r="F387" s="3"/>
      <c r="G387" s="3"/>
      <c r="H387" s="3"/>
      <c r="I387" s="3"/>
      <c r="J387" s="3"/>
      <c r="K387" s="3"/>
      <c r="L387" s="3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7"/>
  <sheetViews>
    <sheetView zoomScaleNormal="100" workbookViewId="0">
      <selection activeCell="A2" sqref="A2"/>
    </sheetView>
  </sheetViews>
  <sheetFormatPr baseColWidth="10" defaultColWidth="11.42578125" defaultRowHeight="12.75" x14ac:dyDescent="0.2"/>
  <cols>
    <col min="1" max="1" width="16.5703125" customWidth="1"/>
    <col min="2" max="10" width="6.7109375" customWidth="1"/>
    <col min="11" max="11" width="14" customWidth="1"/>
    <col min="12" max="12" width="5.85546875" customWidth="1"/>
    <col min="13" max="13" width="10.28515625" customWidth="1"/>
    <col min="14" max="14" width="3.7109375" customWidth="1"/>
    <col min="15" max="15" width="6" customWidth="1"/>
    <col min="16" max="16" width="10.28515625" customWidth="1"/>
  </cols>
  <sheetData>
    <row r="1" spans="1:30" x14ac:dyDescent="0.2">
      <c r="A1" s="1" t="s">
        <v>59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0" x14ac:dyDescent="0.2">
      <c r="B2" s="40"/>
      <c r="C2" s="40"/>
      <c r="D2" s="40"/>
      <c r="E2" s="40"/>
      <c r="G2" s="3"/>
      <c r="H2" s="3"/>
      <c r="I2" s="10"/>
      <c r="J2" s="44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</row>
    <row r="3" spans="1:30" x14ac:dyDescent="0.2">
      <c r="A3" s="84" t="s">
        <v>49</v>
      </c>
      <c r="B3" s="77">
        <v>150</v>
      </c>
      <c r="C3" s="40"/>
      <c r="D3" s="40"/>
      <c r="E3" s="40"/>
      <c r="G3" s="44"/>
      <c r="H3" s="3"/>
      <c r="I3" s="3"/>
      <c r="J3" s="44"/>
      <c r="K3" s="40"/>
      <c r="L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1:30" x14ac:dyDescent="0.2">
      <c r="A4" s="84" t="s">
        <v>50</v>
      </c>
      <c r="B4" s="77">
        <v>155</v>
      </c>
      <c r="C4" s="40"/>
      <c r="D4" s="41"/>
      <c r="E4" s="40"/>
      <c r="H4" s="3"/>
      <c r="I4" s="10"/>
      <c r="J4" s="44"/>
      <c r="K4" s="67"/>
      <c r="L4" s="67"/>
      <c r="N4" s="67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 spans="1:30" x14ac:dyDescent="0.2">
      <c r="A5" s="84" t="s">
        <v>52</v>
      </c>
      <c r="B5" s="78">
        <v>1.4999999999999999E-2</v>
      </c>
      <c r="C5" s="40"/>
      <c r="D5" s="40"/>
      <c r="E5" s="40"/>
      <c r="G5" s="3"/>
      <c r="H5" s="3"/>
      <c r="I5" s="3"/>
      <c r="J5" s="3"/>
      <c r="K5" s="67"/>
      <c r="L5" s="67"/>
      <c r="N5" s="67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30" x14ac:dyDescent="0.2">
      <c r="A6" s="84" t="s">
        <v>53</v>
      </c>
      <c r="B6" s="79">
        <v>1.07</v>
      </c>
      <c r="C6" s="40"/>
      <c r="D6" s="41"/>
      <c r="E6" s="44"/>
      <c r="F6" s="44"/>
      <c r="G6" s="44"/>
      <c r="H6" s="44"/>
      <c r="I6" s="44"/>
      <c r="J6" s="44"/>
      <c r="K6" s="2"/>
      <c r="L6" s="49"/>
      <c r="N6" s="67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</row>
    <row r="7" spans="1:30" x14ac:dyDescent="0.2">
      <c r="A7" s="84" t="s">
        <v>54</v>
      </c>
      <c r="B7" s="79">
        <v>0.95</v>
      </c>
      <c r="C7" s="40"/>
      <c r="D7" s="45" t="s">
        <v>24</v>
      </c>
      <c r="E7" s="46">
        <f>((1+$B$5)-$B$7)/($B$6-$B$7)</f>
        <v>0.54166666666666574</v>
      </c>
      <c r="F7" s="44"/>
      <c r="G7" s="44"/>
      <c r="H7" s="44"/>
      <c r="I7" s="44"/>
      <c r="J7" s="44"/>
      <c r="K7" s="2"/>
      <c r="L7" s="48"/>
      <c r="N7" s="67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</row>
    <row r="8" spans="1:30" x14ac:dyDescent="0.2">
      <c r="B8" s="10"/>
      <c r="C8" s="10"/>
      <c r="D8" s="10"/>
      <c r="E8" s="14"/>
      <c r="F8" s="10"/>
      <c r="G8" s="10"/>
      <c r="H8" s="10"/>
      <c r="I8" s="10"/>
      <c r="J8" s="47">
        <f>H9*$B$6</f>
        <v>196.61940150000004</v>
      </c>
      <c r="K8" s="2"/>
      <c r="L8" s="49"/>
      <c r="N8" s="67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x14ac:dyDescent="0.2">
      <c r="B9" s="10"/>
      <c r="C9" s="10"/>
      <c r="D9" s="10"/>
      <c r="E9" s="10"/>
      <c r="F9" s="10"/>
      <c r="G9" s="10"/>
      <c r="H9" s="47">
        <f>F10*$B$6</f>
        <v>183.75645000000003</v>
      </c>
      <c r="I9" s="10"/>
      <c r="J9" s="47"/>
      <c r="K9" s="2"/>
      <c r="L9" s="49"/>
      <c r="N9" s="67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1:30" x14ac:dyDescent="0.2">
      <c r="B10" s="10"/>
      <c r="C10" s="10"/>
      <c r="D10" s="10"/>
      <c r="E10" s="10"/>
      <c r="F10" s="47">
        <f>D11*$B$6</f>
        <v>171.73500000000001</v>
      </c>
      <c r="G10" s="10"/>
      <c r="H10" s="47"/>
      <c r="I10" s="10"/>
      <c r="J10" s="47">
        <f>H11*$B$6</f>
        <v>174.56862750000005</v>
      </c>
      <c r="K10" s="2"/>
      <c r="L10" s="49"/>
      <c r="N10" s="67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spans="1:30" x14ac:dyDescent="0.2">
      <c r="B11" s="10"/>
      <c r="C11" s="10"/>
      <c r="D11" s="47">
        <f>B12*$B$6</f>
        <v>160.5</v>
      </c>
      <c r="E11" s="10"/>
      <c r="F11" s="47"/>
      <c r="G11" s="10"/>
      <c r="H11" s="47">
        <f>F12*$B$6</f>
        <v>163.14825000000005</v>
      </c>
      <c r="I11" s="10"/>
      <c r="J11" s="47"/>
      <c r="K11" s="2"/>
      <c r="L11" s="49"/>
      <c r="N11" s="67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x14ac:dyDescent="0.2">
      <c r="A12" s="84" t="s">
        <v>55</v>
      </c>
      <c r="B12" s="47">
        <f>$B$3</f>
        <v>150</v>
      </c>
      <c r="C12" s="10"/>
      <c r="D12" s="47"/>
      <c r="E12" s="10"/>
      <c r="F12" s="47">
        <f>D13*$B$6</f>
        <v>152.47500000000002</v>
      </c>
      <c r="G12" s="10"/>
      <c r="H12" s="47"/>
      <c r="I12" s="10"/>
      <c r="J12" s="47">
        <f>H13*$B$6</f>
        <v>154.99083750000003</v>
      </c>
      <c r="K12" s="2"/>
      <c r="L12" s="49"/>
      <c r="N12" s="67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</row>
    <row r="13" spans="1:30" x14ac:dyDescent="0.2">
      <c r="B13" s="47"/>
      <c r="C13" s="10"/>
      <c r="D13" s="47">
        <f>B12*$B$7</f>
        <v>142.5</v>
      </c>
      <c r="E13" s="10"/>
      <c r="F13" s="47"/>
      <c r="G13" s="10"/>
      <c r="H13" s="47">
        <f>F14*$B$6</f>
        <v>144.85125000000002</v>
      </c>
      <c r="I13" s="10"/>
      <c r="J13" s="47"/>
      <c r="K13" s="2"/>
      <c r="L13" s="49"/>
      <c r="N13" s="67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</row>
    <row r="14" spans="1:30" x14ac:dyDescent="0.2">
      <c r="B14" s="47"/>
      <c r="C14" s="10"/>
      <c r="D14" s="47"/>
      <c r="E14" s="10"/>
      <c r="F14" s="47">
        <f>D13*$B$7</f>
        <v>135.375</v>
      </c>
      <c r="G14" s="10"/>
      <c r="H14" s="47"/>
      <c r="I14" s="10"/>
      <c r="J14" s="47">
        <f>H15*$B$6</f>
        <v>137.6086875</v>
      </c>
      <c r="K14" s="2"/>
      <c r="L14" s="49"/>
      <c r="N14" s="67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</row>
    <row r="15" spans="1:30" x14ac:dyDescent="0.2">
      <c r="B15" s="47"/>
      <c r="C15" s="10"/>
      <c r="D15" s="47"/>
      <c r="E15" s="10"/>
      <c r="F15" s="47"/>
      <c r="G15" s="10"/>
      <c r="H15" s="47">
        <f>F14*$B$7</f>
        <v>128.60624999999999</v>
      </c>
      <c r="I15" s="10"/>
      <c r="J15" s="47"/>
      <c r="K15" s="2"/>
      <c r="L15" s="49"/>
      <c r="N15" s="67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 spans="1:30" x14ac:dyDescent="0.2">
      <c r="B16" s="47"/>
      <c r="C16" s="10"/>
      <c r="D16" s="47"/>
      <c r="E16" s="10"/>
      <c r="F16" s="47"/>
      <c r="G16" s="10"/>
      <c r="H16" s="47"/>
      <c r="I16" s="10"/>
      <c r="J16" s="47">
        <f>H15*$B$7</f>
        <v>122.17593749999999</v>
      </c>
      <c r="K16" s="2"/>
      <c r="L16" s="49"/>
      <c r="N16" s="67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spans="1:30" x14ac:dyDescent="0.2">
      <c r="B17" s="50"/>
      <c r="C17" s="51"/>
      <c r="D17" s="50"/>
      <c r="E17" s="51"/>
      <c r="F17" s="50"/>
      <c r="G17" s="51"/>
      <c r="H17" s="50"/>
      <c r="I17" s="51"/>
      <c r="J17" s="50"/>
      <c r="K17" s="2"/>
      <c r="L17" s="2"/>
      <c r="M17" s="2"/>
      <c r="N17" s="67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spans="1:30" x14ac:dyDescent="0.2">
      <c r="K18" s="2"/>
      <c r="L18" s="90"/>
      <c r="M18" s="90"/>
      <c r="N18" s="2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spans="1:30" x14ac:dyDescent="0.2">
      <c r="B19" s="50"/>
      <c r="C19" s="51"/>
      <c r="D19" s="50"/>
      <c r="E19" s="51"/>
      <c r="F19" s="50"/>
      <c r="G19" s="51"/>
      <c r="H19" s="50"/>
      <c r="I19" s="51"/>
      <c r="J19" s="50"/>
      <c r="K19" s="2"/>
      <c r="L19" s="67"/>
      <c r="M19" s="68"/>
      <c r="N19" s="2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 spans="1:30" x14ac:dyDescent="0.2">
      <c r="B20" s="43"/>
      <c r="D20" s="43"/>
      <c r="F20" s="43"/>
      <c r="H20" s="47"/>
      <c r="I20" s="44"/>
      <c r="J20" s="47">
        <f>MAX(J8-$B$4,0)</f>
        <v>41.619401500000038</v>
      </c>
      <c r="K20" s="2"/>
      <c r="L20" s="49"/>
      <c r="M20" s="69"/>
      <c r="N20" s="2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spans="1:30" x14ac:dyDescent="0.2">
      <c r="B21" s="43"/>
      <c r="D21" s="43"/>
      <c r="F21" s="43"/>
      <c r="H21" s="66">
        <f>($E$7*J20+(1-$E$7)*J22)/(1+$B$5)</f>
        <v>31.047090394088695</v>
      </c>
      <c r="I21" s="44"/>
      <c r="J21" s="47"/>
      <c r="K21" s="2"/>
      <c r="L21" s="49"/>
      <c r="M21" s="69"/>
      <c r="N21" s="2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spans="1:30" x14ac:dyDescent="0.2">
      <c r="B22" s="43"/>
      <c r="D22" s="43"/>
      <c r="F22" s="47">
        <f>($E$7*H21+(1-$E$7)*H23)/(1+$B$5)</f>
        <v>21.284297251847629</v>
      </c>
      <c r="H22" s="47"/>
      <c r="I22" s="44"/>
      <c r="J22" s="47">
        <f>MAX(J10-$B$4,0)</f>
        <v>19.568627500000048</v>
      </c>
      <c r="K22" s="2"/>
      <c r="L22" s="49"/>
      <c r="M22" s="69"/>
      <c r="N22" s="2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 spans="1:30" x14ac:dyDescent="0.2">
      <c r="B23" s="47"/>
      <c r="C23" s="3"/>
      <c r="D23" s="47">
        <f>($E$7*F22+(1-$E$7)*F24)/(1+$B$5)</f>
        <v>13.875178680677259</v>
      </c>
      <c r="E23" s="3"/>
      <c r="F23" s="47"/>
      <c r="G23" s="44"/>
      <c r="H23" s="47">
        <f>($E$7*J22+(1-$E$7)*J24)/(1+$B$5)</f>
        <v>10.443027811986871</v>
      </c>
      <c r="I23" s="44"/>
      <c r="J23" s="47"/>
      <c r="K23" s="2"/>
      <c r="L23" s="49"/>
      <c r="M23" s="69"/>
      <c r="N23" s="2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</row>
    <row r="24" spans="1:30" x14ac:dyDescent="0.2">
      <c r="A24" s="84" t="s">
        <v>56</v>
      </c>
      <c r="B24" s="47">
        <f>($E$7*D23+(1-$E$7)*D25)/(1+$B$5)</f>
        <v>8.7476456963815483</v>
      </c>
      <c r="C24" s="3"/>
      <c r="D24" s="47"/>
      <c r="E24" s="3"/>
      <c r="F24" s="47">
        <f>($E$7*H23+(1-$E$7)*H25)/(1+$B$5)</f>
        <v>5.5730443988435594</v>
      </c>
      <c r="G24" s="44"/>
      <c r="H24" s="47"/>
      <c r="I24" s="44"/>
      <c r="J24" s="47">
        <f>MAX(J12-$B$4,0)</f>
        <v>0</v>
      </c>
      <c r="K24" s="2"/>
      <c r="L24" s="49"/>
      <c r="M24" s="69"/>
      <c r="N24" s="2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 spans="1:30" x14ac:dyDescent="0.2">
      <c r="B25" s="3"/>
      <c r="C25" s="3"/>
      <c r="D25" s="47">
        <f>($E$7*F24+(1-$E$7)*F26)/(1+$B$5)</f>
        <v>2.9741205740954908</v>
      </c>
      <c r="E25" s="3"/>
      <c r="F25" s="47"/>
      <c r="G25" s="44"/>
      <c r="H25" s="47">
        <f>($E$7*J24+(1-$E$7)*J26)/(1+$B$5)</f>
        <v>0</v>
      </c>
      <c r="I25" s="44"/>
      <c r="J25" s="47"/>
      <c r="K25" s="2"/>
      <c r="L25" s="49"/>
      <c r="M25" s="69"/>
      <c r="N25" s="2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</row>
    <row r="26" spans="1:30" x14ac:dyDescent="0.2">
      <c r="B26" s="52"/>
      <c r="C26" s="3"/>
      <c r="D26" s="52"/>
      <c r="E26" s="3"/>
      <c r="F26" s="47">
        <f>($E$7*H25+(1-$E$7)*H27)/(1+$B$5)</f>
        <v>0</v>
      </c>
      <c r="G26" s="44"/>
      <c r="H26" s="47"/>
      <c r="I26" s="44"/>
      <c r="J26" s="47">
        <f>MAX(J14-$B$4,0)</f>
        <v>0</v>
      </c>
      <c r="K26" s="2"/>
      <c r="L26" s="49"/>
      <c r="M26" s="69"/>
      <c r="N26" s="2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</row>
    <row r="27" spans="1:30" x14ac:dyDescent="0.2">
      <c r="B27" s="3"/>
      <c r="C27" s="3"/>
      <c r="D27" s="52"/>
      <c r="E27" s="3"/>
      <c r="F27" s="47"/>
      <c r="G27" s="44"/>
      <c r="H27" s="47">
        <f>($E$7*J26+(1-$E$7)*J28)/(1+$B$5)</f>
        <v>0</v>
      </c>
      <c r="I27" s="44"/>
      <c r="J27" s="47"/>
      <c r="K27" s="2"/>
      <c r="L27" s="49"/>
      <c r="M27" s="69"/>
      <c r="N27" s="2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</row>
    <row r="28" spans="1:30" x14ac:dyDescent="0.2">
      <c r="B28" s="3"/>
      <c r="C28" s="3"/>
      <c r="D28" s="3"/>
      <c r="E28" s="3"/>
      <c r="F28" s="47"/>
      <c r="G28" s="44"/>
      <c r="H28" s="44"/>
      <c r="I28" s="44"/>
      <c r="J28" s="47">
        <f>MAX(J16-$B$4,0)</f>
        <v>0</v>
      </c>
      <c r="K28" s="2"/>
      <c r="L28" s="49"/>
      <c r="M28" s="69"/>
      <c r="N28" s="2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</row>
    <row r="29" spans="1:30" x14ac:dyDescent="0.2">
      <c r="B29" s="3"/>
      <c r="C29" s="3"/>
      <c r="D29" s="3"/>
      <c r="E29" s="3"/>
      <c r="F29" s="3"/>
      <c r="G29" s="44"/>
      <c r="H29" s="44"/>
      <c r="I29" s="44"/>
      <c r="J29" s="47"/>
      <c r="K29" s="2"/>
      <c r="L29" s="2"/>
      <c r="M29" s="2"/>
      <c r="N29" s="67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</row>
    <row r="30" spans="1:30" x14ac:dyDescent="0.2">
      <c r="B30" s="44"/>
      <c r="C30" s="44"/>
      <c r="D30" s="44"/>
      <c r="E30" s="44"/>
      <c r="F30" s="44"/>
      <c r="G30" s="44"/>
      <c r="H30" s="44"/>
      <c r="I30" s="44"/>
      <c r="J30" s="47"/>
      <c r="K30" s="49"/>
      <c r="L30" s="2"/>
      <c r="M30" s="2"/>
      <c r="N30" s="67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 spans="1:30" x14ac:dyDescent="0.2">
      <c r="B31" s="44"/>
      <c r="C31" s="44"/>
      <c r="D31" s="47"/>
      <c r="E31" s="44"/>
      <c r="F31" s="44"/>
      <c r="G31" s="44"/>
      <c r="H31" s="44"/>
      <c r="I31" s="44"/>
      <c r="J31" s="44"/>
      <c r="K31" s="49"/>
      <c r="L31" s="2"/>
      <c r="M31" s="2"/>
      <c r="N31" s="67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spans="1:30" x14ac:dyDescent="0.2">
      <c r="B32" s="44"/>
      <c r="C32" s="44"/>
      <c r="D32" s="44"/>
      <c r="E32" s="44"/>
      <c r="F32" s="44"/>
      <c r="G32" s="44"/>
      <c r="H32" s="44"/>
      <c r="I32" s="44"/>
      <c r="J32" s="44"/>
      <c r="K32" s="49"/>
      <c r="L32" s="2"/>
      <c r="M32" s="2"/>
      <c r="N32" s="67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</row>
    <row r="33" spans="2:30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</row>
    <row r="34" spans="2:30" x14ac:dyDescent="0.2">
      <c r="B34" s="44"/>
      <c r="C34" s="44"/>
      <c r="D34" s="44"/>
      <c r="E34" s="44"/>
      <c r="F34" s="44"/>
      <c r="G34" s="44"/>
      <c r="H34" s="44"/>
      <c r="I34" s="44"/>
      <c r="J34" s="44"/>
      <c r="K34" s="44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spans="2:30" x14ac:dyDescent="0.2">
      <c r="B35" s="44"/>
      <c r="C35" s="53"/>
      <c r="D35" s="54"/>
      <c r="E35" s="44"/>
      <c r="F35" s="44"/>
      <c r="G35" s="44"/>
      <c r="H35" s="44"/>
      <c r="I35" s="44"/>
      <c r="J35" s="44"/>
      <c r="K35" s="44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  <row r="36" spans="2:30" x14ac:dyDescent="0.2">
      <c r="C36" s="53"/>
      <c r="D36" s="54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2:30" x14ac:dyDescent="0.2">
      <c r="B37" s="44"/>
      <c r="C37" s="53"/>
      <c r="D37" s="54"/>
      <c r="E37" s="44"/>
      <c r="F37" s="44"/>
      <c r="G37" s="44"/>
      <c r="H37" s="44"/>
      <c r="I37" s="44"/>
      <c r="J37" s="44"/>
      <c r="K37" s="44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</row>
    <row r="38" spans="2:30" x14ac:dyDescent="0.2">
      <c r="C38" s="53"/>
      <c r="D38" s="54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</row>
    <row r="39" spans="2:30" x14ac:dyDescent="0.2">
      <c r="C39" s="53"/>
      <c r="D39" s="54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  <row r="40" spans="2:30" x14ac:dyDescent="0.2">
      <c r="C40" s="53"/>
      <c r="L40" s="40"/>
      <c r="M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</row>
    <row r="41" spans="2:30" x14ac:dyDescent="0.2">
      <c r="B41" s="44"/>
      <c r="C41" s="44"/>
      <c r="D41" s="44"/>
      <c r="E41" s="44"/>
      <c r="F41" s="44"/>
      <c r="G41" s="44"/>
      <c r="H41" s="44"/>
      <c r="I41" s="44"/>
      <c r="J41" s="44"/>
      <c r="K41" s="44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</row>
    <row r="42" spans="2:30" x14ac:dyDescent="0.2">
      <c r="B42" s="44"/>
      <c r="C42" s="44"/>
      <c r="D42" s="44"/>
      <c r="E42" s="44"/>
      <c r="F42" s="44"/>
      <c r="G42" s="44"/>
      <c r="H42" s="44"/>
      <c r="I42" s="44"/>
      <c r="J42" s="44"/>
      <c r="K42" s="44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</row>
    <row r="43" spans="2:30" x14ac:dyDescent="0.2">
      <c r="B43" s="44"/>
      <c r="C43" s="44"/>
      <c r="D43" s="44"/>
      <c r="E43" s="44"/>
      <c r="F43" s="44"/>
      <c r="G43" s="44"/>
      <c r="H43" s="44"/>
      <c r="I43" s="44"/>
      <c r="J43" s="44"/>
      <c r="K43" s="44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</row>
    <row r="44" spans="2:30" x14ac:dyDescent="0.2">
      <c r="B44" s="44"/>
      <c r="C44" s="44"/>
      <c r="D44" s="44"/>
      <c r="E44" s="44"/>
      <c r="F44" s="44"/>
      <c r="G44" s="44"/>
      <c r="H44" s="44"/>
      <c r="I44" s="44"/>
      <c r="J44" s="44"/>
      <c r="K44" s="44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</row>
    <row r="45" spans="2:30" x14ac:dyDescent="0.2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spans="2:30" x14ac:dyDescent="0.2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</row>
    <row r="47" spans="2:30" x14ac:dyDescent="0.2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</row>
    <row r="48" spans="2:30" x14ac:dyDescent="0.2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</row>
    <row r="49" spans="2:30" x14ac:dyDescent="0.2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</row>
    <row r="50" spans="2:30" x14ac:dyDescent="0.2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</row>
    <row r="51" spans="2:30" x14ac:dyDescent="0.2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</row>
    <row r="52" spans="2:30" x14ac:dyDescent="0.2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</row>
    <row r="53" spans="2:30" x14ac:dyDescent="0.2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</row>
    <row r="54" spans="2:30" x14ac:dyDescent="0.2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</row>
    <row r="55" spans="2:30" x14ac:dyDescent="0.2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</row>
    <row r="56" spans="2:30" x14ac:dyDescent="0.2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</row>
    <row r="57" spans="2:30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 spans="2:30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 spans="2:30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spans="2:30" x14ac:dyDescent="0.2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2:30" x14ac:dyDescent="0.2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spans="2:30" x14ac:dyDescent="0.2"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 spans="2:30" x14ac:dyDescent="0.2"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 spans="2:30" x14ac:dyDescent="0.2"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 spans="2:30" x14ac:dyDescent="0.2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2:30" x14ac:dyDescent="0.2"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</row>
    <row r="67" spans="2:30" x14ac:dyDescent="0.2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</row>
    <row r="68" spans="2:30" x14ac:dyDescent="0.2"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</row>
    <row r="69" spans="2:30" x14ac:dyDescent="0.2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 spans="2:30" x14ac:dyDescent="0.2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</row>
    <row r="71" spans="2:30" x14ac:dyDescent="0.2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  <row r="72" spans="2:30" x14ac:dyDescent="0.2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</row>
    <row r="73" spans="2:30" x14ac:dyDescent="0.2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 spans="2:30" x14ac:dyDescent="0.2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</row>
    <row r="75" spans="2:30" x14ac:dyDescent="0.2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2:30" x14ac:dyDescent="0.2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2:30" x14ac:dyDescent="0.2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2:30" x14ac:dyDescent="0.2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</row>
    <row r="79" spans="2:30" x14ac:dyDescent="0.2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spans="2:30" x14ac:dyDescent="0.2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</row>
    <row r="81" spans="2:30" x14ac:dyDescent="0.2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2" spans="2:30" x14ac:dyDescent="0.2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</row>
    <row r="83" spans="2:30" x14ac:dyDescent="0.2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</row>
    <row r="84" spans="2:30" x14ac:dyDescent="0.2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</row>
    <row r="85" spans="2:30" x14ac:dyDescent="0.2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2:30" x14ac:dyDescent="0.2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2:30" x14ac:dyDescent="0.2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2:30" x14ac:dyDescent="0.2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</row>
    <row r="89" spans="2:30" x14ac:dyDescent="0.2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</row>
    <row r="90" spans="2:30" x14ac:dyDescent="0.2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</row>
    <row r="91" spans="2:30" x14ac:dyDescent="0.2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2" spans="2:30" x14ac:dyDescent="0.2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</row>
    <row r="93" spans="2:30" x14ac:dyDescent="0.2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</row>
    <row r="94" spans="2:30" x14ac:dyDescent="0.2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</row>
    <row r="95" spans="2:30" x14ac:dyDescent="0.2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2:30" x14ac:dyDescent="0.2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2:30" x14ac:dyDescent="0.2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2:30" x14ac:dyDescent="0.2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</row>
    <row r="99" spans="2:30" x14ac:dyDescent="0.2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</row>
    <row r="100" spans="2:30" x14ac:dyDescent="0.2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</row>
    <row r="101" spans="2:30" x14ac:dyDescent="0.2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  <row r="102" spans="2:30" x14ac:dyDescent="0.2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</row>
    <row r="103" spans="2:30" x14ac:dyDescent="0.2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</row>
    <row r="104" spans="2:30" x14ac:dyDescent="0.2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</row>
    <row r="105" spans="2:30" x14ac:dyDescent="0.2"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</row>
    <row r="106" spans="2:30" x14ac:dyDescent="0.2"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</row>
    <row r="107" spans="2:30" x14ac:dyDescent="0.2"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</row>
    <row r="108" spans="2:30" x14ac:dyDescent="0.2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</row>
    <row r="109" spans="2:30" x14ac:dyDescent="0.2"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</row>
    <row r="110" spans="2:30" x14ac:dyDescent="0.2"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</row>
    <row r="111" spans="2:30" x14ac:dyDescent="0.2"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</row>
    <row r="112" spans="2:30" x14ac:dyDescent="0.2"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</row>
    <row r="113" spans="2:30" x14ac:dyDescent="0.2"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</row>
    <row r="114" spans="2:30" x14ac:dyDescent="0.2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</row>
    <row r="115" spans="2:30" x14ac:dyDescent="0.2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</row>
    <row r="116" spans="2:30" x14ac:dyDescent="0.2"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</row>
    <row r="117" spans="2:30" x14ac:dyDescent="0.2"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</row>
    <row r="118" spans="2:30" x14ac:dyDescent="0.2"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</row>
    <row r="119" spans="2:30" x14ac:dyDescent="0.2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</row>
    <row r="120" spans="2:30" x14ac:dyDescent="0.2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</row>
    <row r="121" spans="2:30" x14ac:dyDescent="0.2"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</row>
    <row r="122" spans="2:30" x14ac:dyDescent="0.2"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</row>
    <row r="123" spans="2:30" x14ac:dyDescent="0.2"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</row>
    <row r="124" spans="2:30" x14ac:dyDescent="0.2"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</row>
    <row r="125" spans="2:30" x14ac:dyDescent="0.2"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</row>
    <row r="126" spans="2:30" x14ac:dyDescent="0.2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</row>
    <row r="127" spans="2:30" x14ac:dyDescent="0.2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</row>
    <row r="128" spans="2:30" x14ac:dyDescent="0.2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</row>
    <row r="129" spans="2:30" x14ac:dyDescent="0.2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</row>
    <row r="130" spans="2:30" x14ac:dyDescent="0.2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</row>
    <row r="131" spans="2:30" x14ac:dyDescent="0.2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</row>
    <row r="132" spans="2:30" x14ac:dyDescent="0.2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</row>
    <row r="133" spans="2:30" x14ac:dyDescent="0.2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</row>
    <row r="134" spans="2:30" x14ac:dyDescent="0.2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</row>
    <row r="135" spans="2:30" x14ac:dyDescent="0.2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</row>
    <row r="136" spans="2:30" x14ac:dyDescent="0.2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</row>
    <row r="137" spans="2:30" x14ac:dyDescent="0.2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</row>
    <row r="138" spans="2:30" x14ac:dyDescent="0.2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</row>
    <row r="139" spans="2:30" x14ac:dyDescent="0.2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</row>
    <row r="140" spans="2:30" x14ac:dyDescent="0.2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</row>
    <row r="141" spans="2:30" x14ac:dyDescent="0.2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</row>
    <row r="142" spans="2:30" x14ac:dyDescent="0.2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</row>
    <row r="143" spans="2:30" x14ac:dyDescent="0.2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</row>
    <row r="144" spans="2:30" x14ac:dyDescent="0.2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</row>
    <row r="145" spans="2:30" x14ac:dyDescent="0.2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</row>
    <row r="146" spans="2:30" x14ac:dyDescent="0.2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 spans="2:30" x14ac:dyDescent="0.2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</row>
    <row r="148" spans="2:30" x14ac:dyDescent="0.2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</row>
    <row r="149" spans="2:30" x14ac:dyDescent="0.2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</row>
    <row r="150" spans="2:30" x14ac:dyDescent="0.2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</row>
    <row r="151" spans="2:30" x14ac:dyDescent="0.2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</row>
    <row r="152" spans="2:30" x14ac:dyDescent="0.2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</row>
    <row r="153" spans="2:30" x14ac:dyDescent="0.2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</row>
    <row r="154" spans="2:30" x14ac:dyDescent="0.2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</row>
    <row r="155" spans="2:30" x14ac:dyDescent="0.2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</row>
    <row r="156" spans="2:30" x14ac:dyDescent="0.2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</row>
    <row r="157" spans="2:30" x14ac:dyDescent="0.2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</row>
    <row r="158" spans="2:30" x14ac:dyDescent="0.2"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</row>
    <row r="159" spans="2:30" x14ac:dyDescent="0.2"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</row>
    <row r="160" spans="2:30" x14ac:dyDescent="0.2"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</row>
    <row r="161" spans="2:30" x14ac:dyDescent="0.2"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</row>
    <row r="162" spans="2:30" x14ac:dyDescent="0.2"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</row>
    <row r="163" spans="2:30" x14ac:dyDescent="0.2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</row>
    <row r="164" spans="2:30" x14ac:dyDescent="0.2"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</row>
    <row r="165" spans="2:30" x14ac:dyDescent="0.2"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</row>
    <row r="166" spans="2:30" x14ac:dyDescent="0.2"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</row>
    <row r="167" spans="2:30" x14ac:dyDescent="0.2"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</row>
    <row r="168" spans="2:30" x14ac:dyDescent="0.2"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</row>
    <row r="169" spans="2:30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2:30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2:30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2:30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2:30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2:30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2:30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2:30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2:12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2:12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2:12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2:12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2:12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2:12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2:12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2:12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2:12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2:12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2:12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2:12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2:12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2:12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2:12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2:12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2:12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2:12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2:12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2:12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2:12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2:12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2:12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2:12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2:12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2:12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2:12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2:12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2:12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2:12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2:12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2:12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2:12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2:12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2:12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2:12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2:12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2:12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2:12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2:12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2:12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2:12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2:12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2:12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2:12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2:12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2:12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2:12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2:12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2:12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2:12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2:12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2:12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2:12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2:12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2:12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2:12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2:12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2:12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2:12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2:12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2:12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2:12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2:12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2:12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2:12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2:12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2:12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2:12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2:12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2:12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2:12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2:12" x14ac:dyDescent="0.2">
      <c r="D249" s="3"/>
      <c r="E249" s="3"/>
      <c r="F249" s="3"/>
      <c r="G249" s="3"/>
      <c r="H249" s="3"/>
      <c r="I249" s="3"/>
      <c r="J249" s="3"/>
      <c r="K249" s="3"/>
      <c r="L249" s="3"/>
    </row>
    <row r="250" spans="2:12" x14ac:dyDescent="0.2">
      <c r="D250" s="3"/>
      <c r="E250" s="3"/>
      <c r="F250" s="3"/>
      <c r="G250" s="3"/>
      <c r="H250" s="3"/>
      <c r="I250" s="3"/>
      <c r="J250" s="3"/>
      <c r="K250" s="3"/>
      <c r="L250" s="3"/>
    </row>
    <row r="251" spans="2:12" x14ac:dyDescent="0.2">
      <c r="D251" s="3"/>
      <c r="E251" s="3"/>
      <c r="F251" s="3"/>
      <c r="G251" s="3"/>
      <c r="H251" s="3"/>
      <c r="I251" s="3"/>
      <c r="J251" s="3"/>
      <c r="K251" s="3"/>
      <c r="L251" s="3"/>
    </row>
    <row r="252" spans="2:12" x14ac:dyDescent="0.2">
      <c r="D252" s="3"/>
      <c r="E252" s="3"/>
      <c r="F252" s="3"/>
      <c r="G252" s="3"/>
      <c r="H252" s="3"/>
      <c r="I252" s="3"/>
      <c r="J252" s="3"/>
      <c r="K252" s="3"/>
      <c r="L252" s="3"/>
    </row>
    <row r="253" spans="2:12" x14ac:dyDescent="0.2">
      <c r="D253" s="3"/>
      <c r="E253" s="3"/>
      <c r="F253" s="3"/>
      <c r="G253" s="3"/>
      <c r="H253" s="3"/>
      <c r="I253" s="3"/>
      <c r="J253" s="3"/>
      <c r="K253" s="3"/>
      <c r="L253" s="3"/>
    </row>
    <row r="254" spans="2:12" x14ac:dyDescent="0.2">
      <c r="D254" s="3"/>
      <c r="E254" s="3"/>
      <c r="F254" s="3"/>
      <c r="G254" s="3"/>
      <c r="H254" s="3"/>
      <c r="I254" s="3"/>
      <c r="J254" s="3"/>
      <c r="K254" s="3"/>
      <c r="L254" s="3"/>
    </row>
    <row r="255" spans="2:12" x14ac:dyDescent="0.2">
      <c r="D255" s="3"/>
      <c r="E255" s="3"/>
      <c r="F255" s="3"/>
      <c r="G255" s="3"/>
      <c r="H255" s="3"/>
      <c r="I255" s="3"/>
      <c r="J255" s="3"/>
      <c r="K255" s="3"/>
      <c r="L255" s="3"/>
    </row>
    <row r="256" spans="2:12" x14ac:dyDescent="0.2">
      <c r="D256" s="3"/>
      <c r="E256" s="3"/>
      <c r="F256" s="3"/>
      <c r="G256" s="3"/>
      <c r="H256" s="3"/>
      <c r="I256" s="3"/>
      <c r="J256" s="3"/>
      <c r="K256" s="3"/>
      <c r="L256" s="3"/>
    </row>
    <row r="257" spans="4:12" x14ac:dyDescent="0.2">
      <c r="D257" s="3"/>
      <c r="E257" s="3"/>
      <c r="F257" s="3"/>
      <c r="G257" s="3"/>
      <c r="H257" s="3"/>
      <c r="I257" s="3"/>
      <c r="J257" s="3"/>
      <c r="K257" s="3"/>
      <c r="L257" s="3"/>
    </row>
    <row r="258" spans="4:12" x14ac:dyDescent="0.2">
      <c r="D258" s="3"/>
      <c r="E258" s="3"/>
      <c r="F258" s="3"/>
      <c r="G258" s="3"/>
      <c r="H258" s="3"/>
      <c r="I258" s="3"/>
      <c r="J258" s="3"/>
      <c r="K258" s="3"/>
      <c r="L258" s="3"/>
    </row>
    <row r="259" spans="4:12" x14ac:dyDescent="0.2">
      <c r="D259" s="3"/>
      <c r="E259" s="3"/>
      <c r="F259" s="3"/>
      <c r="G259" s="3"/>
      <c r="H259" s="3"/>
      <c r="I259" s="3"/>
      <c r="J259" s="3"/>
      <c r="K259" s="3"/>
      <c r="L259" s="3"/>
    </row>
    <row r="260" spans="4:12" x14ac:dyDescent="0.2">
      <c r="D260" s="3"/>
      <c r="E260" s="3"/>
      <c r="F260" s="3"/>
      <c r="G260" s="3"/>
      <c r="H260" s="3"/>
      <c r="I260" s="3"/>
      <c r="J260" s="3"/>
      <c r="K260" s="3"/>
      <c r="L260" s="3"/>
    </row>
    <row r="261" spans="4:12" x14ac:dyDescent="0.2">
      <c r="D261" s="3"/>
      <c r="E261" s="3"/>
      <c r="F261" s="3"/>
      <c r="G261" s="3"/>
      <c r="H261" s="3"/>
      <c r="I261" s="3"/>
      <c r="J261" s="3"/>
      <c r="K261" s="3"/>
      <c r="L261" s="3"/>
    </row>
    <row r="262" spans="4:12" x14ac:dyDescent="0.2">
      <c r="D262" s="3"/>
      <c r="E262" s="3"/>
      <c r="F262" s="3"/>
      <c r="G262" s="3"/>
      <c r="H262" s="3"/>
      <c r="I262" s="3"/>
      <c r="J262" s="3"/>
      <c r="K262" s="3"/>
      <c r="L262" s="3"/>
    </row>
    <row r="263" spans="4:12" x14ac:dyDescent="0.2">
      <c r="D263" s="3"/>
      <c r="E263" s="3"/>
      <c r="F263" s="3"/>
      <c r="G263" s="3"/>
      <c r="H263" s="3"/>
      <c r="I263" s="3"/>
      <c r="J263" s="3"/>
      <c r="K263" s="3"/>
      <c r="L263" s="3"/>
    </row>
    <row r="264" spans="4:12" x14ac:dyDescent="0.2">
      <c r="D264" s="3"/>
      <c r="E264" s="3"/>
      <c r="F264" s="3"/>
      <c r="G264" s="3"/>
      <c r="H264" s="3"/>
      <c r="I264" s="3"/>
      <c r="J264" s="3"/>
      <c r="K264" s="3"/>
      <c r="L264" s="3"/>
    </row>
    <row r="265" spans="4:12" x14ac:dyDescent="0.2">
      <c r="D265" s="3"/>
      <c r="E265" s="3"/>
      <c r="F265" s="3"/>
      <c r="G265" s="3"/>
      <c r="H265" s="3"/>
      <c r="I265" s="3"/>
      <c r="J265" s="3"/>
      <c r="K265" s="3"/>
      <c r="L265" s="3"/>
    </row>
    <row r="266" spans="4:12" x14ac:dyDescent="0.2">
      <c r="D266" s="3"/>
      <c r="E266" s="3"/>
      <c r="F266" s="3"/>
      <c r="G266" s="3"/>
      <c r="H266" s="3"/>
      <c r="I266" s="3"/>
      <c r="J266" s="3"/>
      <c r="K266" s="3"/>
      <c r="L266" s="3"/>
    </row>
    <row r="267" spans="4:12" x14ac:dyDescent="0.2">
      <c r="D267" s="3"/>
      <c r="E267" s="3"/>
      <c r="F267" s="3"/>
      <c r="G267" s="3"/>
      <c r="H267" s="3"/>
      <c r="I267" s="3"/>
      <c r="J267" s="3"/>
      <c r="K267" s="3"/>
      <c r="L267" s="3"/>
    </row>
    <row r="268" spans="4:12" x14ac:dyDescent="0.2">
      <c r="D268" s="3"/>
      <c r="E268" s="3"/>
      <c r="F268" s="3"/>
      <c r="G268" s="3"/>
      <c r="H268" s="3"/>
      <c r="I268" s="3"/>
      <c r="J268" s="3"/>
      <c r="K268" s="3"/>
      <c r="L268" s="3"/>
    </row>
    <row r="269" spans="4:12" x14ac:dyDescent="0.2">
      <c r="D269" s="3"/>
      <c r="E269" s="3"/>
      <c r="F269" s="3"/>
      <c r="G269" s="3"/>
      <c r="H269" s="3"/>
      <c r="I269" s="3"/>
      <c r="J269" s="3"/>
      <c r="K269" s="3"/>
      <c r="L269" s="3"/>
    </row>
    <row r="270" spans="4:12" x14ac:dyDescent="0.2">
      <c r="D270" s="3"/>
      <c r="E270" s="3"/>
      <c r="F270" s="3"/>
      <c r="G270" s="3"/>
      <c r="H270" s="3"/>
      <c r="I270" s="3"/>
      <c r="J270" s="3"/>
      <c r="K270" s="3"/>
      <c r="L270" s="3"/>
    </row>
    <row r="271" spans="4:12" x14ac:dyDescent="0.2">
      <c r="D271" s="3"/>
      <c r="E271" s="3"/>
      <c r="F271" s="3"/>
      <c r="G271" s="3"/>
      <c r="H271" s="3"/>
      <c r="I271" s="3"/>
      <c r="J271" s="3"/>
      <c r="K271" s="3"/>
      <c r="L271" s="3"/>
    </row>
    <row r="272" spans="4:12" x14ac:dyDescent="0.2">
      <c r="D272" s="3"/>
      <c r="E272" s="3"/>
      <c r="F272" s="3"/>
      <c r="G272" s="3"/>
      <c r="H272" s="3"/>
      <c r="I272" s="3"/>
      <c r="J272" s="3"/>
      <c r="K272" s="3"/>
      <c r="L272" s="3"/>
    </row>
    <row r="273" spans="4:12" x14ac:dyDescent="0.2">
      <c r="D273" s="3"/>
      <c r="E273" s="3"/>
      <c r="F273" s="3"/>
      <c r="G273" s="3"/>
      <c r="H273" s="3"/>
      <c r="I273" s="3"/>
      <c r="J273" s="3"/>
      <c r="K273" s="3"/>
      <c r="L273" s="3"/>
    </row>
    <row r="274" spans="4:12" x14ac:dyDescent="0.2">
      <c r="D274" s="3"/>
      <c r="E274" s="3"/>
      <c r="F274" s="3"/>
      <c r="G274" s="3"/>
      <c r="H274" s="3"/>
      <c r="I274" s="3"/>
      <c r="J274" s="3"/>
      <c r="K274" s="3"/>
      <c r="L274" s="3"/>
    </row>
    <row r="275" spans="4:12" x14ac:dyDescent="0.2">
      <c r="D275" s="3"/>
      <c r="E275" s="3"/>
      <c r="F275" s="3"/>
      <c r="G275" s="3"/>
      <c r="H275" s="3"/>
      <c r="I275" s="3"/>
      <c r="J275" s="3"/>
      <c r="K275" s="3"/>
      <c r="L275" s="3"/>
    </row>
    <row r="276" spans="4:12" x14ac:dyDescent="0.2">
      <c r="D276" s="3"/>
      <c r="E276" s="3"/>
      <c r="F276" s="3"/>
      <c r="G276" s="3"/>
      <c r="H276" s="3"/>
      <c r="I276" s="3"/>
      <c r="J276" s="3"/>
      <c r="K276" s="3"/>
      <c r="L276" s="3"/>
    </row>
    <row r="277" spans="4:12" x14ac:dyDescent="0.2">
      <c r="D277" s="3"/>
      <c r="E277" s="3"/>
      <c r="F277" s="3"/>
      <c r="G277" s="3"/>
      <c r="H277" s="3"/>
      <c r="I277" s="3"/>
      <c r="J277" s="3"/>
      <c r="K277" s="3"/>
      <c r="L277" s="3"/>
    </row>
    <row r="278" spans="4:12" x14ac:dyDescent="0.2">
      <c r="D278" s="3"/>
      <c r="E278" s="3"/>
      <c r="F278" s="3"/>
      <c r="G278" s="3"/>
      <c r="H278" s="3"/>
      <c r="I278" s="3"/>
      <c r="J278" s="3"/>
      <c r="K278" s="3"/>
      <c r="L278" s="3"/>
    </row>
    <row r="279" spans="4:12" x14ac:dyDescent="0.2">
      <c r="D279" s="3"/>
      <c r="E279" s="3"/>
      <c r="F279" s="3"/>
      <c r="G279" s="3"/>
      <c r="H279" s="3"/>
      <c r="I279" s="3"/>
      <c r="J279" s="3"/>
      <c r="K279" s="3"/>
      <c r="L279" s="3"/>
    </row>
    <row r="280" spans="4:12" x14ac:dyDescent="0.2">
      <c r="D280" s="3"/>
      <c r="E280" s="3"/>
      <c r="F280" s="3"/>
      <c r="G280" s="3"/>
      <c r="H280" s="3"/>
      <c r="I280" s="3"/>
      <c r="J280" s="3"/>
      <c r="K280" s="3"/>
      <c r="L280" s="3"/>
    </row>
    <row r="281" spans="4:12" x14ac:dyDescent="0.2">
      <c r="D281" s="3"/>
      <c r="E281" s="3"/>
      <c r="F281" s="3"/>
      <c r="G281" s="3"/>
      <c r="H281" s="3"/>
      <c r="I281" s="3"/>
      <c r="J281" s="3"/>
      <c r="K281" s="3"/>
      <c r="L281" s="3"/>
    </row>
    <row r="282" spans="4:12" x14ac:dyDescent="0.2">
      <c r="D282" s="3"/>
      <c r="E282" s="3"/>
      <c r="F282" s="3"/>
      <c r="G282" s="3"/>
      <c r="H282" s="3"/>
      <c r="I282" s="3"/>
      <c r="J282" s="3"/>
      <c r="K282" s="3"/>
      <c r="L282" s="3"/>
    </row>
    <row r="283" spans="4:12" x14ac:dyDescent="0.2">
      <c r="D283" s="3"/>
      <c r="E283" s="3"/>
      <c r="F283" s="3"/>
      <c r="G283" s="3"/>
      <c r="H283" s="3"/>
      <c r="I283" s="3"/>
      <c r="J283" s="3"/>
      <c r="K283" s="3"/>
      <c r="L283" s="3"/>
    </row>
    <row r="284" spans="4:12" x14ac:dyDescent="0.2">
      <c r="D284" s="3"/>
      <c r="E284" s="3"/>
      <c r="F284" s="3"/>
      <c r="G284" s="3"/>
      <c r="H284" s="3"/>
      <c r="I284" s="3"/>
      <c r="J284" s="3"/>
      <c r="K284" s="3"/>
      <c r="L284" s="3"/>
    </row>
    <row r="285" spans="4:12" x14ac:dyDescent="0.2">
      <c r="D285" s="3"/>
      <c r="E285" s="3"/>
      <c r="F285" s="3"/>
      <c r="G285" s="3"/>
      <c r="H285" s="3"/>
      <c r="I285" s="3"/>
      <c r="J285" s="3"/>
      <c r="K285" s="3"/>
      <c r="L285" s="3"/>
    </row>
    <row r="286" spans="4:12" x14ac:dyDescent="0.2">
      <c r="D286" s="3"/>
      <c r="E286" s="3"/>
      <c r="F286" s="3"/>
      <c r="G286" s="3"/>
      <c r="H286" s="3"/>
      <c r="I286" s="3"/>
      <c r="J286" s="3"/>
      <c r="K286" s="3"/>
      <c r="L286" s="3"/>
    </row>
    <row r="287" spans="4:12" x14ac:dyDescent="0.2">
      <c r="D287" s="3"/>
      <c r="E287" s="3"/>
      <c r="F287" s="3"/>
      <c r="G287" s="3"/>
      <c r="H287" s="3"/>
      <c r="I287" s="3"/>
      <c r="J287" s="3"/>
      <c r="K287" s="3"/>
      <c r="L287" s="3"/>
    </row>
    <row r="288" spans="4:12" x14ac:dyDescent="0.2">
      <c r="D288" s="3"/>
      <c r="E288" s="3"/>
      <c r="F288" s="3"/>
      <c r="G288" s="3"/>
      <c r="H288" s="3"/>
      <c r="I288" s="3"/>
      <c r="J288" s="3"/>
      <c r="K288" s="3"/>
      <c r="L288" s="3"/>
    </row>
    <row r="289" spans="4:12" x14ac:dyDescent="0.2">
      <c r="D289" s="3"/>
      <c r="E289" s="3"/>
      <c r="F289" s="3"/>
      <c r="G289" s="3"/>
      <c r="H289" s="3"/>
      <c r="I289" s="3"/>
      <c r="J289" s="3"/>
      <c r="K289" s="3"/>
      <c r="L289" s="3"/>
    </row>
    <row r="290" spans="4:12" x14ac:dyDescent="0.2">
      <c r="D290" s="3"/>
      <c r="E290" s="3"/>
      <c r="F290" s="3"/>
      <c r="G290" s="3"/>
      <c r="H290" s="3"/>
      <c r="I290" s="3"/>
      <c r="J290" s="3"/>
      <c r="K290" s="3"/>
      <c r="L290" s="3"/>
    </row>
    <row r="291" spans="4:12" x14ac:dyDescent="0.2">
      <c r="D291" s="3"/>
      <c r="E291" s="3"/>
      <c r="F291" s="3"/>
      <c r="G291" s="3"/>
      <c r="H291" s="3"/>
      <c r="I291" s="3"/>
      <c r="J291" s="3"/>
      <c r="K291" s="3"/>
      <c r="L291" s="3"/>
    </row>
    <row r="292" spans="4:12" x14ac:dyDescent="0.2">
      <c r="D292" s="3"/>
      <c r="E292" s="3"/>
      <c r="F292" s="3"/>
      <c r="G292" s="3"/>
      <c r="H292" s="3"/>
      <c r="I292" s="3"/>
      <c r="J292" s="3"/>
      <c r="K292" s="3"/>
      <c r="L292" s="3"/>
    </row>
    <row r="293" spans="4:12" x14ac:dyDescent="0.2">
      <c r="D293" s="3"/>
      <c r="E293" s="3"/>
      <c r="F293" s="3"/>
      <c r="G293" s="3"/>
      <c r="H293" s="3"/>
      <c r="I293" s="3"/>
      <c r="J293" s="3"/>
      <c r="K293" s="3"/>
      <c r="L293" s="3"/>
    </row>
    <row r="294" spans="4:12" x14ac:dyDescent="0.2">
      <c r="D294" s="3"/>
      <c r="E294" s="3"/>
      <c r="F294" s="3"/>
      <c r="G294" s="3"/>
      <c r="H294" s="3"/>
      <c r="I294" s="3"/>
      <c r="J294" s="3"/>
      <c r="K294" s="3"/>
      <c r="L294" s="3"/>
    </row>
    <row r="295" spans="4:12" x14ac:dyDescent="0.2">
      <c r="D295" s="3"/>
      <c r="E295" s="3"/>
      <c r="F295" s="3"/>
      <c r="G295" s="3"/>
      <c r="H295" s="3"/>
      <c r="I295" s="3"/>
      <c r="J295" s="3"/>
      <c r="K295" s="3"/>
      <c r="L295" s="3"/>
    </row>
    <row r="296" spans="4:12" x14ac:dyDescent="0.2">
      <c r="D296" s="3"/>
      <c r="E296" s="3"/>
      <c r="F296" s="3"/>
      <c r="G296" s="3"/>
      <c r="H296" s="3"/>
      <c r="I296" s="3"/>
      <c r="J296" s="3"/>
      <c r="K296" s="3"/>
      <c r="L296" s="3"/>
    </row>
    <row r="297" spans="4:12" x14ac:dyDescent="0.2">
      <c r="D297" s="3"/>
      <c r="E297" s="3"/>
      <c r="F297" s="3"/>
      <c r="G297" s="3"/>
      <c r="H297" s="3"/>
      <c r="I297" s="3"/>
      <c r="J297" s="3"/>
      <c r="K297" s="3"/>
      <c r="L297" s="3"/>
    </row>
    <row r="298" spans="4:12" x14ac:dyDescent="0.2">
      <c r="D298" s="3"/>
      <c r="E298" s="3"/>
      <c r="F298" s="3"/>
      <c r="G298" s="3"/>
      <c r="H298" s="3"/>
      <c r="I298" s="3"/>
      <c r="J298" s="3"/>
      <c r="K298" s="3"/>
      <c r="L298" s="3"/>
    </row>
    <row r="299" spans="4:12" x14ac:dyDescent="0.2">
      <c r="D299" s="3"/>
      <c r="E299" s="3"/>
      <c r="F299" s="3"/>
      <c r="G299" s="3"/>
      <c r="H299" s="3"/>
      <c r="I299" s="3"/>
      <c r="J299" s="3"/>
      <c r="K299" s="3"/>
      <c r="L299" s="3"/>
    </row>
    <row r="300" spans="4:12" x14ac:dyDescent="0.2">
      <c r="D300" s="3"/>
      <c r="E300" s="3"/>
      <c r="F300" s="3"/>
      <c r="G300" s="3"/>
      <c r="H300" s="3"/>
      <c r="I300" s="3"/>
      <c r="J300" s="3"/>
      <c r="K300" s="3"/>
      <c r="L300" s="3"/>
    </row>
    <row r="301" spans="4:12" x14ac:dyDescent="0.2">
      <c r="D301" s="3"/>
      <c r="E301" s="3"/>
      <c r="F301" s="3"/>
      <c r="G301" s="3"/>
      <c r="H301" s="3"/>
      <c r="I301" s="3"/>
      <c r="J301" s="3"/>
      <c r="K301" s="3"/>
      <c r="L301" s="3"/>
    </row>
    <row r="302" spans="4:12" x14ac:dyDescent="0.2">
      <c r="D302" s="3"/>
      <c r="E302" s="3"/>
      <c r="F302" s="3"/>
      <c r="G302" s="3"/>
      <c r="H302" s="3"/>
      <c r="I302" s="3"/>
      <c r="J302" s="3"/>
      <c r="K302" s="3"/>
      <c r="L302" s="3"/>
    </row>
    <row r="303" spans="4:12" x14ac:dyDescent="0.2">
      <c r="D303" s="3"/>
      <c r="E303" s="3"/>
      <c r="F303" s="3"/>
      <c r="G303" s="3"/>
      <c r="H303" s="3"/>
      <c r="I303" s="3"/>
      <c r="J303" s="3"/>
      <c r="K303" s="3"/>
      <c r="L303" s="3"/>
    </row>
    <row r="304" spans="4:12" x14ac:dyDescent="0.2">
      <c r="D304" s="3"/>
      <c r="E304" s="3"/>
      <c r="F304" s="3"/>
      <c r="G304" s="3"/>
      <c r="H304" s="3"/>
      <c r="I304" s="3"/>
      <c r="J304" s="3"/>
      <c r="K304" s="3"/>
      <c r="L304" s="3"/>
    </row>
    <row r="305" spans="4:12" x14ac:dyDescent="0.2">
      <c r="D305" s="3"/>
      <c r="E305" s="3"/>
      <c r="F305" s="3"/>
      <c r="G305" s="3"/>
      <c r="H305" s="3"/>
      <c r="I305" s="3"/>
      <c r="J305" s="3"/>
      <c r="K305" s="3"/>
      <c r="L305" s="3"/>
    </row>
    <row r="306" spans="4:12" x14ac:dyDescent="0.2">
      <c r="D306" s="3"/>
      <c r="E306" s="3"/>
      <c r="F306" s="3"/>
      <c r="G306" s="3"/>
      <c r="H306" s="3"/>
      <c r="I306" s="3"/>
      <c r="J306" s="3"/>
      <c r="K306" s="3"/>
      <c r="L306" s="3"/>
    </row>
    <row r="307" spans="4:12" x14ac:dyDescent="0.2">
      <c r="D307" s="3"/>
      <c r="E307" s="3"/>
      <c r="F307" s="3"/>
      <c r="G307" s="3"/>
      <c r="H307" s="3"/>
      <c r="I307" s="3"/>
      <c r="J307" s="3"/>
      <c r="K307" s="3"/>
      <c r="L307" s="3"/>
    </row>
    <row r="308" spans="4:12" x14ac:dyDescent="0.2">
      <c r="D308" s="3"/>
      <c r="E308" s="3"/>
      <c r="F308" s="3"/>
      <c r="G308" s="3"/>
      <c r="H308" s="3"/>
      <c r="I308" s="3"/>
      <c r="J308" s="3"/>
      <c r="K308" s="3"/>
      <c r="L308" s="3"/>
    </row>
    <row r="309" spans="4:12" x14ac:dyDescent="0.2">
      <c r="D309" s="3"/>
      <c r="E309" s="3"/>
      <c r="F309" s="3"/>
      <c r="G309" s="3"/>
      <c r="H309" s="3"/>
      <c r="I309" s="3"/>
      <c r="J309" s="3"/>
      <c r="K309" s="3"/>
      <c r="L309" s="3"/>
    </row>
    <row r="310" spans="4:12" x14ac:dyDescent="0.2">
      <c r="D310" s="3"/>
      <c r="E310" s="3"/>
      <c r="F310" s="3"/>
      <c r="G310" s="3"/>
      <c r="H310" s="3"/>
      <c r="I310" s="3"/>
      <c r="J310" s="3"/>
      <c r="K310" s="3"/>
      <c r="L310" s="3"/>
    </row>
    <row r="311" spans="4:12" x14ac:dyDescent="0.2">
      <c r="D311" s="3"/>
      <c r="E311" s="3"/>
      <c r="F311" s="3"/>
      <c r="G311" s="3"/>
      <c r="H311" s="3"/>
      <c r="I311" s="3"/>
      <c r="J311" s="3"/>
      <c r="K311" s="3"/>
      <c r="L311" s="3"/>
    </row>
    <row r="312" spans="4:12" x14ac:dyDescent="0.2">
      <c r="D312" s="3"/>
      <c r="E312" s="3"/>
      <c r="F312" s="3"/>
      <c r="G312" s="3"/>
      <c r="H312" s="3"/>
      <c r="I312" s="3"/>
      <c r="J312" s="3"/>
      <c r="K312" s="3"/>
      <c r="L312" s="3"/>
    </row>
    <row r="313" spans="4:12" x14ac:dyDescent="0.2">
      <c r="D313" s="3"/>
      <c r="E313" s="3"/>
      <c r="F313" s="3"/>
      <c r="G313" s="3"/>
      <c r="H313" s="3"/>
      <c r="I313" s="3"/>
      <c r="J313" s="3"/>
      <c r="K313" s="3"/>
      <c r="L313" s="3"/>
    </row>
    <row r="314" spans="4:12" x14ac:dyDescent="0.2">
      <c r="D314" s="3"/>
      <c r="E314" s="3"/>
      <c r="F314" s="3"/>
      <c r="G314" s="3"/>
      <c r="H314" s="3"/>
      <c r="I314" s="3"/>
      <c r="J314" s="3"/>
      <c r="K314" s="3"/>
      <c r="L314" s="3"/>
    </row>
    <row r="315" spans="4:12" x14ac:dyDescent="0.2">
      <c r="D315" s="3"/>
      <c r="E315" s="3"/>
      <c r="F315" s="3"/>
      <c r="G315" s="3"/>
      <c r="H315" s="3"/>
      <c r="I315" s="3"/>
      <c r="J315" s="3"/>
      <c r="K315" s="3"/>
      <c r="L315" s="3"/>
    </row>
    <row r="316" spans="4:12" x14ac:dyDescent="0.2">
      <c r="D316" s="3"/>
      <c r="E316" s="3"/>
      <c r="F316" s="3"/>
      <c r="G316" s="3"/>
      <c r="H316" s="3"/>
      <c r="I316" s="3"/>
      <c r="J316" s="3"/>
      <c r="K316" s="3"/>
      <c r="L316" s="3"/>
    </row>
    <row r="317" spans="4:12" x14ac:dyDescent="0.2">
      <c r="D317" s="3"/>
      <c r="E317" s="3"/>
      <c r="F317" s="3"/>
      <c r="G317" s="3"/>
      <c r="H317" s="3"/>
      <c r="I317" s="3"/>
      <c r="J317" s="3"/>
      <c r="K317" s="3"/>
      <c r="L317" s="3"/>
    </row>
    <row r="318" spans="4:12" x14ac:dyDescent="0.2">
      <c r="D318" s="3"/>
      <c r="E318" s="3"/>
      <c r="F318" s="3"/>
      <c r="G318" s="3"/>
      <c r="H318" s="3"/>
      <c r="I318" s="3"/>
      <c r="J318" s="3"/>
      <c r="K318" s="3"/>
      <c r="L318" s="3"/>
    </row>
    <row r="319" spans="4:12" x14ac:dyDescent="0.2">
      <c r="D319" s="3"/>
      <c r="E319" s="3"/>
      <c r="F319" s="3"/>
      <c r="G319" s="3"/>
      <c r="H319" s="3"/>
      <c r="I319" s="3"/>
      <c r="J319" s="3"/>
      <c r="K319" s="3"/>
      <c r="L319" s="3"/>
    </row>
    <row r="320" spans="4:12" x14ac:dyDescent="0.2">
      <c r="D320" s="3"/>
      <c r="E320" s="3"/>
      <c r="F320" s="3"/>
      <c r="G320" s="3"/>
      <c r="H320" s="3"/>
      <c r="I320" s="3"/>
      <c r="J320" s="3"/>
      <c r="K320" s="3"/>
      <c r="L320" s="3"/>
    </row>
    <row r="321" spans="4:12" x14ac:dyDescent="0.2">
      <c r="D321" s="3"/>
      <c r="E321" s="3"/>
      <c r="F321" s="3"/>
      <c r="G321" s="3"/>
      <c r="H321" s="3"/>
      <c r="I321" s="3"/>
      <c r="J321" s="3"/>
      <c r="K321" s="3"/>
      <c r="L321" s="3"/>
    </row>
    <row r="322" spans="4:12" x14ac:dyDescent="0.2">
      <c r="D322" s="3"/>
      <c r="E322" s="3"/>
      <c r="F322" s="3"/>
      <c r="G322" s="3"/>
      <c r="H322" s="3"/>
      <c r="I322" s="3"/>
      <c r="J322" s="3"/>
      <c r="K322" s="3"/>
      <c r="L322" s="3"/>
    </row>
    <row r="323" spans="4:12" x14ac:dyDescent="0.2">
      <c r="D323" s="3"/>
      <c r="E323" s="3"/>
      <c r="F323" s="3"/>
      <c r="G323" s="3"/>
      <c r="H323" s="3"/>
      <c r="I323" s="3"/>
      <c r="J323" s="3"/>
      <c r="K323" s="3"/>
      <c r="L323" s="3"/>
    </row>
    <row r="324" spans="4:12" x14ac:dyDescent="0.2">
      <c r="D324" s="3"/>
      <c r="E324" s="3"/>
      <c r="F324" s="3"/>
      <c r="G324" s="3"/>
      <c r="H324" s="3"/>
      <c r="I324" s="3"/>
      <c r="J324" s="3"/>
      <c r="K324" s="3"/>
      <c r="L324" s="3"/>
    </row>
    <row r="325" spans="4:12" x14ac:dyDescent="0.2">
      <c r="D325" s="3"/>
      <c r="E325" s="3"/>
      <c r="F325" s="3"/>
      <c r="G325" s="3"/>
      <c r="H325" s="3"/>
      <c r="I325" s="3"/>
      <c r="J325" s="3"/>
      <c r="K325" s="3"/>
      <c r="L325" s="3"/>
    </row>
    <row r="326" spans="4:12" x14ac:dyDescent="0.2">
      <c r="D326" s="3"/>
      <c r="E326" s="3"/>
      <c r="F326" s="3"/>
      <c r="G326" s="3"/>
      <c r="H326" s="3"/>
      <c r="I326" s="3"/>
      <c r="J326" s="3"/>
      <c r="K326" s="3"/>
      <c r="L326" s="3"/>
    </row>
    <row r="327" spans="4:12" x14ac:dyDescent="0.2">
      <c r="D327" s="3"/>
      <c r="E327" s="3"/>
      <c r="F327" s="3"/>
      <c r="G327" s="3"/>
      <c r="H327" s="3"/>
      <c r="I327" s="3"/>
      <c r="J327" s="3"/>
      <c r="K327" s="3"/>
      <c r="L327" s="3"/>
    </row>
    <row r="328" spans="4:12" x14ac:dyDescent="0.2">
      <c r="D328" s="3"/>
      <c r="E328" s="3"/>
      <c r="F328" s="3"/>
      <c r="G328" s="3"/>
      <c r="H328" s="3"/>
      <c r="I328" s="3"/>
      <c r="J328" s="3"/>
      <c r="K328" s="3"/>
      <c r="L328" s="3"/>
    </row>
    <row r="329" spans="4:12" x14ac:dyDescent="0.2">
      <c r="D329" s="3"/>
      <c r="E329" s="3"/>
      <c r="F329" s="3"/>
      <c r="G329" s="3"/>
      <c r="H329" s="3"/>
      <c r="I329" s="3"/>
      <c r="J329" s="3"/>
      <c r="K329" s="3"/>
      <c r="L329" s="3"/>
    </row>
    <row r="330" spans="4:12" x14ac:dyDescent="0.2">
      <c r="D330" s="3"/>
      <c r="E330" s="3"/>
      <c r="F330" s="3"/>
      <c r="G330" s="3"/>
      <c r="H330" s="3"/>
      <c r="I330" s="3"/>
      <c r="J330" s="3"/>
      <c r="K330" s="3"/>
      <c r="L330" s="3"/>
    </row>
    <row r="331" spans="4:12" x14ac:dyDescent="0.2">
      <c r="D331" s="3"/>
      <c r="E331" s="3"/>
      <c r="F331" s="3"/>
      <c r="G331" s="3"/>
      <c r="H331" s="3"/>
      <c r="I331" s="3"/>
      <c r="J331" s="3"/>
      <c r="K331" s="3"/>
      <c r="L331" s="3"/>
    </row>
    <row r="332" spans="4:12" x14ac:dyDescent="0.2">
      <c r="D332" s="3"/>
      <c r="E332" s="3"/>
      <c r="F332" s="3"/>
      <c r="G332" s="3"/>
      <c r="H332" s="3"/>
      <c r="I332" s="3"/>
      <c r="J332" s="3"/>
      <c r="K332" s="3"/>
      <c r="L332" s="3"/>
    </row>
    <row r="333" spans="4:12" x14ac:dyDescent="0.2">
      <c r="D333" s="3"/>
      <c r="E333" s="3"/>
      <c r="F333" s="3"/>
      <c r="G333" s="3"/>
      <c r="H333" s="3"/>
      <c r="I333" s="3"/>
      <c r="J333" s="3"/>
      <c r="K333" s="3"/>
      <c r="L333" s="3"/>
    </row>
    <row r="334" spans="4:12" x14ac:dyDescent="0.2">
      <c r="D334" s="3"/>
      <c r="E334" s="3"/>
      <c r="F334" s="3"/>
      <c r="G334" s="3"/>
      <c r="H334" s="3"/>
      <c r="I334" s="3"/>
      <c r="J334" s="3"/>
      <c r="K334" s="3"/>
      <c r="L334" s="3"/>
    </row>
    <row r="335" spans="4:12" x14ac:dyDescent="0.2">
      <c r="D335" s="3"/>
      <c r="E335" s="3"/>
      <c r="F335" s="3"/>
      <c r="G335" s="3"/>
      <c r="H335" s="3"/>
      <c r="I335" s="3"/>
      <c r="J335" s="3"/>
      <c r="K335" s="3"/>
      <c r="L335" s="3"/>
    </row>
    <row r="336" spans="4:12" x14ac:dyDescent="0.2">
      <c r="D336" s="3"/>
      <c r="E336" s="3"/>
      <c r="F336" s="3"/>
      <c r="G336" s="3"/>
      <c r="H336" s="3"/>
      <c r="I336" s="3"/>
      <c r="J336" s="3"/>
      <c r="K336" s="3"/>
      <c r="L336" s="3"/>
    </row>
    <row r="337" spans="4:12" x14ac:dyDescent="0.2">
      <c r="D337" s="3"/>
      <c r="E337" s="3"/>
      <c r="F337" s="3"/>
      <c r="G337" s="3"/>
      <c r="H337" s="3"/>
      <c r="I337" s="3"/>
      <c r="J337" s="3"/>
      <c r="K337" s="3"/>
      <c r="L337" s="3"/>
    </row>
    <row r="338" spans="4:12" x14ac:dyDescent="0.2">
      <c r="D338" s="3"/>
      <c r="E338" s="3"/>
      <c r="F338" s="3"/>
      <c r="G338" s="3"/>
      <c r="H338" s="3"/>
      <c r="I338" s="3"/>
      <c r="J338" s="3"/>
      <c r="K338" s="3"/>
      <c r="L338" s="3"/>
    </row>
    <row r="339" spans="4:12" x14ac:dyDescent="0.2">
      <c r="D339" s="3"/>
      <c r="E339" s="3"/>
      <c r="F339" s="3"/>
      <c r="G339" s="3"/>
      <c r="H339" s="3"/>
      <c r="I339" s="3"/>
      <c r="J339" s="3"/>
      <c r="K339" s="3"/>
      <c r="L339" s="3"/>
    </row>
    <row r="340" spans="4:12" x14ac:dyDescent="0.2">
      <c r="D340" s="3"/>
      <c r="E340" s="3"/>
      <c r="F340" s="3"/>
      <c r="G340" s="3"/>
      <c r="H340" s="3"/>
      <c r="I340" s="3"/>
      <c r="J340" s="3"/>
      <c r="K340" s="3"/>
      <c r="L340" s="3"/>
    </row>
    <row r="341" spans="4:12" x14ac:dyDescent="0.2">
      <c r="D341" s="3"/>
      <c r="E341" s="3"/>
      <c r="F341" s="3"/>
      <c r="G341" s="3"/>
      <c r="H341" s="3"/>
      <c r="I341" s="3"/>
      <c r="J341" s="3"/>
      <c r="K341" s="3"/>
      <c r="L341" s="3"/>
    </row>
    <row r="342" spans="4:12" x14ac:dyDescent="0.2">
      <c r="D342" s="3"/>
      <c r="E342" s="3"/>
      <c r="F342" s="3"/>
      <c r="G342" s="3"/>
      <c r="H342" s="3"/>
      <c r="I342" s="3"/>
      <c r="J342" s="3"/>
      <c r="K342" s="3"/>
      <c r="L342" s="3"/>
    </row>
    <row r="343" spans="4:12" x14ac:dyDescent="0.2">
      <c r="D343" s="3"/>
      <c r="E343" s="3"/>
      <c r="F343" s="3"/>
      <c r="G343" s="3"/>
      <c r="H343" s="3"/>
      <c r="I343" s="3"/>
      <c r="J343" s="3"/>
      <c r="K343" s="3"/>
      <c r="L343" s="3"/>
    </row>
    <row r="344" spans="4:12" x14ac:dyDescent="0.2">
      <c r="D344" s="3"/>
      <c r="E344" s="3"/>
      <c r="F344" s="3"/>
      <c r="G344" s="3"/>
      <c r="H344" s="3"/>
      <c r="I344" s="3"/>
      <c r="J344" s="3"/>
      <c r="K344" s="3"/>
      <c r="L344" s="3"/>
    </row>
    <row r="345" spans="4:12" x14ac:dyDescent="0.2">
      <c r="D345" s="3"/>
      <c r="E345" s="3"/>
      <c r="F345" s="3"/>
      <c r="G345" s="3"/>
      <c r="H345" s="3"/>
      <c r="I345" s="3"/>
      <c r="J345" s="3"/>
      <c r="K345" s="3"/>
      <c r="L345" s="3"/>
    </row>
    <row r="346" spans="4:12" x14ac:dyDescent="0.2">
      <c r="D346" s="3"/>
      <c r="E346" s="3"/>
      <c r="F346" s="3"/>
      <c r="G346" s="3"/>
      <c r="H346" s="3"/>
      <c r="I346" s="3"/>
      <c r="J346" s="3"/>
      <c r="K346" s="3"/>
      <c r="L346" s="3"/>
    </row>
    <row r="347" spans="4:12" x14ac:dyDescent="0.2">
      <c r="D347" s="3"/>
      <c r="E347" s="3"/>
      <c r="F347" s="3"/>
      <c r="G347" s="3"/>
      <c r="H347" s="3"/>
      <c r="I347" s="3"/>
      <c r="J347" s="3"/>
      <c r="K347" s="3"/>
      <c r="L347" s="3"/>
    </row>
    <row r="348" spans="4:12" x14ac:dyDescent="0.2">
      <c r="D348" s="3"/>
      <c r="E348" s="3"/>
      <c r="F348" s="3"/>
      <c r="G348" s="3"/>
      <c r="H348" s="3"/>
      <c r="I348" s="3"/>
      <c r="J348" s="3"/>
      <c r="K348" s="3"/>
      <c r="L348" s="3"/>
    </row>
    <row r="349" spans="4:12" x14ac:dyDescent="0.2">
      <c r="D349" s="3"/>
      <c r="E349" s="3"/>
      <c r="F349" s="3"/>
      <c r="G349" s="3"/>
      <c r="H349" s="3"/>
      <c r="I349" s="3"/>
      <c r="J349" s="3"/>
      <c r="K349" s="3"/>
      <c r="L349" s="3"/>
    </row>
    <row r="350" spans="4:12" x14ac:dyDescent="0.2">
      <c r="D350" s="3"/>
      <c r="E350" s="3"/>
      <c r="F350" s="3"/>
      <c r="G350" s="3"/>
      <c r="H350" s="3"/>
      <c r="I350" s="3"/>
      <c r="J350" s="3"/>
      <c r="K350" s="3"/>
      <c r="L350" s="3"/>
    </row>
    <row r="351" spans="4:12" x14ac:dyDescent="0.2">
      <c r="D351" s="3"/>
      <c r="E351" s="3"/>
      <c r="F351" s="3"/>
      <c r="G351" s="3"/>
      <c r="H351" s="3"/>
      <c r="I351" s="3"/>
      <c r="J351" s="3"/>
      <c r="K351" s="3"/>
      <c r="L351" s="3"/>
    </row>
    <row r="352" spans="4:12" x14ac:dyDescent="0.2">
      <c r="D352" s="3"/>
      <c r="E352" s="3"/>
      <c r="F352" s="3"/>
      <c r="G352" s="3"/>
      <c r="H352" s="3"/>
      <c r="I352" s="3"/>
      <c r="J352" s="3"/>
      <c r="K352" s="3"/>
      <c r="L352" s="3"/>
    </row>
    <row r="353" spans="4:12" x14ac:dyDescent="0.2">
      <c r="D353" s="3"/>
      <c r="E353" s="3"/>
      <c r="F353" s="3"/>
      <c r="G353" s="3"/>
      <c r="H353" s="3"/>
      <c r="I353" s="3"/>
      <c r="J353" s="3"/>
      <c r="K353" s="3"/>
      <c r="L353" s="3"/>
    </row>
    <row r="354" spans="4:12" x14ac:dyDescent="0.2">
      <c r="D354" s="3"/>
      <c r="E354" s="3"/>
      <c r="F354" s="3"/>
      <c r="G354" s="3"/>
      <c r="H354" s="3"/>
      <c r="I354" s="3"/>
      <c r="J354" s="3"/>
      <c r="K354" s="3"/>
      <c r="L354" s="3"/>
    </row>
    <row r="355" spans="4:12" x14ac:dyDescent="0.2">
      <c r="D355" s="3"/>
      <c r="E355" s="3"/>
      <c r="F355" s="3"/>
      <c r="G355" s="3"/>
      <c r="H355" s="3"/>
      <c r="I355" s="3"/>
      <c r="J355" s="3"/>
      <c r="K355" s="3"/>
      <c r="L355" s="3"/>
    </row>
    <row r="356" spans="4:12" x14ac:dyDescent="0.2">
      <c r="D356" s="3"/>
      <c r="E356" s="3"/>
      <c r="F356" s="3"/>
      <c r="G356" s="3"/>
      <c r="H356" s="3"/>
      <c r="I356" s="3"/>
      <c r="J356" s="3"/>
      <c r="K356" s="3"/>
      <c r="L356" s="3"/>
    </row>
    <row r="357" spans="4:12" x14ac:dyDescent="0.2">
      <c r="D357" s="3"/>
      <c r="E357" s="3"/>
      <c r="F357" s="3"/>
      <c r="G357" s="3"/>
      <c r="H357" s="3"/>
      <c r="I357" s="3"/>
      <c r="J357" s="3"/>
      <c r="K357" s="3"/>
      <c r="L357" s="3"/>
    </row>
    <row r="358" spans="4:12" x14ac:dyDescent="0.2">
      <c r="D358" s="3"/>
      <c r="E358" s="3"/>
      <c r="F358" s="3"/>
      <c r="G358" s="3"/>
      <c r="H358" s="3"/>
      <c r="I358" s="3"/>
      <c r="J358" s="3"/>
      <c r="K358" s="3"/>
      <c r="L358" s="3"/>
    </row>
    <row r="359" spans="4:12" x14ac:dyDescent="0.2">
      <c r="D359" s="3"/>
      <c r="E359" s="3"/>
      <c r="F359" s="3"/>
      <c r="G359" s="3"/>
      <c r="H359" s="3"/>
      <c r="I359" s="3"/>
      <c r="J359" s="3"/>
      <c r="K359" s="3"/>
      <c r="L359" s="3"/>
    </row>
    <row r="360" spans="4:12" x14ac:dyDescent="0.2">
      <c r="D360" s="3"/>
      <c r="E360" s="3"/>
      <c r="F360" s="3"/>
      <c r="G360" s="3"/>
      <c r="H360" s="3"/>
      <c r="I360" s="3"/>
      <c r="J360" s="3"/>
      <c r="K360" s="3"/>
      <c r="L360" s="3"/>
    </row>
    <row r="361" spans="4:12" x14ac:dyDescent="0.2">
      <c r="D361" s="3"/>
      <c r="E361" s="3"/>
      <c r="F361" s="3"/>
      <c r="G361" s="3"/>
      <c r="H361" s="3"/>
      <c r="I361" s="3"/>
      <c r="J361" s="3"/>
      <c r="K361" s="3"/>
      <c r="L361" s="3"/>
    </row>
    <row r="362" spans="4:12" x14ac:dyDescent="0.2">
      <c r="D362" s="3"/>
      <c r="E362" s="3"/>
      <c r="F362" s="3"/>
      <c r="G362" s="3"/>
      <c r="H362" s="3"/>
      <c r="I362" s="3"/>
      <c r="J362" s="3"/>
      <c r="K362" s="3"/>
      <c r="L362" s="3"/>
    </row>
    <row r="363" spans="4:12" x14ac:dyDescent="0.2">
      <c r="D363" s="3"/>
      <c r="E363" s="3"/>
      <c r="F363" s="3"/>
      <c r="G363" s="3"/>
      <c r="H363" s="3"/>
      <c r="I363" s="3"/>
      <c r="J363" s="3"/>
      <c r="K363" s="3"/>
      <c r="L363" s="3"/>
    </row>
    <row r="364" spans="4:12" x14ac:dyDescent="0.2">
      <c r="D364" s="3"/>
      <c r="E364" s="3"/>
      <c r="F364" s="3"/>
      <c r="G364" s="3"/>
      <c r="H364" s="3"/>
      <c r="I364" s="3"/>
      <c r="J364" s="3"/>
      <c r="K364" s="3"/>
      <c r="L364" s="3"/>
    </row>
    <row r="365" spans="4:12" x14ac:dyDescent="0.2">
      <c r="D365" s="3"/>
      <c r="E365" s="3"/>
      <c r="F365" s="3"/>
      <c r="G365" s="3"/>
      <c r="H365" s="3"/>
      <c r="I365" s="3"/>
      <c r="J365" s="3"/>
      <c r="K365" s="3"/>
      <c r="L365" s="3"/>
    </row>
    <row r="366" spans="4:12" x14ac:dyDescent="0.2">
      <c r="D366" s="3"/>
      <c r="E366" s="3"/>
      <c r="F366" s="3"/>
      <c r="G366" s="3"/>
      <c r="H366" s="3"/>
      <c r="I366" s="3"/>
      <c r="J366" s="3"/>
      <c r="K366" s="3"/>
      <c r="L366" s="3"/>
    </row>
    <row r="367" spans="4:12" x14ac:dyDescent="0.2">
      <c r="D367" s="3"/>
      <c r="E367" s="3"/>
      <c r="F367" s="3"/>
      <c r="G367" s="3"/>
      <c r="H367" s="3"/>
      <c r="I367" s="3"/>
      <c r="J367" s="3"/>
      <c r="K367" s="3"/>
      <c r="L367" s="3"/>
    </row>
    <row r="368" spans="4:12" x14ac:dyDescent="0.2">
      <c r="D368" s="3"/>
      <c r="E368" s="3"/>
      <c r="F368" s="3"/>
      <c r="G368" s="3"/>
      <c r="H368" s="3"/>
      <c r="I368" s="3"/>
      <c r="J368" s="3"/>
      <c r="K368" s="3"/>
      <c r="L368" s="3"/>
    </row>
    <row r="369" spans="4:12" x14ac:dyDescent="0.2">
      <c r="D369" s="3"/>
      <c r="E369" s="3"/>
      <c r="F369" s="3"/>
      <c r="G369" s="3"/>
      <c r="H369" s="3"/>
      <c r="I369" s="3"/>
      <c r="J369" s="3"/>
      <c r="K369" s="3"/>
      <c r="L369" s="3"/>
    </row>
    <row r="370" spans="4:12" x14ac:dyDescent="0.2">
      <c r="D370" s="3"/>
      <c r="E370" s="3"/>
      <c r="F370" s="3"/>
      <c r="G370" s="3"/>
      <c r="H370" s="3"/>
      <c r="I370" s="3"/>
      <c r="J370" s="3"/>
      <c r="K370" s="3"/>
      <c r="L370" s="3"/>
    </row>
    <row r="371" spans="4:12" x14ac:dyDescent="0.2">
      <c r="D371" s="3"/>
      <c r="E371" s="3"/>
      <c r="F371" s="3"/>
      <c r="G371" s="3"/>
      <c r="H371" s="3"/>
      <c r="I371" s="3"/>
      <c r="J371" s="3"/>
      <c r="K371" s="3"/>
      <c r="L371" s="3"/>
    </row>
    <row r="372" spans="4:12" x14ac:dyDescent="0.2">
      <c r="D372" s="3"/>
      <c r="E372" s="3"/>
      <c r="F372" s="3"/>
      <c r="G372" s="3"/>
      <c r="H372" s="3"/>
      <c r="I372" s="3"/>
      <c r="J372" s="3"/>
      <c r="K372" s="3"/>
      <c r="L372" s="3"/>
    </row>
    <row r="373" spans="4:12" x14ac:dyDescent="0.2">
      <c r="D373" s="3"/>
      <c r="E373" s="3"/>
      <c r="F373" s="3"/>
      <c r="G373" s="3"/>
      <c r="H373" s="3"/>
      <c r="I373" s="3"/>
      <c r="J373" s="3"/>
      <c r="K373" s="3"/>
      <c r="L373" s="3"/>
    </row>
    <row r="374" spans="4:12" x14ac:dyDescent="0.2">
      <c r="D374" s="3"/>
      <c r="E374" s="3"/>
      <c r="F374" s="3"/>
      <c r="G374" s="3"/>
      <c r="H374" s="3"/>
      <c r="I374" s="3"/>
      <c r="J374" s="3"/>
      <c r="K374" s="3"/>
      <c r="L374" s="3"/>
    </row>
    <row r="375" spans="4:12" x14ac:dyDescent="0.2">
      <c r="D375" s="3"/>
      <c r="E375" s="3"/>
      <c r="F375" s="3"/>
      <c r="G375" s="3"/>
      <c r="H375" s="3"/>
      <c r="I375" s="3"/>
      <c r="J375" s="3"/>
      <c r="K375" s="3"/>
      <c r="L375" s="3"/>
    </row>
    <row r="376" spans="4:12" x14ac:dyDescent="0.2">
      <c r="D376" s="3"/>
      <c r="E376" s="3"/>
      <c r="F376" s="3"/>
      <c r="G376" s="3"/>
      <c r="H376" s="3"/>
      <c r="I376" s="3"/>
      <c r="J376" s="3"/>
      <c r="K376" s="3"/>
      <c r="L376" s="3"/>
    </row>
    <row r="377" spans="4:12" x14ac:dyDescent="0.2">
      <c r="D377" s="3"/>
      <c r="E377" s="3"/>
      <c r="F377" s="3"/>
      <c r="G377" s="3"/>
      <c r="H377" s="3"/>
      <c r="I377" s="3"/>
      <c r="J377" s="3"/>
      <c r="K377" s="3"/>
      <c r="L377" s="3"/>
    </row>
    <row r="378" spans="4:12" x14ac:dyDescent="0.2">
      <c r="D378" s="3"/>
      <c r="E378" s="3"/>
      <c r="F378" s="3"/>
      <c r="G378" s="3"/>
      <c r="H378" s="3"/>
      <c r="I378" s="3"/>
      <c r="J378" s="3"/>
      <c r="K378" s="3"/>
      <c r="L378" s="3"/>
    </row>
    <row r="379" spans="4:12" x14ac:dyDescent="0.2">
      <c r="D379" s="3"/>
      <c r="E379" s="3"/>
      <c r="F379" s="3"/>
      <c r="G379" s="3"/>
      <c r="H379" s="3"/>
      <c r="I379" s="3"/>
      <c r="J379" s="3"/>
      <c r="K379" s="3"/>
      <c r="L379" s="3"/>
    </row>
    <row r="380" spans="4:12" x14ac:dyDescent="0.2">
      <c r="D380" s="3"/>
      <c r="E380" s="3"/>
      <c r="F380" s="3"/>
      <c r="G380" s="3"/>
      <c r="H380" s="3"/>
      <c r="I380" s="3"/>
      <c r="J380" s="3"/>
      <c r="K380" s="3"/>
      <c r="L380" s="3"/>
    </row>
    <row r="381" spans="4:12" x14ac:dyDescent="0.2">
      <c r="D381" s="3"/>
      <c r="E381" s="3"/>
      <c r="F381" s="3"/>
      <c r="G381" s="3"/>
      <c r="H381" s="3"/>
      <c r="I381" s="3"/>
      <c r="J381" s="3"/>
      <c r="K381" s="3"/>
      <c r="L381" s="3"/>
    </row>
    <row r="382" spans="4:12" x14ac:dyDescent="0.2">
      <c r="D382" s="3"/>
      <c r="E382" s="3"/>
      <c r="F382" s="3"/>
      <c r="G382" s="3"/>
      <c r="H382" s="3"/>
      <c r="I382" s="3"/>
      <c r="J382" s="3"/>
      <c r="K382" s="3"/>
      <c r="L382" s="3"/>
    </row>
    <row r="383" spans="4:12" x14ac:dyDescent="0.2">
      <c r="D383" s="3"/>
      <c r="E383" s="3"/>
      <c r="F383" s="3"/>
      <c r="G383" s="3"/>
      <c r="H383" s="3"/>
      <c r="I383" s="3"/>
      <c r="J383" s="3"/>
      <c r="K383" s="3"/>
      <c r="L383" s="3"/>
    </row>
    <row r="384" spans="4:12" x14ac:dyDescent="0.2">
      <c r="D384" s="3"/>
      <c r="E384" s="3"/>
      <c r="F384" s="3"/>
      <c r="G384" s="3"/>
      <c r="H384" s="3"/>
      <c r="I384" s="3"/>
      <c r="J384" s="3"/>
      <c r="K384" s="3"/>
      <c r="L384" s="3"/>
    </row>
    <row r="385" spans="4:12" x14ac:dyDescent="0.2">
      <c r="D385" s="3"/>
      <c r="E385" s="3"/>
      <c r="F385" s="3"/>
      <c r="G385" s="3"/>
      <c r="H385" s="3"/>
      <c r="I385" s="3"/>
      <c r="J385" s="3"/>
      <c r="K385" s="3"/>
      <c r="L385" s="3"/>
    </row>
    <row r="386" spans="4:12" x14ac:dyDescent="0.2">
      <c r="D386" s="3"/>
      <c r="E386" s="3"/>
      <c r="F386" s="3"/>
      <c r="G386" s="3"/>
      <c r="H386" s="3"/>
      <c r="I386" s="3"/>
      <c r="J386" s="3"/>
      <c r="K386" s="3"/>
      <c r="L386" s="3"/>
    </row>
    <row r="387" spans="4:12" x14ac:dyDescent="0.2">
      <c r="D387" s="3"/>
      <c r="E387" s="3"/>
      <c r="F387" s="3"/>
      <c r="G387" s="3"/>
      <c r="H387" s="3"/>
      <c r="I387" s="3"/>
      <c r="J387" s="3"/>
      <c r="K387" s="3"/>
      <c r="L387" s="3"/>
    </row>
  </sheetData>
  <mergeCells count="1">
    <mergeCell ref="L18:M18"/>
  </mergeCells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7"/>
  <sheetViews>
    <sheetView zoomScale="115" workbookViewId="0">
      <selection activeCell="A2" sqref="A2"/>
    </sheetView>
  </sheetViews>
  <sheetFormatPr baseColWidth="10" defaultColWidth="11.42578125" defaultRowHeight="12.75" x14ac:dyDescent="0.2"/>
  <cols>
    <col min="1" max="1" width="16.5703125" customWidth="1"/>
    <col min="2" max="2" width="7.28515625" customWidth="1"/>
    <col min="3" max="3" width="6.85546875" customWidth="1"/>
    <col min="4" max="4" width="8.7109375" customWidth="1"/>
    <col min="5" max="5" width="9" customWidth="1"/>
  </cols>
  <sheetData>
    <row r="1" spans="1:30" x14ac:dyDescent="0.2">
      <c r="A1" s="1" t="s">
        <v>60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0" x14ac:dyDescent="0.2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</row>
    <row r="3" spans="1:30" x14ac:dyDescent="0.2">
      <c r="A3" s="84" t="s">
        <v>49</v>
      </c>
      <c r="B3" s="77">
        <v>170</v>
      </c>
      <c r="C3" s="40"/>
      <c r="D3" s="40"/>
      <c r="E3" s="40"/>
      <c r="F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1:30" x14ac:dyDescent="0.2">
      <c r="A4" s="84" t="s">
        <v>50</v>
      </c>
      <c r="B4" s="77">
        <v>185</v>
      </c>
      <c r="C4" s="40"/>
      <c r="D4" s="41"/>
      <c r="E4" s="40"/>
      <c r="F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 spans="1:30" x14ac:dyDescent="0.2">
      <c r="A5" s="84" t="s">
        <v>52</v>
      </c>
      <c r="B5" s="78">
        <v>0.05</v>
      </c>
      <c r="C5" s="40"/>
      <c r="D5" s="40"/>
      <c r="E5" s="40"/>
      <c r="F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30" x14ac:dyDescent="0.2">
      <c r="A6" s="84" t="s">
        <v>53</v>
      </c>
      <c r="B6" s="79">
        <f>210/170</f>
        <v>1.2352941176470589</v>
      </c>
      <c r="C6" s="40"/>
      <c r="D6" s="44"/>
      <c r="E6" s="44"/>
      <c r="F6" s="44"/>
      <c r="H6" s="44"/>
      <c r="I6" s="44"/>
      <c r="J6" s="44"/>
      <c r="K6" s="44"/>
      <c r="L6" s="44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</row>
    <row r="7" spans="1:30" x14ac:dyDescent="0.2">
      <c r="A7" s="84" t="s">
        <v>54</v>
      </c>
      <c r="B7" s="79">
        <f>150/170</f>
        <v>0.88235294117647056</v>
      </c>
      <c r="C7" s="40"/>
      <c r="D7" s="45" t="s">
        <v>24</v>
      </c>
      <c r="E7" s="46">
        <f>((1+$B$5)-$B$7)/($B$6-$B$7)</f>
        <v>0.47500000000000009</v>
      </c>
      <c r="F7" s="44"/>
      <c r="H7" s="44"/>
      <c r="I7" s="44"/>
      <c r="J7" s="44"/>
      <c r="K7" s="44"/>
      <c r="L7" s="44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</row>
    <row r="8" spans="1:30" x14ac:dyDescent="0.2">
      <c r="H8" s="44"/>
      <c r="I8" s="44"/>
      <c r="J8" s="44"/>
      <c r="K8" s="44"/>
      <c r="L8" s="44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x14ac:dyDescent="0.2">
      <c r="B9" s="44"/>
      <c r="C9" s="44"/>
      <c r="D9" s="44"/>
      <c r="E9" s="46"/>
      <c r="F9" s="44"/>
      <c r="H9" s="44"/>
      <c r="I9" s="44"/>
      <c r="J9" s="44"/>
      <c r="K9" s="44"/>
      <c r="L9" s="44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1:30" x14ac:dyDescent="0.2">
      <c r="B10" s="3"/>
      <c r="C10" s="44"/>
      <c r="D10" s="47">
        <f>$B$3*$B$6</f>
        <v>210</v>
      </c>
      <c r="E10" s="44"/>
      <c r="F10" s="44"/>
      <c r="H10" s="44"/>
      <c r="I10" s="44"/>
      <c r="J10" s="44"/>
      <c r="K10" s="44"/>
      <c r="L10" s="44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spans="1:30" x14ac:dyDescent="0.2">
      <c r="A11" s="84" t="s">
        <v>55</v>
      </c>
      <c r="B11" s="44">
        <f>$B$3</f>
        <v>170</v>
      </c>
      <c r="C11" s="44"/>
      <c r="D11" s="47"/>
      <c r="E11" s="44"/>
      <c r="F11" s="44"/>
      <c r="H11" s="44"/>
      <c r="I11" s="44"/>
      <c r="J11" s="44"/>
      <c r="K11" s="44"/>
      <c r="L11" s="44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x14ac:dyDescent="0.2">
      <c r="B12" s="44"/>
      <c r="C12" s="44"/>
      <c r="D12" s="47">
        <f>$B$3*$B$7</f>
        <v>150</v>
      </c>
      <c r="E12" s="44"/>
      <c r="F12" s="44"/>
      <c r="H12" s="44"/>
      <c r="I12" s="44"/>
      <c r="J12" s="44"/>
      <c r="K12" s="44"/>
      <c r="L12" s="44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</row>
    <row r="13" spans="1:30" x14ac:dyDescent="0.2">
      <c r="B13" s="44"/>
      <c r="C13" s="44"/>
      <c r="D13" s="44"/>
      <c r="E13" s="44"/>
      <c r="F13" s="44"/>
      <c r="H13" s="44"/>
      <c r="I13" s="44"/>
      <c r="J13" s="44"/>
      <c r="K13" s="44"/>
      <c r="L13" s="44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</row>
    <row r="14" spans="1:30" x14ac:dyDescent="0.2">
      <c r="A14" s="71"/>
      <c r="B14" s="72"/>
      <c r="C14" s="72"/>
      <c r="D14" s="73">
        <f>MAX(D10-$B$4,0)</f>
        <v>25</v>
      </c>
      <c r="E14" s="44"/>
      <c r="F14" s="44"/>
      <c r="H14" s="44"/>
      <c r="I14" s="44"/>
      <c r="J14" s="44"/>
      <c r="K14" s="44"/>
      <c r="L14" s="44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</row>
    <row r="15" spans="1:30" x14ac:dyDescent="0.2">
      <c r="A15" s="84" t="s">
        <v>56</v>
      </c>
      <c r="B15" s="74">
        <f>($E$7*$D$14+(1-$E$7)*$D$16)/(1+$B$5)</f>
        <v>11.30952380952381</v>
      </c>
      <c r="C15" s="72"/>
      <c r="D15" s="73"/>
      <c r="E15" s="44"/>
      <c r="F15" s="44"/>
      <c r="H15" s="44"/>
      <c r="I15" s="44"/>
      <c r="J15" s="44"/>
      <c r="K15" s="44"/>
      <c r="L15" s="44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 spans="1:30" x14ac:dyDescent="0.2">
      <c r="A16" s="71"/>
      <c r="B16" s="72"/>
      <c r="C16" s="72"/>
      <c r="D16" s="73">
        <f>MAX(D12-$B$4,0)</f>
        <v>0</v>
      </c>
      <c r="E16" s="44"/>
      <c r="F16" s="44"/>
      <c r="H16" s="44"/>
      <c r="I16" s="44"/>
      <c r="J16" s="44"/>
      <c r="K16" s="44"/>
      <c r="L16" s="44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spans="1:30" x14ac:dyDescent="0.2">
      <c r="B17" s="44"/>
      <c r="C17" s="44"/>
      <c r="D17" s="44"/>
      <c r="E17" s="44"/>
      <c r="F17" s="44"/>
      <c r="H17" s="44"/>
      <c r="I17" s="44"/>
      <c r="J17" s="44"/>
      <c r="K17" s="44"/>
      <c r="L17" s="44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spans="1:30" x14ac:dyDescent="0.2">
      <c r="B18" s="44"/>
      <c r="C18" s="44"/>
      <c r="D18" s="47">
        <f>MAX($B$4-$D$10,0)</f>
        <v>0</v>
      </c>
      <c r="E18" s="44"/>
      <c r="F18" s="44"/>
      <c r="H18" s="44"/>
      <c r="I18" s="44"/>
      <c r="J18" s="44"/>
      <c r="K18" s="44"/>
      <c r="L18" s="44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spans="1:30" x14ac:dyDescent="0.2">
      <c r="A19" s="84" t="s">
        <v>57</v>
      </c>
      <c r="B19" s="47">
        <f>($E$7*$D$18+(1-$E$7)*$D$20)/(1+$B$5)</f>
        <v>17.499999999999996</v>
      </c>
      <c r="C19" s="44"/>
      <c r="D19" s="47"/>
      <c r="E19" s="44"/>
      <c r="F19" s="44"/>
      <c r="G19" s="44"/>
      <c r="H19" s="44"/>
      <c r="I19" s="44"/>
      <c r="J19" s="44"/>
      <c r="K19" s="44"/>
      <c r="L19" s="44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 spans="1:30" x14ac:dyDescent="0.2">
      <c r="B20" s="44"/>
      <c r="C20" s="44"/>
      <c r="D20" s="47">
        <f>MAX($B$4-$D$12,0)</f>
        <v>35</v>
      </c>
      <c r="F20" s="44"/>
      <c r="G20" s="44"/>
      <c r="H20" s="44"/>
      <c r="I20" s="44"/>
      <c r="J20" s="44"/>
      <c r="K20" s="44"/>
      <c r="L20" s="44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spans="1:30" x14ac:dyDescent="0.2">
      <c r="B21" s="44"/>
      <c r="C21" s="44"/>
      <c r="D21" s="44"/>
      <c r="F21" s="44"/>
      <c r="G21" s="44"/>
      <c r="H21" s="44"/>
      <c r="I21" s="44"/>
      <c r="J21" s="44"/>
      <c r="K21" s="44"/>
      <c r="L21" s="44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spans="1:30" x14ac:dyDescent="0.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 spans="1:30" x14ac:dyDescent="0.2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</row>
    <row r="24" spans="1:30" x14ac:dyDescent="0.2">
      <c r="B24" s="4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 spans="1:30" x14ac:dyDescent="0.2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</row>
    <row r="26" spans="1:30" x14ac:dyDescent="0.2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</row>
    <row r="27" spans="1:30" x14ac:dyDescent="0.2">
      <c r="B27" s="8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</row>
    <row r="28" spans="1:30" x14ac:dyDescent="0.2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</row>
    <row r="29" spans="1:30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</row>
    <row r="30" spans="1:30" x14ac:dyDescent="0.2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 spans="1:30" x14ac:dyDescent="0.2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spans="1:30" x14ac:dyDescent="0.2"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</row>
    <row r="33" spans="2:30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</row>
    <row r="34" spans="2:30" x14ac:dyDescent="0.2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spans="2:30" x14ac:dyDescent="0.2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  <row r="36" spans="2:30" x14ac:dyDescent="0.2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2:30" x14ac:dyDescent="0.2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</row>
    <row r="38" spans="2:30" x14ac:dyDescent="0.2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</row>
    <row r="39" spans="2:30" x14ac:dyDescent="0.2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  <row r="40" spans="2:30" x14ac:dyDescent="0.2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</row>
    <row r="41" spans="2:30" x14ac:dyDescent="0.2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</row>
    <row r="42" spans="2:30" x14ac:dyDescent="0.2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</row>
    <row r="43" spans="2:30" x14ac:dyDescent="0.2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</row>
    <row r="44" spans="2:30" x14ac:dyDescent="0.2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</row>
    <row r="45" spans="2:30" x14ac:dyDescent="0.2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spans="2:30" x14ac:dyDescent="0.2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</row>
    <row r="47" spans="2:30" x14ac:dyDescent="0.2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</row>
    <row r="48" spans="2:30" x14ac:dyDescent="0.2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</row>
    <row r="49" spans="2:30" x14ac:dyDescent="0.2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</row>
    <row r="50" spans="2:30" x14ac:dyDescent="0.2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</row>
    <row r="51" spans="2:30" x14ac:dyDescent="0.2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</row>
    <row r="52" spans="2:30" x14ac:dyDescent="0.2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</row>
    <row r="53" spans="2:30" x14ac:dyDescent="0.2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</row>
    <row r="54" spans="2:30" x14ac:dyDescent="0.2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</row>
    <row r="55" spans="2:30" x14ac:dyDescent="0.2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</row>
    <row r="56" spans="2:30" x14ac:dyDescent="0.2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</row>
    <row r="57" spans="2:30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 spans="2:30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 spans="2:30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spans="2:30" x14ac:dyDescent="0.2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2:30" x14ac:dyDescent="0.2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spans="2:30" x14ac:dyDescent="0.2"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 spans="2:30" x14ac:dyDescent="0.2"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 spans="2:30" x14ac:dyDescent="0.2"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 spans="2:30" x14ac:dyDescent="0.2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2:30" x14ac:dyDescent="0.2"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</row>
    <row r="67" spans="2:30" x14ac:dyDescent="0.2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</row>
    <row r="68" spans="2:30" x14ac:dyDescent="0.2"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</row>
    <row r="69" spans="2:30" x14ac:dyDescent="0.2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 spans="2:30" x14ac:dyDescent="0.2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</row>
    <row r="71" spans="2:30" x14ac:dyDescent="0.2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  <row r="72" spans="2:30" x14ac:dyDescent="0.2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</row>
    <row r="73" spans="2:30" x14ac:dyDescent="0.2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 spans="2:30" x14ac:dyDescent="0.2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</row>
    <row r="75" spans="2:30" x14ac:dyDescent="0.2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2:30" x14ac:dyDescent="0.2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2:30" x14ac:dyDescent="0.2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2:30" x14ac:dyDescent="0.2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</row>
    <row r="79" spans="2:30" x14ac:dyDescent="0.2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spans="2:30" x14ac:dyDescent="0.2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</row>
    <row r="81" spans="2:30" x14ac:dyDescent="0.2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2" spans="2:30" x14ac:dyDescent="0.2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</row>
    <row r="83" spans="2:30" x14ac:dyDescent="0.2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</row>
    <row r="84" spans="2:30" x14ac:dyDescent="0.2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</row>
    <row r="85" spans="2:30" x14ac:dyDescent="0.2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2:30" x14ac:dyDescent="0.2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2:30" x14ac:dyDescent="0.2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2:30" x14ac:dyDescent="0.2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</row>
    <row r="89" spans="2:30" x14ac:dyDescent="0.2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</row>
    <row r="90" spans="2:30" x14ac:dyDescent="0.2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</row>
    <row r="91" spans="2:30" x14ac:dyDescent="0.2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2" spans="2:30" x14ac:dyDescent="0.2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</row>
    <row r="93" spans="2:30" x14ac:dyDescent="0.2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</row>
    <row r="94" spans="2:30" x14ac:dyDescent="0.2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</row>
    <row r="95" spans="2:30" x14ac:dyDescent="0.2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2:30" x14ac:dyDescent="0.2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2:30" x14ac:dyDescent="0.2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2:30" x14ac:dyDescent="0.2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</row>
    <row r="99" spans="2:30" x14ac:dyDescent="0.2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</row>
    <row r="100" spans="2:30" x14ac:dyDescent="0.2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</row>
    <row r="101" spans="2:30" x14ac:dyDescent="0.2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  <row r="102" spans="2:30" x14ac:dyDescent="0.2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</row>
    <row r="103" spans="2:30" x14ac:dyDescent="0.2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</row>
    <row r="104" spans="2:30" x14ac:dyDescent="0.2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</row>
    <row r="105" spans="2:30" x14ac:dyDescent="0.2"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</row>
    <row r="106" spans="2:30" x14ac:dyDescent="0.2"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</row>
    <row r="107" spans="2:30" x14ac:dyDescent="0.2"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</row>
    <row r="108" spans="2:30" x14ac:dyDescent="0.2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</row>
    <row r="109" spans="2:30" x14ac:dyDescent="0.2"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</row>
    <row r="110" spans="2:30" x14ac:dyDescent="0.2"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</row>
    <row r="111" spans="2:30" x14ac:dyDescent="0.2"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</row>
    <row r="112" spans="2:30" x14ac:dyDescent="0.2"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</row>
    <row r="113" spans="2:30" x14ac:dyDescent="0.2"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</row>
    <row r="114" spans="2:30" x14ac:dyDescent="0.2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</row>
    <row r="115" spans="2:30" x14ac:dyDescent="0.2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</row>
    <row r="116" spans="2:30" x14ac:dyDescent="0.2"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</row>
    <row r="117" spans="2:30" x14ac:dyDescent="0.2"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</row>
    <row r="118" spans="2:30" x14ac:dyDescent="0.2"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</row>
    <row r="119" spans="2:30" x14ac:dyDescent="0.2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</row>
    <row r="120" spans="2:30" x14ac:dyDescent="0.2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</row>
    <row r="121" spans="2:30" x14ac:dyDescent="0.2"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</row>
    <row r="122" spans="2:30" x14ac:dyDescent="0.2"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</row>
    <row r="123" spans="2:30" x14ac:dyDescent="0.2"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</row>
    <row r="124" spans="2:30" x14ac:dyDescent="0.2"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</row>
    <row r="125" spans="2:30" x14ac:dyDescent="0.2"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</row>
    <row r="126" spans="2:30" x14ac:dyDescent="0.2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</row>
    <row r="127" spans="2:30" x14ac:dyDescent="0.2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</row>
    <row r="128" spans="2:30" x14ac:dyDescent="0.2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</row>
    <row r="129" spans="2:30" x14ac:dyDescent="0.2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</row>
    <row r="130" spans="2:30" x14ac:dyDescent="0.2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</row>
    <row r="131" spans="2:30" x14ac:dyDescent="0.2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</row>
    <row r="132" spans="2:30" x14ac:dyDescent="0.2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</row>
    <row r="133" spans="2:30" x14ac:dyDescent="0.2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</row>
    <row r="134" spans="2:30" x14ac:dyDescent="0.2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</row>
    <row r="135" spans="2:30" x14ac:dyDescent="0.2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</row>
    <row r="136" spans="2:30" x14ac:dyDescent="0.2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</row>
    <row r="137" spans="2:30" x14ac:dyDescent="0.2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</row>
    <row r="138" spans="2:30" x14ac:dyDescent="0.2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</row>
    <row r="139" spans="2:30" x14ac:dyDescent="0.2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</row>
    <row r="140" spans="2:30" x14ac:dyDescent="0.2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</row>
    <row r="141" spans="2:30" x14ac:dyDescent="0.2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</row>
    <row r="142" spans="2:30" x14ac:dyDescent="0.2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</row>
    <row r="143" spans="2:30" x14ac:dyDescent="0.2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</row>
    <row r="144" spans="2:30" x14ac:dyDescent="0.2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</row>
    <row r="145" spans="2:30" x14ac:dyDescent="0.2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</row>
    <row r="146" spans="2:30" x14ac:dyDescent="0.2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 spans="2:30" x14ac:dyDescent="0.2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</row>
    <row r="148" spans="2:30" x14ac:dyDescent="0.2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</row>
    <row r="149" spans="2:30" x14ac:dyDescent="0.2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</row>
    <row r="150" spans="2:30" x14ac:dyDescent="0.2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</row>
    <row r="151" spans="2:30" x14ac:dyDescent="0.2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</row>
    <row r="152" spans="2:30" x14ac:dyDescent="0.2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</row>
    <row r="153" spans="2:30" x14ac:dyDescent="0.2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</row>
    <row r="154" spans="2:30" x14ac:dyDescent="0.2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</row>
    <row r="155" spans="2:30" x14ac:dyDescent="0.2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</row>
    <row r="156" spans="2:30" x14ac:dyDescent="0.2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</row>
    <row r="157" spans="2:30" x14ac:dyDescent="0.2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</row>
    <row r="158" spans="2:30" x14ac:dyDescent="0.2"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</row>
    <row r="159" spans="2:30" x14ac:dyDescent="0.2"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</row>
    <row r="160" spans="2:30" x14ac:dyDescent="0.2"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</row>
    <row r="161" spans="2:30" x14ac:dyDescent="0.2"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</row>
    <row r="162" spans="2:30" x14ac:dyDescent="0.2"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</row>
    <row r="163" spans="2:30" x14ac:dyDescent="0.2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</row>
    <row r="164" spans="2:30" x14ac:dyDescent="0.2"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</row>
    <row r="165" spans="2:30" x14ac:dyDescent="0.2"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</row>
    <row r="166" spans="2:30" x14ac:dyDescent="0.2"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</row>
    <row r="167" spans="2:30" x14ac:dyDescent="0.2"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</row>
    <row r="168" spans="2:30" x14ac:dyDescent="0.2"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</row>
    <row r="169" spans="2:30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2:30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2:30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2:30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2:30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2:30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2:30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2:30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2:12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2:12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2:12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2:12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2:12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2:12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2:12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2:12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2:12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2:12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2:12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2:12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2:12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2:12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2:12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2:12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2:12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2:12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2:12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2:12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2:12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2:12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2:12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2:12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2:12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2:12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2:12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2:12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2:12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2:12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2:12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2:12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2:12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2:12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2:12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2:12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2:12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2:12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2:12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2:12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2:12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2:12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2:12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2:12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2:12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2:12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2:12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2:12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2:12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2:12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2:12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2:12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2:12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2:12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2:12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2:12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2:12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2:12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2:12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2:12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2:12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2:12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2:12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2:12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2:12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2:12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2:12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2:12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2:12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2:12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2:12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2:12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2:12" x14ac:dyDescent="0.2">
      <c r="D249" s="3"/>
      <c r="E249" s="3"/>
      <c r="F249" s="3"/>
      <c r="G249" s="3"/>
      <c r="H249" s="3"/>
      <c r="I249" s="3"/>
      <c r="J249" s="3"/>
      <c r="K249" s="3"/>
      <c r="L249" s="3"/>
    </row>
    <row r="250" spans="2:12" x14ac:dyDescent="0.2">
      <c r="D250" s="3"/>
      <c r="E250" s="3"/>
      <c r="F250" s="3"/>
      <c r="G250" s="3"/>
      <c r="H250" s="3"/>
      <c r="I250" s="3"/>
      <c r="J250" s="3"/>
      <c r="K250" s="3"/>
      <c r="L250" s="3"/>
    </row>
    <row r="251" spans="2:12" x14ac:dyDescent="0.2">
      <c r="D251" s="3"/>
      <c r="E251" s="3"/>
      <c r="F251" s="3"/>
      <c r="G251" s="3"/>
      <c r="H251" s="3"/>
      <c r="I251" s="3"/>
      <c r="J251" s="3"/>
      <c r="K251" s="3"/>
      <c r="L251" s="3"/>
    </row>
    <row r="252" spans="2:12" x14ac:dyDescent="0.2">
      <c r="D252" s="3"/>
      <c r="E252" s="3"/>
      <c r="F252" s="3"/>
      <c r="G252" s="3"/>
      <c r="H252" s="3"/>
      <c r="I252" s="3"/>
      <c r="J252" s="3"/>
      <c r="K252" s="3"/>
      <c r="L252" s="3"/>
    </row>
    <row r="253" spans="2:12" x14ac:dyDescent="0.2">
      <c r="D253" s="3"/>
      <c r="E253" s="3"/>
      <c r="F253" s="3"/>
      <c r="G253" s="3"/>
      <c r="H253" s="3"/>
      <c r="I253" s="3"/>
      <c r="J253" s="3"/>
      <c r="K253" s="3"/>
      <c r="L253" s="3"/>
    </row>
    <row r="254" spans="2:12" x14ac:dyDescent="0.2">
      <c r="D254" s="3"/>
      <c r="E254" s="3"/>
      <c r="F254" s="3"/>
      <c r="G254" s="3"/>
      <c r="H254" s="3"/>
      <c r="I254" s="3"/>
      <c r="J254" s="3"/>
      <c r="K254" s="3"/>
      <c r="L254" s="3"/>
    </row>
    <row r="255" spans="2:12" x14ac:dyDescent="0.2">
      <c r="D255" s="3"/>
      <c r="E255" s="3"/>
      <c r="F255" s="3"/>
      <c r="G255" s="3"/>
      <c r="H255" s="3"/>
      <c r="I255" s="3"/>
      <c r="J255" s="3"/>
      <c r="K255" s="3"/>
      <c r="L255" s="3"/>
    </row>
    <row r="256" spans="2:12" x14ac:dyDescent="0.2">
      <c r="D256" s="3"/>
      <c r="E256" s="3"/>
      <c r="F256" s="3"/>
      <c r="G256" s="3"/>
      <c r="H256" s="3"/>
      <c r="I256" s="3"/>
      <c r="J256" s="3"/>
      <c r="K256" s="3"/>
      <c r="L256" s="3"/>
    </row>
    <row r="257" spans="4:12" x14ac:dyDescent="0.2">
      <c r="D257" s="3"/>
      <c r="E257" s="3"/>
      <c r="F257" s="3"/>
      <c r="G257" s="3"/>
      <c r="H257" s="3"/>
      <c r="I257" s="3"/>
      <c r="J257" s="3"/>
      <c r="K257" s="3"/>
      <c r="L257" s="3"/>
    </row>
    <row r="258" spans="4:12" x14ac:dyDescent="0.2">
      <c r="D258" s="3"/>
      <c r="E258" s="3"/>
      <c r="F258" s="3"/>
      <c r="G258" s="3"/>
      <c r="H258" s="3"/>
      <c r="I258" s="3"/>
      <c r="J258" s="3"/>
      <c r="K258" s="3"/>
      <c r="L258" s="3"/>
    </row>
    <row r="259" spans="4:12" x14ac:dyDescent="0.2">
      <c r="D259" s="3"/>
      <c r="E259" s="3"/>
      <c r="F259" s="3"/>
      <c r="G259" s="3"/>
      <c r="H259" s="3"/>
      <c r="I259" s="3"/>
      <c r="J259" s="3"/>
      <c r="K259" s="3"/>
      <c r="L259" s="3"/>
    </row>
    <row r="260" spans="4:12" x14ac:dyDescent="0.2">
      <c r="D260" s="3"/>
      <c r="E260" s="3"/>
      <c r="F260" s="3"/>
      <c r="G260" s="3"/>
      <c r="H260" s="3"/>
      <c r="I260" s="3"/>
      <c r="J260" s="3"/>
      <c r="K260" s="3"/>
      <c r="L260" s="3"/>
    </row>
    <row r="261" spans="4:12" x14ac:dyDescent="0.2">
      <c r="D261" s="3"/>
      <c r="E261" s="3"/>
      <c r="F261" s="3"/>
      <c r="G261" s="3"/>
      <c r="H261" s="3"/>
      <c r="I261" s="3"/>
      <c r="J261" s="3"/>
      <c r="K261" s="3"/>
      <c r="L261" s="3"/>
    </row>
    <row r="262" spans="4:12" x14ac:dyDescent="0.2">
      <c r="D262" s="3"/>
      <c r="E262" s="3"/>
      <c r="F262" s="3"/>
      <c r="G262" s="3"/>
      <c r="H262" s="3"/>
      <c r="I262" s="3"/>
      <c r="J262" s="3"/>
      <c r="K262" s="3"/>
      <c r="L262" s="3"/>
    </row>
    <row r="263" spans="4:12" x14ac:dyDescent="0.2">
      <c r="D263" s="3"/>
      <c r="E263" s="3"/>
      <c r="F263" s="3"/>
      <c r="G263" s="3"/>
      <c r="H263" s="3"/>
      <c r="I263" s="3"/>
      <c r="J263" s="3"/>
      <c r="K263" s="3"/>
      <c r="L263" s="3"/>
    </row>
    <row r="264" spans="4:12" x14ac:dyDescent="0.2">
      <c r="D264" s="3"/>
      <c r="E264" s="3"/>
      <c r="F264" s="3"/>
      <c r="G264" s="3"/>
      <c r="H264" s="3"/>
      <c r="I264" s="3"/>
      <c r="J264" s="3"/>
      <c r="K264" s="3"/>
      <c r="L264" s="3"/>
    </row>
    <row r="265" spans="4:12" x14ac:dyDescent="0.2">
      <c r="D265" s="3"/>
      <c r="E265" s="3"/>
      <c r="F265" s="3"/>
      <c r="G265" s="3"/>
      <c r="H265" s="3"/>
      <c r="I265" s="3"/>
      <c r="J265" s="3"/>
      <c r="K265" s="3"/>
      <c r="L265" s="3"/>
    </row>
    <row r="266" spans="4:12" x14ac:dyDescent="0.2">
      <c r="D266" s="3"/>
      <c r="E266" s="3"/>
      <c r="F266" s="3"/>
      <c r="G266" s="3"/>
      <c r="H266" s="3"/>
      <c r="I266" s="3"/>
      <c r="J266" s="3"/>
      <c r="K266" s="3"/>
      <c r="L266" s="3"/>
    </row>
    <row r="267" spans="4:12" x14ac:dyDescent="0.2">
      <c r="D267" s="3"/>
      <c r="E267" s="3"/>
      <c r="F267" s="3"/>
      <c r="G267" s="3"/>
      <c r="H267" s="3"/>
      <c r="I267" s="3"/>
      <c r="J267" s="3"/>
      <c r="K267" s="3"/>
      <c r="L267" s="3"/>
    </row>
    <row r="268" spans="4:12" x14ac:dyDescent="0.2">
      <c r="D268" s="3"/>
      <c r="E268" s="3"/>
      <c r="F268" s="3"/>
      <c r="G268" s="3"/>
      <c r="H268" s="3"/>
      <c r="I268" s="3"/>
      <c r="J268" s="3"/>
      <c r="K268" s="3"/>
      <c r="L268" s="3"/>
    </row>
    <row r="269" spans="4:12" x14ac:dyDescent="0.2">
      <c r="D269" s="3"/>
      <c r="E269" s="3"/>
      <c r="F269" s="3"/>
      <c r="G269" s="3"/>
      <c r="H269" s="3"/>
      <c r="I269" s="3"/>
      <c r="J269" s="3"/>
      <c r="K269" s="3"/>
      <c r="L269" s="3"/>
    </row>
    <row r="270" spans="4:12" x14ac:dyDescent="0.2">
      <c r="D270" s="3"/>
      <c r="E270" s="3"/>
      <c r="F270" s="3"/>
      <c r="G270" s="3"/>
      <c r="H270" s="3"/>
      <c r="I270" s="3"/>
      <c r="J270" s="3"/>
      <c r="K270" s="3"/>
      <c r="L270" s="3"/>
    </row>
    <row r="271" spans="4:12" x14ac:dyDescent="0.2">
      <c r="D271" s="3"/>
      <c r="E271" s="3"/>
      <c r="F271" s="3"/>
      <c r="G271" s="3"/>
      <c r="H271" s="3"/>
      <c r="I271" s="3"/>
      <c r="J271" s="3"/>
      <c r="K271" s="3"/>
      <c r="L271" s="3"/>
    </row>
    <row r="272" spans="4:12" x14ac:dyDescent="0.2">
      <c r="D272" s="3"/>
      <c r="E272" s="3"/>
      <c r="F272" s="3"/>
      <c r="G272" s="3"/>
      <c r="H272" s="3"/>
      <c r="I272" s="3"/>
      <c r="J272" s="3"/>
      <c r="K272" s="3"/>
      <c r="L272" s="3"/>
    </row>
    <row r="273" spans="4:12" x14ac:dyDescent="0.2">
      <c r="D273" s="3"/>
      <c r="E273" s="3"/>
      <c r="F273" s="3"/>
      <c r="G273" s="3"/>
      <c r="H273" s="3"/>
      <c r="I273" s="3"/>
      <c r="J273" s="3"/>
      <c r="K273" s="3"/>
      <c r="L273" s="3"/>
    </row>
    <row r="274" spans="4:12" x14ac:dyDescent="0.2">
      <c r="D274" s="3"/>
      <c r="E274" s="3"/>
      <c r="F274" s="3"/>
      <c r="G274" s="3"/>
      <c r="H274" s="3"/>
      <c r="I274" s="3"/>
      <c r="J274" s="3"/>
      <c r="K274" s="3"/>
      <c r="L274" s="3"/>
    </row>
    <row r="275" spans="4:12" x14ac:dyDescent="0.2">
      <c r="D275" s="3"/>
      <c r="E275" s="3"/>
      <c r="F275" s="3"/>
      <c r="G275" s="3"/>
      <c r="H275" s="3"/>
      <c r="I275" s="3"/>
      <c r="J275" s="3"/>
      <c r="K275" s="3"/>
      <c r="L275" s="3"/>
    </row>
    <row r="276" spans="4:12" x14ac:dyDescent="0.2">
      <c r="D276" s="3"/>
      <c r="E276" s="3"/>
      <c r="F276" s="3"/>
      <c r="G276" s="3"/>
      <c r="H276" s="3"/>
      <c r="I276" s="3"/>
      <c r="J276" s="3"/>
      <c r="K276" s="3"/>
      <c r="L276" s="3"/>
    </row>
    <row r="277" spans="4:12" x14ac:dyDescent="0.2">
      <c r="D277" s="3"/>
      <c r="E277" s="3"/>
      <c r="F277" s="3"/>
      <c r="G277" s="3"/>
      <c r="H277" s="3"/>
      <c r="I277" s="3"/>
      <c r="J277" s="3"/>
      <c r="K277" s="3"/>
      <c r="L277" s="3"/>
    </row>
    <row r="278" spans="4:12" x14ac:dyDescent="0.2">
      <c r="D278" s="3"/>
      <c r="E278" s="3"/>
      <c r="F278" s="3"/>
      <c r="G278" s="3"/>
      <c r="H278" s="3"/>
      <c r="I278" s="3"/>
      <c r="J278" s="3"/>
      <c r="K278" s="3"/>
      <c r="L278" s="3"/>
    </row>
    <row r="279" spans="4:12" x14ac:dyDescent="0.2">
      <c r="D279" s="3"/>
      <c r="E279" s="3"/>
      <c r="F279" s="3"/>
      <c r="G279" s="3"/>
      <c r="H279" s="3"/>
      <c r="I279" s="3"/>
      <c r="J279" s="3"/>
      <c r="K279" s="3"/>
      <c r="L279" s="3"/>
    </row>
    <row r="280" spans="4:12" x14ac:dyDescent="0.2">
      <c r="D280" s="3"/>
      <c r="E280" s="3"/>
      <c r="F280" s="3"/>
      <c r="G280" s="3"/>
      <c r="H280" s="3"/>
      <c r="I280" s="3"/>
      <c r="J280" s="3"/>
      <c r="K280" s="3"/>
      <c r="L280" s="3"/>
    </row>
    <row r="281" spans="4:12" x14ac:dyDescent="0.2">
      <c r="D281" s="3"/>
      <c r="E281" s="3"/>
      <c r="F281" s="3"/>
      <c r="G281" s="3"/>
      <c r="H281" s="3"/>
      <c r="I281" s="3"/>
      <c r="J281" s="3"/>
      <c r="K281" s="3"/>
      <c r="L281" s="3"/>
    </row>
    <row r="282" spans="4:12" x14ac:dyDescent="0.2">
      <c r="D282" s="3"/>
      <c r="E282" s="3"/>
      <c r="F282" s="3"/>
      <c r="G282" s="3"/>
      <c r="H282" s="3"/>
      <c r="I282" s="3"/>
      <c r="J282" s="3"/>
      <c r="K282" s="3"/>
      <c r="L282" s="3"/>
    </row>
    <row r="283" spans="4:12" x14ac:dyDescent="0.2">
      <c r="D283" s="3"/>
      <c r="E283" s="3"/>
      <c r="F283" s="3"/>
      <c r="G283" s="3"/>
      <c r="H283" s="3"/>
      <c r="I283" s="3"/>
      <c r="J283" s="3"/>
      <c r="K283" s="3"/>
      <c r="L283" s="3"/>
    </row>
    <row r="284" spans="4:12" x14ac:dyDescent="0.2">
      <c r="D284" s="3"/>
      <c r="E284" s="3"/>
      <c r="F284" s="3"/>
      <c r="G284" s="3"/>
      <c r="H284" s="3"/>
      <c r="I284" s="3"/>
      <c r="J284" s="3"/>
      <c r="K284" s="3"/>
      <c r="L284" s="3"/>
    </row>
    <row r="285" spans="4:12" x14ac:dyDescent="0.2">
      <c r="D285" s="3"/>
      <c r="E285" s="3"/>
      <c r="F285" s="3"/>
      <c r="G285" s="3"/>
      <c r="H285" s="3"/>
      <c r="I285" s="3"/>
      <c r="J285" s="3"/>
      <c r="K285" s="3"/>
      <c r="L285" s="3"/>
    </row>
    <row r="286" spans="4:12" x14ac:dyDescent="0.2">
      <c r="D286" s="3"/>
      <c r="E286" s="3"/>
      <c r="F286" s="3"/>
      <c r="G286" s="3"/>
      <c r="H286" s="3"/>
      <c r="I286" s="3"/>
      <c r="J286" s="3"/>
      <c r="K286" s="3"/>
      <c r="L286" s="3"/>
    </row>
    <row r="287" spans="4:12" x14ac:dyDescent="0.2">
      <c r="D287" s="3"/>
      <c r="E287" s="3"/>
      <c r="F287" s="3"/>
      <c r="G287" s="3"/>
      <c r="H287" s="3"/>
      <c r="I287" s="3"/>
      <c r="J287" s="3"/>
      <c r="K287" s="3"/>
      <c r="L287" s="3"/>
    </row>
    <row r="288" spans="4:12" x14ac:dyDescent="0.2">
      <c r="D288" s="3"/>
      <c r="E288" s="3"/>
      <c r="F288" s="3"/>
      <c r="G288" s="3"/>
      <c r="H288" s="3"/>
      <c r="I288" s="3"/>
      <c r="J288" s="3"/>
      <c r="K288" s="3"/>
      <c r="L288" s="3"/>
    </row>
    <row r="289" spans="4:12" x14ac:dyDescent="0.2">
      <c r="D289" s="3"/>
      <c r="E289" s="3"/>
      <c r="F289" s="3"/>
      <c r="G289" s="3"/>
      <c r="H289" s="3"/>
      <c r="I289" s="3"/>
      <c r="J289" s="3"/>
      <c r="K289" s="3"/>
      <c r="L289" s="3"/>
    </row>
    <row r="290" spans="4:12" x14ac:dyDescent="0.2">
      <c r="D290" s="3"/>
      <c r="E290" s="3"/>
      <c r="F290" s="3"/>
      <c r="G290" s="3"/>
      <c r="H290" s="3"/>
      <c r="I290" s="3"/>
      <c r="J290" s="3"/>
      <c r="K290" s="3"/>
      <c r="L290" s="3"/>
    </row>
    <row r="291" spans="4:12" x14ac:dyDescent="0.2">
      <c r="D291" s="3"/>
      <c r="E291" s="3"/>
      <c r="F291" s="3"/>
      <c r="G291" s="3"/>
      <c r="H291" s="3"/>
      <c r="I291" s="3"/>
      <c r="J291" s="3"/>
      <c r="K291" s="3"/>
      <c r="L291" s="3"/>
    </row>
    <row r="292" spans="4:12" x14ac:dyDescent="0.2">
      <c r="D292" s="3"/>
      <c r="E292" s="3"/>
      <c r="F292" s="3"/>
      <c r="G292" s="3"/>
      <c r="H292" s="3"/>
      <c r="I292" s="3"/>
      <c r="J292" s="3"/>
      <c r="K292" s="3"/>
      <c r="L292" s="3"/>
    </row>
    <row r="293" spans="4:12" x14ac:dyDescent="0.2">
      <c r="D293" s="3"/>
      <c r="E293" s="3"/>
      <c r="F293" s="3"/>
      <c r="G293" s="3"/>
      <c r="H293" s="3"/>
      <c r="I293" s="3"/>
      <c r="J293" s="3"/>
      <c r="K293" s="3"/>
      <c r="L293" s="3"/>
    </row>
    <row r="294" spans="4:12" x14ac:dyDescent="0.2">
      <c r="D294" s="3"/>
      <c r="E294" s="3"/>
      <c r="F294" s="3"/>
      <c r="G294" s="3"/>
      <c r="H294" s="3"/>
      <c r="I294" s="3"/>
      <c r="J294" s="3"/>
      <c r="K294" s="3"/>
      <c r="L294" s="3"/>
    </row>
    <row r="295" spans="4:12" x14ac:dyDescent="0.2">
      <c r="D295" s="3"/>
      <c r="E295" s="3"/>
      <c r="F295" s="3"/>
      <c r="G295" s="3"/>
      <c r="H295" s="3"/>
      <c r="I295" s="3"/>
      <c r="J295" s="3"/>
      <c r="K295" s="3"/>
      <c r="L295" s="3"/>
    </row>
    <row r="296" spans="4:12" x14ac:dyDescent="0.2">
      <c r="D296" s="3"/>
      <c r="E296" s="3"/>
      <c r="F296" s="3"/>
      <c r="G296" s="3"/>
      <c r="H296" s="3"/>
      <c r="I296" s="3"/>
      <c r="J296" s="3"/>
      <c r="K296" s="3"/>
      <c r="L296" s="3"/>
    </row>
    <row r="297" spans="4:12" x14ac:dyDescent="0.2">
      <c r="D297" s="3"/>
      <c r="E297" s="3"/>
      <c r="F297" s="3"/>
      <c r="G297" s="3"/>
      <c r="H297" s="3"/>
      <c r="I297" s="3"/>
      <c r="J297" s="3"/>
      <c r="K297" s="3"/>
      <c r="L297" s="3"/>
    </row>
    <row r="298" spans="4:12" x14ac:dyDescent="0.2">
      <c r="D298" s="3"/>
      <c r="E298" s="3"/>
      <c r="F298" s="3"/>
      <c r="G298" s="3"/>
      <c r="H298" s="3"/>
      <c r="I298" s="3"/>
      <c r="J298" s="3"/>
      <c r="K298" s="3"/>
      <c r="L298" s="3"/>
    </row>
    <row r="299" spans="4:12" x14ac:dyDescent="0.2">
      <c r="D299" s="3"/>
      <c r="E299" s="3"/>
      <c r="F299" s="3"/>
      <c r="G299" s="3"/>
      <c r="H299" s="3"/>
      <c r="I299" s="3"/>
      <c r="J299" s="3"/>
      <c r="K299" s="3"/>
      <c r="L299" s="3"/>
    </row>
    <row r="300" spans="4:12" x14ac:dyDescent="0.2">
      <c r="D300" s="3"/>
      <c r="E300" s="3"/>
      <c r="F300" s="3"/>
      <c r="G300" s="3"/>
      <c r="H300" s="3"/>
      <c r="I300" s="3"/>
      <c r="J300" s="3"/>
      <c r="K300" s="3"/>
      <c r="L300" s="3"/>
    </row>
    <row r="301" spans="4:12" x14ac:dyDescent="0.2">
      <c r="D301" s="3"/>
      <c r="E301" s="3"/>
      <c r="F301" s="3"/>
      <c r="G301" s="3"/>
      <c r="H301" s="3"/>
      <c r="I301" s="3"/>
      <c r="J301" s="3"/>
      <c r="K301" s="3"/>
      <c r="L301" s="3"/>
    </row>
    <row r="302" spans="4:12" x14ac:dyDescent="0.2">
      <c r="D302" s="3"/>
      <c r="E302" s="3"/>
      <c r="F302" s="3"/>
      <c r="G302" s="3"/>
      <c r="H302" s="3"/>
      <c r="I302" s="3"/>
      <c r="J302" s="3"/>
      <c r="K302" s="3"/>
      <c r="L302" s="3"/>
    </row>
    <row r="303" spans="4:12" x14ac:dyDescent="0.2">
      <c r="D303" s="3"/>
      <c r="E303" s="3"/>
      <c r="F303" s="3"/>
      <c r="G303" s="3"/>
      <c r="H303" s="3"/>
      <c r="I303" s="3"/>
      <c r="J303" s="3"/>
      <c r="K303" s="3"/>
      <c r="L303" s="3"/>
    </row>
    <row r="304" spans="4:12" x14ac:dyDescent="0.2">
      <c r="D304" s="3"/>
      <c r="E304" s="3"/>
      <c r="F304" s="3"/>
      <c r="G304" s="3"/>
      <c r="H304" s="3"/>
      <c r="I304" s="3"/>
      <c r="J304" s="3"/>
      <c r="K304" s="3"/>
      <c r="L304" s="3"/>
    </row>
    <row r="305" spans="4:12" x14ac:dyDescent="0.2">
      <c r="D305" s="3"/>
      <c r="E305" s="3"/>
      <c r="F305" s="3"/>
      <c r="G305" s="3"/>
      <c r="H305" s="3"/>
      <c r="I305" s="3"/>
      <c r="J305" s="3"/>
      <c r="K305" s="3"/>
      <c r="L305" s="3"/>
    </row>
    <row r="306" spans="4:12" x14ac:dyDescent="0.2">
      <c r="D306" s="3"/>
      <c r="E306" s="3"/>
      <c r="F306" s="3"/>
      <c r="G306" s="3"/>
      <c r="H306" s="3"/>
      <c r="I306" s="3"/>
      <c r="J306" s="3"/>
      <c r="K306" s="3"/>
      <c r="L306" s="3"/>
    </row>
    <row r="307" spans="4:12" x14ac:dyDescent="0.2">
      <c r="D307" s="3"/>
      <c r="E307" s="3"/>
      <c r="F307" s="3"/>
      <c r="G307" s="3"/>
      <c r="H307" s="3"/>
      <c r="I307" s="3"/>
      <c r="J307" s="3"/>
      <c r="K307" s="3"/>
      <c r="L307" s="3"/>
    </row>
    <row r="308" spans="4:12" x14ac:dyDescent="0.2">
      <c r="D308" s="3"/>
      <c r="E308" s="3"/>
      <c r="F308" s="3"/>
      <c r="G308" s="3"/>
      <c r="H308" s="3"/>
      <c r="I308" s="3"/>
      <c r="J308" s="3"/>
      <c r="K308" s="3"/>
      <c r="L308" s="3"/>
    </row>
    <row r="309" spans="4:12" x14ac:dyDescent="0.2">
      <c r="D309" s="3"/>
      <c r="E309" s="3"/>
      <c r="F309" s="3"/>
      <c r="G309" s="3"/>
      <c r="H309" s="3"/>
      <c r="I309" s="3"/>
      <c r="J309" s="3"/>
      <c r="K309" s="3"/>
      <c r="L309" s="3"/>
    </row>
    <row r="310" spans="4:12" x14ac:dyDescent="0.2">
      <c r="D310" s="3"/>
      <c r="E310" s="3"/>
      <c r="F310" s="3"/>
      <c r="G310" s="3"/>
      <c r="H310" s="3"/>
      <c r="I310" s="3"/>
      <c r="J310" s="3"/>
      <c r="K310" s="3"/>
      <c r="L310" s="3"/>
    </row>
    <row r="311" spans="4:12" x14ac:dyDescent="0.2">
      <c r="D311" s="3"/>
      <c r="E311" s="3"/>
      <c r="F311" s="3"/>
      <c r="G311" s="3"/>
      <c r="H311" s="3"/>
      <c r="I311" s="3"/>
      <c r="J311" s="3"/>
      <c r="K311" s="3"/>
      <c r="L311" s="3"/>
    </row>
    <row r="312" spans="4:12" x14ac:dyDescent="0.2">
      <c r="D312" s="3"/>
      <c r="E312" s="3"/>
      <c r="F312" s="3"/>
      <c r="G312" s="3"/>
      <c r="H312" s="3"/>
      <c r="I312" s="3"/>
      <c r="J312" s="3"/>
      <c r="K312" s="3"/>
      <c r="L312" s="3"/>
    </row>
    <row r="313" spans="4:12" x14ac:dyDescent="0.2">
      <c r="D313" s="3"/>
      <c r="E313" s="3"/>
      <c r="F313" s="3"/>
      <c r="G313" s="3"/>
      <c r="H313" s="3"/>
      <c r="I313" s="3"/>
      <c r="J313" s="3"/>
      <c r="K313" s="3"/>
      <c r="L313" s="3"/>
    </row>
    <row r="314" spans="4:12" x14ac:dyDescent="0.2">
      <c r="D314" s="3"/>
      <c r="E314" s="3"/>
      <c r="F314" s="3"/>
      <c r="G314" s="3"/>
      <c r="H314" s="3"/>
      <c r="I314" s="3"/>
      <c r="J314" s="3"/>
      <c r="K314" s="3"/>
      <c r="L314" s="3"/>
    </row>
    <row r="315" spans="4:12" x14ac:dyDescent="0.2">
      <c r="D315" s="3"/>
      <c r="E315" s="3"/>
      <c r="F315" s="3"/>
      <c r="G315" s="3"/>
      <c r="H315" s="3"/>
      <c r="I315" s="3"/>
      <c r="J315" s="3"/>
      <c r="K315" s="3"/>
      <c r="L315" s="3"/>
    </row>
    <row r="316" spans="4:12" x14ac:dyDescent="0.2">
      <c r="D316" s="3"/>
      <c r="E316" s="3"/>
      <c r="F316" s="3"/>
      <c r="G316" s="3"/>
      <c r="H316" s="3"/>
      <c r="I316" s="3"/>
      <c r="J316" s="3"/>
      <c r="K316" s="3"/>
      <c r="L316" s="3"/>
    </row>
    <row r="317" spans="4:12" x14ac:dyDescent="0.2">
      <c r="D317" s="3"/>
      <c r="E317" s="3"/>
      <c r="F317" s="3"/>
      <c r="G317" s="3"/>
      <c r="H317" s="3"/>
      <c r="I317" s="3"/>
      <c r="J317" s="3"/>
      <c r="K317" s="3"/>
      <c r="L317" s="3"/>
    </row>
    <row r="318" spans="4:12" x14ac:dyDescent="0.2">
      <c r="D318" s="3"/>
      <c r="E318" s="3"/>
      <c r="F318" s="3"/>
      <c r="G318" s="3"/>
      <c r="H318" s="3"/>
      <c r="I318" s="3"/>
      <c r="J318" s="3"/>
      <c r="K318" s="3"/>
      <c r="L318" s="3"/>
    </row>
    <row r="319" spans="4:12" x14ac:dyDescent="0.2">
      <c r="D319" s="3"/>
      <c r="E319" s="3"/>
      <c r="F319" s="3"/>
      <c r="G319" s="3"/>
      <c r="H319" s="3"/>
      <c r="I319" s="3"/>
      <c r="J319" s="3"/>
      <c r="K319" s="3"/>
      <c r="L319" s="3"/>
    </row>
    <row r="320" spans="4:12" x14ac:dyDescent="0.2">
      <c r="D320" s="3"/>
      <c r="E320" s="3"/>
      <c r="F320" s="3"/>
      <c r="G320" s="3"/>
      <c r="H320" s="3"/>
      <c r="I320" s="3"/>
      <c r="J320" s="3"/>
      <c r="K320" s="3"/>
      <c r="L320" s="3"/>
    </row>
    <row r="321" spans="4:12" x14ac:dyDescent="0.2">
      <c r="D321" s="3"/>
      <c r="E321" s="3"/>
      <c r="F321" s="3"/>
      <c r="G321" s="3"/>
      <c r="H321" s="3"/>
      <c r="I321" s="3"/>
      <c r="J321" s="3"/>
      <c r="K321" s="3"/>
      <c r="L321" s="3"/>
    </row>
    <row r="322" spans="4:12" x14ac:dyDescent="0.2">
      <c r="D322" s="3"/>
      <c r="E322" s="3"/>
      <c r="F322" s="3"/>
      <c r="G322" s="3"/>
      <c r="H322" s="3"/>
      <c r="I322" s="3"/>
      <c r="J322" s="3"/>
      <c r="K322" s="3"/>
      <c r="L322" s="3"/>
    </row>
    <row r="323" spans="4:12" x14ac:dyDescent="0.2">
      <c r="D323" s="3"/>
      <c r="E323" s="3"/>
      <c r="F323" s="3"/>
      <c r="G323" s="3"/>
      <c r="H323" s="3"/>
      <c r="I323" s="3"/>
      <c r="J323" s="3"/>
      <c r="K323" s="3"/>
      <c r="L323" s="3"/>
    </row>
    <row r="324" spans="4:12" x14ac:dyDescent="0.2">
      <c r="D324" s="3"/>
      <c r="E324" s="3"/>
      <c r="F324" s="3"/>
      <c r="G324" s="3"/>
      <c r="H324" s="3"/>
      <c r="I324" s="3"/>
      <c r="J324" s="3"/>
      <c r="K324" s="3"/>
      <c r="L324" s="3"/>
    </row>
    <row r="325" spans="4:12" x14ac:dyDescent="0.2">
      <c r="D325" s="3"/>
      <c r="E325" s="3"/>
      <c r="F325" s="3"/>
      <c r="G325" s="3"/>
      <c r="H325" s="3"/>
      <c r="I325" s="3"/>
      <c r="J325" s="3"/>
      <c r="K325" s="3"/>
      <c r="L325" s="3"/>
    </row>
    <row r="326" spans="4:12" x14ac:dyDescent="0.2">
      <c r="D326" s="3"/>
      <c r="E326" s="3"/>
      <c r="F326" s="3"/>
      <c r="G326" s="3"/>
      <c r="H326" s="3"/>
      <c r="I326" s="3"/>
      <c r="J326" s="3"/>
      <c r="K326" s="3"/>
      <c r="L326" s="3"/>
    </row>
    <row r="327" spans="4:12" x14ac:dyDescent="0.2">
      <c r="D327" s="3"/>
      <c r="E327" s="3"/>
      <c r="F327" s="3"/>
      <c r="G327" s="3"/>
      <c r="H327" s="3"/>
      <c r="I327" s="3"/>
      <c r="J327" s="3"/>
      <c r="K327" s="3"/>
      <c r="L327" s="3"/>
    </row>
    <row r="328" spans="4:12" x14ac:dyDescent="0.2">
      <c r="D328" s="3"/>
      <c r="E328" s="3"/>
      <c r="F328" s="3"/>
      <c r="G328" s="3"/>
      <c r="H328" s="3"/>
      <c r="I328" s="3"/>
      <c r="J328" s="3"/>
      <c r="K328" s="3"/>
      <c r="L328" s="3"/>
    </row>
    <row r="329" spans="4:12" x14ac:dyDescent="0.2">
      <c r="D329" s="3"/>
      <c r="E329" s="3"/>
      <c r="F329" s="3"/>
      <c r="G329" s="3"/>
      <c r="H329" s="3"/>
      <c r="I329" s="3"/>
      <c r="J329" s="3"/>
      <c r="K329" s="3"/>
      <c r="L329" s="3"/>
    </row>
    <row r="330" spans="4:12" x14ac:dyDescent="0.2">
      <c r="D330" s="3"/>
      <c r="E330" s="3"/>
      <c r="F330" s="3"/>
      <c r="G330" s="3"/>
      <c r="H330" s="3"/>
      <c r="I330" s="3"/>
      <c r="J330" s="3"/>
      <c r="K330" s="3"/>
      <c r="L330" s="3"/>
    </row>
    <row r="331" spans="4:12" x14ac:dyDescent="0.2">
      <c r="D331" s="3"/>
      <c r="E331" s="3"/>
      <c r="F331" s="3"/>
      <c r="G331" s="3"/>
      <c r="H331" s="3"/>
      <c r="I331" s="3"/>
      <c r="J331" s="3"/>
      <c r="K331" s="3"/>
      <c r="L331" s="3"/>
    </row>
    <row r="332" spans="4:12" x14ac:dyDescent="0.2">
      <c r="D332" s="3"/>
      <c r="E332" s="3"/>
      <c r="F332" s="3"/>
      <c r="G332" s="3"/>
      <c r="H332" s="3"/>
      <c r="I332" s="3"/>
      <c r="J332" s="3"/>
      <c r="K332" s="3"/>
      <c r="L332" s="3"/>
    </row>
    <row r="333" spans="4:12" x14ac:dyDescent="0.2">
      <c r="D333" s="3"/>
      <c r="E333" s="3"/>
      <c r="F333" s="3"/>
      <c r="G333" s="3"/>
      <c r="H333" s="3"/>
      <c r="I333" s="3"/>
      <c r="J333" s="3"/>
      <c r="K333" s="3"/>
      <c r="L333" s="3"/>
    </row>
    <row r="334" spans="4:12" x14ac:dyDescent="0.2">
      <c r="D334" s="3"/>
      <c r="E334" s="3"/>
      <c r="F334" s="3"/>
      <c r="G334" s="3"/>
      <c r="H334" s="3"/>
      <c r="I334" s="3"/>
      <c r="J334" s="3"/>
      <c r="K334" s="3"/>
      <c r="L334" s="3"/>
    </row>
    <row r="335" spans="4:12" x14ac:dyDescent="0.2">
      <c r="D335" s="3"/>
      <c r="E335" s="3"/>
      <c r="F335" s="3"/>
      <c r="G335" s="3"/>
      <c r="H335" s="3"/>
      <c r="I335" s="3"/>
      <c r="J335" s="3"/>
      <c r="K335" s="3"/>
      <c r="L335" s="3"/>
    </row>
    <row r="336" spans="4:12" x14ac:dyDescent="0.2">
      <c r="D336" s="3"/>
      <c r="E336" s="3"/>
      <c r="F336" s="3"/>
      <c r="G336" s="3"/>
      <c r="H336" s="3"/>
      <c r="I336" s="3"/>
      <c r="J336" s="3"/>
      <c r="K336" s="3"/>
      <c r="L336" s="3"/>
    </row>
    <row r="337" spans="4:12" x14ac:dyDescent="0.2">
      <c r="D337" s="3"/>
      <c r="E337" s="3"/>
      <c r="F337" s="3"/>
      <c r="G337" s="3"/>
      <c r="H337" s="3"/>
      <c r="I337" s="3"/>
      <c r="J337" s="3"/>
      <c r="K337" s="3"/>
      <c r="L337" s="3"/>
    </row>
    <row r="338" spans="4:12" x14ac:dyDescent="0.2">
      <c r="D338" s="3"/>
      <c r="E338" s="3"/>
      <c r="F338" s="3"/>
      <c r="G338" s="3"/>
      <c r="H338" s="3"/>
      <c r="I338" s="3"/>
      <c r="J338" s="3"/>
      <c r="K338" s="3"/>
      <c r="L338" s="3"/>
    </row>
    <row r="339" spans="4:12" x14ac:dyDescent="0.2">
      <c r="D339" s="3"/>
      <c r="E339" s="3"/>
      <c r="F339" s="3"/>
      <c r="G339" s="3"/>
      <c r="H339" s="3"/>
      <c r="I339" s="3"/>
      <c r="J339" s="3"/>
      <c r="K339" s="3"/>
      <c r="L339" s="3"/>
    </row>
    <row r="340" spans="4:12" x14ac:dyDescent="0.2">
      <c r="D340" s="3"/>
      <c r="E340" s="3"/>
      <c r="F340" s="3"/>
      <c r="G340" s="3"/>
      <c r="H340" s="3"/>
      <c r="I340" s="3"/>
      <c r="J340" s="3"/>
      <c r="K340" s="3"/>
      <c r="L340" s="3"/>
    </row>
    <row r="341" spans="4:12" x14ac:dyDescent="0.2">
      <c r="D341" s="3"/>
      <c r="E341" s="3"/>
      <c r="F341" s="3"/>
      <c r="G341" s="3"/>
      <c r="H341" s="3"/>
      <c r="I341" s="3"/>
      <c r="J341" s="3"/>
      <c r="K341" s="3"/>
      <c r="L341" s="3"/>
    </row>
    <row r="342" spans="4:12" x14ac:dyDescent="0.2">
      <c r="D342" s="3"/>
      <c r="E342" s="3"/>
      <c r="F342" s="3"/>
      <c r="G342" s="3"/>
      <c r="H342" s="3"/>
      <c r="I342" s="3"/>
      <c r="J342" s="3"/>
      <c r="K342" s="3"/>
      <c r="L342" s="3"/>
    </row>
    <row r="343" spans="4:12" x14ac:dyDescent="0.2">
      <c r="D343" s="3"/>
      <c r="E343" s="3"/>
      <c r="F343" s="3"/>
      <c r="G343" s="3"/>
      <c r="H343" s="3"/>
      <c r="I343" s="3"/>
      <c r="J343" s="3"/>
      <c r="K343" s="3"/>
      <c r="L343" s="3"/>
    </row>
    <row r="344" spans="4:12" x14ac:dyDescent="0.2">
      <c r="D344" s="3"/>
      <c r="E344" s="3"/>
      <c r="F344" s="3"/>
      <c r="G344" s="3"/>
      <c r="H344" s="3"/>
      <c r="I344" s="3"/>
      <c r="J344" s="3"/>
      <c r="K344" s="3"/>
      <c r="L344" s="3"/>
    </row>
    <row r="345" spans="4:12" x14ac:dyDescent="0.2">
      <c r="D345" s="3"/>
      <c r="E345" s="3"/>
      <c r="F345" s="3"/>
      <c r="G345" s="3"/>
      <c r="H345" s="3"/>
      <c r="I345" s="3"/>
      <c r="J345" s="3"/>
      <c r="K345" s="3"/>
      <c r="L345" s="3"/>
    </row>
    <row r="346" spans="4:12" x14ac:dyDescent="0.2">
      <c r="D346" s="3"/>
      <c r="E346" s="3"/>
      <c r="F346" s="3"/>
      <c r="G346" s="3"/>
      <c r="H346" s="3"/>
      <c r="I346" s="3"/>
      <c r="J346" s="3"/>
      <c r="K346" s="3"/>
      <c r="L346" s="3"/>
    </row>
    <row r="347" spans="4:12" x14ac:dyDescent="0.2">
      <c r="D347" s="3"/>
      <c r="E347" s="3"/>
      <c r="F347" s="3"/>
      <c r="G347" s="3"/>
      <c r="H347" s="3"/>
      <c r="I347" s="3"/>
      <c r="J347" s="3"/>
      <c r="K347" s="3"/>
      <c r="L347" s="3"/>
    </row>
    <row r="348" spans="4:12" x14ac:dyDescent="0.2">
      <c r="D348" s="3"/>
      <c r="E348" s="3"/>
      <c r="F348" s="3"/>
      <c r="G348" s="3"/>
      <c r="H348" s="3"/>
      <c r="I348" s="3"/>
      <c r="J348" s="3"/>
      <c r="K348" s="3"/>
      <c r="L348" s="3"/>
    </row>
    <row r="349" spans="4:12" x14ac:dyDescent="0.2">
      <c r="D349" s="3"/>
      <c r="E349" s="3"/>
      <c r="F349" s="3"/>
      <c r="G349" s="3"/>
      <c r="H349" s="3"/>
      <c r="I349" s="3"/>
      <c r="J349" s="3"/>
      <c r="K349" s="3"/>
      <c r="L349" s="3"/>
    </row>
    <row r="350" spans="4:12" x14ac:dyDescent="0.2">
      <c r="D350" s="3"/>
      <c r="E350" s="3"/>
      <c r="F350" s="3"/>
      <c r="G350" s="3"/>
      <c r="H350" s="3"/>
      <c r="I350" s="3"/>
      <c r="J350" s="3"/>
      <c r="K350" s="3"/>
      <c r="L350" s="3"/>
    </row>
    <row r="351" spans="4:12" x14ac:dyDescent="0.2">
      <c r="D351" s="3"/>
      <c r="E351" s="3"/>
      <c r="F351" s="3"/>
      <c r="G351" s="3"/>
      <c r="H351" s="3"/>
      <c r="I351" s="3"/>
      <c r="J351" s="3"/>
      <c r="K351" s="3"/>
      <c r="L351" s="3"/>
    </row>
    <row r="352" spans="4:12" x14ac:dyDescent="0.2">
      <c r="D352" s="3"/>
      <c r="E352" s="3"/>
      <c r="F352" s="3"/>
      <c r="G352" s="3"/>
      <c r="H352" s="3"/>
      <c r="I352" s="3"/>
      <c r="J352" s="3"/>
      <c r="K352" s="3"/>
      <c r="L352" s="3"/>
    </row>
    <row r="353" spans="4:12" x14ac:dyDescent="0.2">
      <c r="D353" s="3"/>
      <c r="E353" s="3"/>
      <c r="F353" s="3"/>
      <c r="G353" s="3"/>
      <c r="H353" s="3"/>
      <c r="I353" s="3"/>
      <c r="J353" s="3"/>
      <c r="K353" s="3"/>
      <c r="L353" s="3"/>
    </row>
    <row r="354" spans="4:12" x14ac:dyDescent="0.2">
      <c r="D354" s="3"/>
      <c r="E354" s="3"/>
      <c r="F354" s="3"/>
      <c r="G354" s="3"/>
      <c r="H354" s="3"/>
      <c r="I354" s="3"/>
      <c r="J354" s="3"/>
      <c r="K354" s="3"/>
      <c r="L354" s="3"/>
    </row>
    <row r="355" spans="4:12" x14ac:dyDescent="0.2">
      <c r="D355" s="3"/>
      <c r="E355" s="3"/>
      <c r="F355" s="3"/>
      <c r="G355" s="3"/>
      <c r="H355" s="3"/>
      <c r="I355" s="3"/>
      <c r="J355" s="3"/>
      <c r="K355" s="3"/>
      <c r="L355" s="3"/>
    </row>
    <row r="356" spans="4:12" x14ac:dyDescent="0.2">
      <c r="D356" s="3"/>
      <c r="E356" s="3"/>
      <c r="F356" s="3"/>
      <c r="G356" s="3"/>
      <c r="H356" s="3"/>
      <c r="I356" s="3"/>
      <c r="J356" s="3"/>
      <c r="K356" s="3"/>
      <c r="L356" s="3"/>
    </row>
    <row r="357" spans="4:12" x14ac:dyDescent="0.2">
      <c r="D357" s="3"/>
      <c r="E357" s="3"/>
      <c r="F357" s="3"/>
      <c r="G357" s="3"/>
      <c r="H357" s="3"/>
      <c r="I357" s="3"/>
      <c r="J357" s="3"/>
      <c r="K357" s="3"/>
      <c r="L357" s="3"/>
    </row>
    <row r="358" spans="4:12" x14ac:dyDescent="0.2">
      <c r="D358" s="3"/>
      <c r="E358" s="3"/>
      <c r="F358" s="3"/>
      <c r="G358" s="3"/>
      <c r="H358" s="3"/>
      <c r="I358" s="3"/>
      <c r="J358" s="3"/>
      <c r="K358" s="3"/>
      <c r="L358" s="3"/>
    </row>
    <row r="359" spans="4:12" x14ac:dyDescent="0.2">
      <c r="D359" s="3"/>
      <c r="E359" s="3"/>
      <c r="F359" s="3"/>
      <c r="G359" s="3"/>
      <c r="H359" s="3"/>
      <c r="I359" s="3"/>
      <c r="J359" s="3"/>
      <c r="K359" s="3"/>
      <c r="L359" s="3"/>
    </row>
    <row r="360" spans="4:12" x14ac:dyDescent="0.2">
      <c r="D360" s="3"/>
      <c r="E360" s="3"/>
      <c r="F360" s="3"/>
      <c r="G360" s="3"/>
      <c r="H360" s="3"/>
      <c r="I360" s="3"/>
      <c r="J360" s="3"/>
      <c r="K360" s="3"/>
      <c r="L360" s="3"/>
    </row>
    <row r="361" spans="4:12" x14ac:dyDescent="0.2">
      <c r="D361" s="3"/>
      <c r="E361" s="3"/>
      <c r="F361" s="3"/>
      <c r="G361" s="3"/>
      <c r="H361" s="3"/>
      <c r="I361" s="3"/>
      <c r="J361" s="3"/>
      <c r="K361" s="3"/>
      <c r="L361" s="3"/>
    </row>
    <row r="362" spans="4:12" x14ac:dyDescent="0.2">
      <c r="D362" s="3"/>
      <c r="E362" s="3"/>
      <c r="F362" s="3"/>
      <c r="G362" s="3"/>
      <c r="H362" s="3"/>
      <c r="I362" s="3"/>
      <c r="J362" s="3"/>
      <c r="K362" s="3"/>
      <c r="L362" s="3"/>
    </row>
    <row r="363" spans="4:12" x14ac:dyDescent="0.2">
      <c r="D363" s="3"/>
      <c r="E363" s="3"/>
      <c r="F363" s="3"/>
      <c r="G363" s="3"/>
      <c r="H363" s="3"/>
      <c r="I363" s="3"/>
      <c r="J363" s="3"/>
      <c r="K363" s="3"/>
      <c r="L363" s="3"/>
    </row>
    <row r="364" spans="4:12" x14ac:dyDescent="0.2">
      <c r="D364" s="3"/>
      <c r="E364" s="3"/>
      <c r="F364" s="3"/>
      <c r="G364" s="3"/>
      <c r="H364" s="3"/>
      <c r="I364" s="3"/>
      <c r="J364" s="3"/>
      <c r="K364" s="3"/>
      <c r="L364" s="3"/>
    </row>
    <row r="365" spans="4:12" x14ac:dyDescent="0.2">
      <c r="D365" s="3"/>
      <c r="E365" s="3"/>
      <c r="F365" s="3"/>
      <c r="G365" s="3"/>
      <c r="H365" s="3"/>
      <c r="I365" s="3"/>
      <c r="J365" s="3"/>
      <c r="K365" s="3"/>
      <c r="L365" s="3"/>
    </row>
    <row r="366" spans="4:12" x14ac:dyDescent="0.2">
      <c r="D366" s="3"/>
      <c r="E366" s="3"/>
      <c r="F366" s="3"/>
      <c r="G366" s="3"/>
      <c r="H366" s="3"/>
      <c r="I366" s="3"/>
      <c r="J366" s="3"/>
      <c r="K366" s="3"/>
      <c r="L366" s="3"/>
    </row>
    <row r="367" spans="4:12" x14ac:dyDescent="0.2">
      <c r="D367" s="3"/>
      <c r="E367" s="3"/>
      <c r="F367" s="3"/>
      <c r="G367" s="3"/>
      <c r="H367" s="3"/>
      <c r="I367" s="3"/>
      <c r="J367" s="3"/>
      <c r="K367" s="3"/>
      <c r="L367" s="3"/>
    </row>
    <row r="368" spans="4:12" x14ac:dyDescent="0.2">
      <c r="D368" s="3"/>
      <c r="E368" s="3"/>
      <c r="F368" s="3"/>
      <c r="G368" s="3"/>
      <c r="H368" s="3"/>
      <c r="I368" s="3"/>
      <c r="J368" s="3"/>
      <c r="K368" s="3"/>
      <c r="L368" s="3"/>
    </row>
    <row r="369" spans="4:12" x14ac:dyDescent="0.2">
      <c r="D369" s="3"/>
      <c r="E369" s="3"/>
      <c r="F369" s="3"/>
      <c r="G369" s="3"/>
      <c r="H369" s="3"/>
      <c r="I369" s="3"/>
      <c r="J369" s="3"/>
      <c r="K369" s="3"/>
      <c r="L369" s="3"/>
    </row>
    <row r="370" spans="4:12" x14ac:dyDescent="0.2">
      <c r="D370" s="3"/>
      <c r="E370" s="3"/>
      <c r="F370" s="3"/>
      <c r="G370" s="3"/>
      <c r="H370" s="3"/>
      <c r="I370" s="3"/>
      <c r="J370" s="3"/>
      <c r="K370" s="3"/>
      <c r="L370" s="3"/>
    </row>
    <row r="371" spans="4:12" x14ac:dyDescent="0.2">
      <c r="D371" s="3"/>
      <c r="E371" s="3"/>
      <c r="F371" s="3"/>
      <c r="G371" s="3"/>
      <c r="H371" s="3"/>
      <c r="I371" s="3"/>
      <c r="J371" s="3"/>
      <c r="K371" s="3"/>
      <c r="L371" s="3"/>
    </row>
    <row r="372" spans="4:12" x14ac:dyDescent="0.2">
      <c r="D372" s="3"/>
      <c r="E372" s="3"/>
      <c r="F372" s="3"/>
      <c r="G372" s="3"/>
      <c r="H372" s="3"/>
      <c r="I372" s="3"/>
      <c r="J372" s="3"/>
      <c r="K372" s="3"/>
      <c r="L372" s="3"/>
    </row>
    <row r="373" spans="4:12" x14ac:dyDescent="0.2">
      <c r="D373" s="3"/>
      <c r="E373" s="3"/>
      <c r="F373" s="3"/>
      <c r="G373" s="3"/>
      <c r="H373" s="3"/>
      <c r="I373" s="3"/>
      <c r="J373" s="3"/>
      <c r="K373" s="3"/>
      <c r="L373" s="3"/>
    </row>
    <row r="374" spans="4:12" x14ac:dyDescent="0.2">
      <c r="D374" s="3"/>
      <c r="E374" s="3"/>
      <c r="F374" s="3"/>
      <c r="G374" s="3"/>
      <c r="H374" s="3"/>
      <c r="I374" s="3"/>
      <c r="J374" s="3"/>
      <c r="K374" s="3"/>
      <c r="L374" s="3"/>
    </row>
    <row r="375" spans="4:12" x14ac:dyDescent="0.2">
      <c r="D375" s="3"/>
      <c r="E375" s="3"/>
      <c r="F375" s="3"/>
      <c r="G375" s="3"/>
      <c r="H375" s="3"/>
      <c r="I375" s="3"/>
      <c r="J375" s="3"/>
      <c r="K375" s="3"/>
      <c r="L375" s="3"/>
    </row>
    <row r="376" spans="4:12" x14ac:dyDescent="0.2">
      <c r="D376" s="3"/>
      <c r="E376" s="3"/>
      <c r="F376" s="3"/>
      <c r="G376" s="3"/>
      <c r="H376" s="3"/>
      <c r="I376" s="3"/>
      <c r="J376" s="3"/>
      <c r="K376" s="3"/>
      <c r="L376" s="3"/>
    </row>
    <row r="377" spans="4:12" x14ac:dyDescent="0.2">
      <c r="D377" s="3"/>
      <c r="E377" s="3"/>
      <c r="F377" s="3"/>
      <c r="G377" s="3"/>
      <c r="H377" s="3"/>
      <c r="I377" s="3"/>
      <c r="J377" s="3"/>
      <c r="K377" s="3"/>
      <c r="L377" s="3"/>
    </row>
    <row r="378" spans="4:12" x14ac:dyDescent="0.2">
      <c r="D378" s="3"/>
      <c r="E378" s="3"/>
      <c r="F378" s="3"/>
      <c r="G378" s="3"/>
      <c r="H378" s="3"/>
      <c r="I378" s="3"/>
      <c r="J378" s="3"/>
      <c r="K378" s="3"/>
      <c r="L378" s="3"/>
    </row>
    <row r="379" spans="4:12" x14ac:dyDescent="0.2">
      <c r="D379" s="3"/>
      <c r="E379" s="3"/>
      <c r="F379" s="3"/>
      <c r="G379" s="3"/>
      <c r="H379" s="3"/>
      <c r="I379" s="3"/>
      <c r="J379" s="3"/>
      <c r="K379" s="3"/>
      <c r="L379" s="3"/>
    </row>
    <row r="380" spans="4:12" x14ac:dyDescent="0.2">
      <c r="D380" s="3"/>
      <c r="E380" s="3"/>
      <c r="F380" s="3"/>
      <c r="G380" s="3"/>
      <c r="H380" s="3"/>
      <c r="I380" s="3"/>
      <c r="J380" s="3"/>
      <c r="K380" s="3"/>
      <c r="L380" s="3"/>
    </row>
    <row r="381" spans="4:12" x14ac:dyDescent="0.2">
      <c r="D381" s="3"/>
      <c r="E381" s="3"/>
      <c r="F381" s="3"/>
      <c r="G381" s="3"/>
      <c r="H381" s="3"/>
      <c r="I381" s="3"/>
      <c r="J381" s="3"/>
      <c r="K381" s="3"/>
      <c r="L381" s="3"/>
    </row>
    <row r="382" spans="4:12" x14ac:dyDescent="0.2">
      <c r="D382" s="3"/>
      <c r="E382" s="3"/>
      <c r="F382" s="3"/>
      <c r="G382" s="3"/>
      <c r="H382" s="3"/>
      <c r="I382" s="3"/>
      <c r="J382" s="3"/>
      <c r="K382" s="3"/>
      <c r="L382" s="3"/>
    </row>
    <row r="383" spans="4:12" x14ac:dyDescent="0.2">
      <c r="D383" s="3"/>
      <c r="E383" s="3"/>
      <c r="F383" s="3"/>
      <c r="G383" s="3"/>
      <c r="H383" s="3"/>
      <c r="I383" s="3"/>
      <c r="J383" s="3"/>
      <c r="K383" s="3"/>
      <c r="L383" s="3"/>
    </row>
    <row r="384" spans="4:12" x14ac:dyDescent="0.2">
      <c r="D384" s="3"/>
      <c r="E384" s="3"/>
      <c r="F384" s="3"/>
      <c r="G384" s="3"/>
      <c r="H384" s="3"/>
      <c r="I384" s="3"/>
      <c r="J384" s="3"/>
      <c r="K384" s="3"/>
      <c r="L384" s="3"/>
    </row>
    <row r="385" spans="4:12" x14ac:dyDescent="0.2">
      <c r="D385" s="3"/>
      <c r="E385" s="3"/>
      <c r="F385" s="3"/>
      <c r="G385" s="3"/>
      <c r="H385" s="3"/>
      <c r="I385" s="3"/>
      <c r="J385" s="3"/>
      <c r="K385" s="3"/>
      <c r="L385" s="3"/>
    </row>
    <row r="386" spans="4:12" x14ac:dyDescent="0.2">
      <c r="D386" s="3"/>
      <c r="E386" s="3"/>
      <c r="F386" s="3"/>
      <c r="G386" s="3"/>
      <c r="H386" s="3"/>
      <c r="I386" s="3"/>
      <c r="J386" s="3"/>
      <c r="K386" s="3"/>
      <c r="L386" s="3"/>
    </row>
    <row r="387" spans="4:12" x14ac:dyDescent="0.2">
      <c r="D387" s="3"/>
      <c r="E387" s="3"/>
      <c r="F387" s="3"/>
      <c r="G387" s="3"/>
      <c r="H387" s="3"/>
      <c r="I387" s="3"/>
      <c r="J387" s="3"/>
      <c r="K387" s="3"/>
      <c r="L387" s="3"/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13</vt:i4>
      </vt:variant>
      <vt:variant>
        <vt:lpstr>Navngitte områder</vt:lpstr>
      </vt:variant>
      <vt:variant>
        <vt:i4>21</vt:i4>
      </vt:variant>
    </vt:vector>
  </HeadingPairs>
  <TitlesOfParts>
    <vt:vector size="34" baseType="lpstr">
      <vt:lpstr>Pr 13-1</vt:lpstr>
      <vt:lpstr>Pr 13-2</vt:lpstr>
      <vt:lpstr>Pr 13-3</vt:lpstr>
      <vt:lpstr>Pr 13-4</vt:lpstr>
      <vt:lpstr>Pr 13-5</vt:lpstr>
      <vt:lpstr>Pr 13-6</vt:lpstr>
      <vt:lpstr>Pr 13-7</vt:lpstr>
      <vt:lpstr>Pr 13-8</vt:lpstr>
      <vt:lpstr>Pr 13-9</vt:lpstr>
      <vt:lpstr>Pr 13-10</vt:lpstr>
      <vt:lpstr>Pr 13-11</vt:lpstr>
      <vt:lpstr>Pr 13-12</vt:lpstr>
      <vt:lpstr>Opp 13-13</vt:lpstr>
      <vt:lpstr>'Pr 13-2'!d_1</vt:lpstr>
      <vt:lpstr>'Pr 13-4'!d_1</vt:lpstr>
      <vt:lpstr>'Pr 13-5'!d_1</vt:lpstr>
      <vt:lpstr>'Pr 13-2'!d_2</vt:lpstr>
      <vt:lpstr>'Pr 13-4'!d_2</vt:lpstr>
      <vt:lpstr>'Pr 13-5'!d_2</vt:lpstr>
      <vt:lpstr>'Pr 13-2'!rente</vt:lpstr>
      <vt:lpstr>'Pr 13-4'!rente</vt:lpstr>
      <vt:lpstr>'Pr 13-5'!rente</vt:lpstr>
      <vt:lpstr>'Pr 13-2'!S</vt:lpstr>
      <vt:lpstr>'Pr 13-4'!S</vt:lpstr>
      <vt:lpstr>'Pr 13-5'!S</vt:lpstr>
      <vt:lpstr>'Pr 13-2'!sigma</vt:lpstr>
      <vt:lpstr>'Pr 13-4'!sigma</vt:lpstr>
      <vt:lpstr>'Pr 13-5'!sigma</vt:lpstr>
      <vt:lpstr>'Pr 13-2'!T</vt:lpstr>
      <vt:lpstr>'Pr 13-4'!T</vt:lpstr>
      <vt:lpstr>'Pr 13-5'!T</vt:lpstr>
      <vt:lpstr>'Pr 13-2'!X</vt:lpstr>
      <vt:lpstr>'Pr 13-4'!X</vt:lpstr>
      <vt:lpstr>'Pr 13-5'!X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IT-tjenesten</dc:creator>
  <cp:lastModifiedBy>Helbæk Morten</cp:lastModifiedBy>
  <dcterms:created xsi:type="dcterms:W3CDTF">2009-11-16T08:43:14Z</dcterms:created>
  <dcterms:modified xsi:type="dcterms:W3CDTF">2013-05-18T09:10:42Z</dcterms:modified>
</cp:coreProperties>
</file>