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k_Finansmod_Excel\Engelsk_bok\Manus_Routledge\Spreadsheet\"/>
    </mc:Choice>
  </mc:AlternateContent>
  <bookViews>
    <workbookView xWindow="120" yWindow="45" windowWidth="10380" windowHeight="8835" tabRatio="805"/>
  </bookViews>
  <sheets>
    <sheet name="Pr 6-1" sheetId="1" r:id="rId1"/>
    <sheet name="Pr 6-2" sheetId="2" r:id="rId2"/>
    <sheet name="Pr 6-3" sheetId="3" r:id="rId3"/>
    <sheet name="Pr 6-4" sheetId="5" r:id="rId4"/>
    <sheet name="Pr 6-5" sheetId="6" r:id="rId5"/>
    <sheet name="Pr 6-6" sheetId="14" r:id="rId6"/>
    <sheet name="Pr 6-7" sheetId="10" r:id="rId7"/>
    <sheet name="Pr 6-8" sheetId="4" r:id="rId8"/>
    <sheet name="Pr 6-9" sheetId="11" r:id="rId9"/>
    <sheet name="Pr 6-10" sheetId="27" r:id="rId10"/>
    <sheet name="Pr 6-11" sheetId="28" r:id="rId11"/>
  </sheets>
  <externalReferences>
    <externalReference r:id="rId12"/>
    <externalReference r:id="rId13"/>
    <externalReference r:id="rId14"/>
    <externalReference r:id="rId15"/>
  </externalReferences>
  <definedNames>
    <definedName name="A">#REF!</definedName>
    <definedName name="Axe">'[1]Eks 3.6'!$B$6:$B$13</definedName>
    <definedName name="B">#REF!</definedName>
    <definedName name="BR">'[1]Eks 3.1'!$G$4:$G$15</definedName>
    <definedName name="Bud">'[1]Eks 3.6'!$C$6:$C$13</definedName>
    <definedName name="Call">#REF!</definedName>
    <definedName name="Cen">'[1]Eks 3.6'!$D$6:$D$13</definedName>
    <definedName name="d_1" localSheetId="9">'[2]Løsn kap 5'!$E$164</definedName>
    <definedName name="d_1" localSheetId="10">'[2]Løsn kap 5'!$E$164</definedName>
    <definedName name="d_1">'[3]Løsn kap 5'!$E$164</definedName>
    <definedName name="d_2" localSheetId="9">'[2]Løsn kap 5'!$E$165</definedName>
    <definedName name="d_2" localSheetId="10">'[2]Løsn kap 5'!$E$165</definedName>
    <definedName name="d_2">'[3]Løsn kap 5'!$E$165</definedName>
    <definedName name="Dip">'[1]Eks 3.6'!$E$6:$E$13</definedName>
    <definedName name="Ebb">'[1]Eks 3.6'!$F$6:$F$13</definedName>
    <definedName name="implied_call_volatility">#REF!</definedName>
    <definedName name="interest">#REF!</definedName>
    <definedName name="Ny">#REF!</definedName>
    <definedName name="r_">#REF!</definedName>
    <definedName name="rente" localSheetId="9">'[2]Løsn kap 5'!$B$166</definedName>
    <definedName name="rente" localSheetId="10">'[2]Løsn kap 5'!$B$166</definedName>
    <definedName name="rente">'[3]Løsn kap 5'!$B$166</definedName>
    <definedName name="S" localSheetId="9">'[2]Løsn kap 5'!$B$164</definedName>
    <definedName name="S" localSheetId="10">'[2]Løsn kap 5'!$B$164</definedName>
    <definedName name="S">'[3]Løsn kap 5'!$B$164</definedName>
    <definedName name="sdffs">#REF!</definedName>
    <definedName name="sigma" localSheetId="9">'[2]Løsn kap 5'!$B$167</definedName>
    <definedName name="sigma" localSheetId="10">'[2]Løsn kap 5'!$B$167</definedName>
    <definedName name="sigma">'[3]Løsn kap 5'!$B$167</definedName>
    <definedName name="solver_adj" localSheetId="9" hidden="1">'Pr 6-10'!#REF!</definedName>
    <definedName name="solver_adj" localSheetId="10" hidden="1">'Pr 6-11'!#REF!</definedName>
    <definedName name="solver_cvg" localSheetId="9" hidden="1">0.001</definedName>
    <definedName name="solver_cvg" localSheetId="10" hidden="1">0.001</definedName>
    <definedName name="solver_drv" localSheetId="9" hidden="1">1</definedName>
    <definedName name="solver_drv" localSheetId="10" hidden="1">1</definedName>
    <definedName name="solver_est" localSheetId="9" hidden="1">1</definedName>
    <definedName name="solver_est" localSheetId="10" hidden="1">1</definedName>
    <definedName name="solver_itr" localSheetId="9" hidden="1">10000</definedName>
    <definedName name="solver_itr" localSheetId="10" hidden="1">10000</definedName>
    <definedName name="solver_lin" localSheetId="9" hidden="1">2</definedName>
    <definedName name="solver_lin" localSheetId="10" hidden="1">2</definedName>
    <definedName name="solver_neg" localSheetId="9" hidden="1">2</definedName>
    <definedName name="solver_neg" localSheetId="10" hidden="1">2</definedName>
    <definedName name="solver_num" localSheetId="9" hidden="1">0</definedName>
    <definedName name="solver_num" localSheetId="10" hidden="1">0</definedName>
    <definedName name="solver_nwt" localSheetId="9" hidden="1">1</definedName>
    <definedName name="solver_nwt" localSheetId="10" hidden="1">1</definedName>
    <definedName name="solver_opt" localSheetId="9" hidden="1">'Pr 6-10'!#REF!</definedName>
    <definedName name="solver_opt" localSheetId="10" hidden="1">'Pr 6-11'!#REF!</definedName>
    <definedName name="solver_pre" localSheetId="9" hidden="1">0.000001</definedName>
    <definedName name="solver_pre" localSheetId="10" hidden="1">0.000001</definedName>
    <definedName name="solver_scl" localSheetId="9" hidden="1">2</definedName>
    <definedName name="solver_scl" localSheetId="10" hidden="1">2</definedName>
    <definedName name="solver_sho" localSheetId="9" hidden="1">2</definedName>
    <definedName name="solver_sho" localSheetId="10" hidden="1">2</definedName>
    <definedName name="solver_tim" localSheetId="9" hidden="1">100</definedName>
    <definedName name="solver_tim" localSheetId="10" hidden="1">100</definedName>
    <definedName name="solver_tol" localSheetId="9" hidden="1">0.01</definedName>
    <definedName name="solver_tol" localSheetId="10" hidden="1">0.01</definedName>
    <definedName name="solver_typ" localSheetId="9" hidden="1">3</definedName>
    <definedName name="solver_typ" localSheetId="10" hidden="1">3</definedName>
    <definedName name="solver_val" localSheetId="9" hidden="1">16</definedName>
    <definedName name="solver_val" localSheetId="10" hidden="1">16</definedName>
    <definedName name="T" localSheetId="9">'[2]Løsn kap 5'!$B$168</definedName>
    <definedName name="T" localSheetId="10">'[2]Løsn kap 5'!$B$168</definedName>
    <definedName name="T">'[3]Løsn kap 5'!$B$168</definedName>
    <definedName name="target_call_price">#REF!</definedName>
    <definedName name="test">'[4]Løsn kap 5'!$E$164</definedName>
    <definedName name="X" localSheetId="9">'[2]Løsn kap 5'!$B$165</definedName>
    <definedName name="X" localSheetId="10">'[2]Løsn kap 5'!$B$165</definedName>
    <definedName name="X">'[3]Løsn kap 5'!$B$165</definedName>
  </definedNames>
  <calcPr calcId="152511" iterate="1"/>
</workbook>
</file>

<file path=xl/calcChain.xml><?xml version="1.0" encoding="utf-8"?>
<calcChain xmlns="http://schemas.openxmlformats.org/spreadsheetml/2006/main">
  <c r="B21" i="28" l="1"/>
  <c r="B18" i="28"/>
  <c r="B17" i="28"/>
  <c r="B16" i="28"/>
  <c r="B15" i="28"/>
  <c r="B14" i="28"/>
  <c r="B13" i="28"/>
  <c r="B12" i="28"/>
  <c r="B11" i="28"/>
  <c r="B10" i="28"/>
  <c r="B9" i="28"/>
  <c r="B8" i="28"/>
  <c r="B11" i="27"/>
  <c r="B7" i="14" l="1"/>
  <c r="D10" i="14"/>
  <c r="D11" i="14"/>
  <c r="D12" i="14" s="1"/>
  <c r="B24" i="14"/>
  <c r="B6" i="11"/>
  <c r="B30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15" i="4"/>
  <c r="B11" i="4"/>
  <c r="B7" i="4"/>
  <c r="B22" i="10"/>
  <c r="F9" i="10"/>
  <c r="B9" i="10"/>
  <c r="H9" i="10" s="1"/>
  <c r="B10" i="10" s="1"/>
  <c r="F10" i="10"/>
  <c r="F11" i="10"/>
  <c r="F12" i="10"/>
  <c r="C13" i="10"/>
  <c r="D13" i="10"/>
  <c r="D9" i="10"/>
  <c r="E9" i="10" s="1"/>
  <c r="D10" i="10"/>
  <c r="D11" i="10"/>
  <c r="D12" i="10"/>
  <c r="F13" i="10"/>
  <c r="G9" i="10"/>
  <c r="C14" i="10"/>
  <c r="D14" i="10"/>
  <c r="F14" i="10"/>
  <c r="C15" i="10"/>
  <c r="D15" i="10"/>
  <c r="F15" i="10"/>
  <c r="C16" i="10"/>
  <c r="D16" i="10"/>
  <c r="F16" i="10"/>
  <c r="C17" i="10"/>
  <c r="D17" i="10"/>
  <c r="F17" i="10"/>
  <c r="C18" i="10"/>
  <c r="D18" i="10"/>
  <c r="F18" i="10"/>
  <c r="C9" i="10"/>
  <c r="C10" i="10"/>
  <c r="C11" i="10"/>
  <c r="C12" i="10"/>
  <c r="B22" i="6"/>
  <c r="B16" i="6"/>
  <c r="B10" i="6"/>
  <c r="B12" i="5"/>
  <c r="B8" i="5"/>
  <c r="C12" i="3"/>
  <c r="D12" i="3"/>
  <c r="F12" i="3"/>
  <c r="G12" i="3"/>
  <c r="H12" i="3"/>
  <c r="I12" i="3"/>
  <c r="J12" i="3"/>
  <c r="B8" i="3"/>
  <c r="B8" i="2"/>
  <c r="B7" i="1"/>
  <c r="H10" i="10" l="1"/>
  <c r="B11" i="10" s="1"/>
  <c r="G10" i="10"/>
  <c r="G11" i="10" s="1"/>
  <c r="G12" i="10" s="1"/>
  <c r="G13" i="10" s="1"/>
  <c r="G14" i="10" s="1"/>
  <c r="G15" i="10" s="1"/>
  <c r="G16" i="10" s="1"/>
  <c r="G17" i="10" s="1"/>
  <c r="G18" i="10" s="1"/>
  <c r="E10" i="10"/>
  <c r="E11" i="10" s="1"/>
  <c r="B14" i="3"/>
  <c r="E12" i="10"/>
  <c r="E13" i="10" s="1"/>
  <c r="E14" i="10" s="1"/>
  <c r="E15" i="10" s="1"/>
  <c r="E16" i="10" s="1"/>
  <c r="E17" i="10" s="1"/>
  <c r="E18" i="10" s="1"/>
  <c r="H11" i="10"/>
  <c r="B12" i="10" s="1"/>
  <c r="H12" i="10" s="1"/>
  <c r="B13" i="10" s="1"/>
  <c r="H13" i="10" s="1"/>
  <c r="B14" i="10" s="1"/>
  <c r="H14" i="10" s="1"/>
  <c r="B15" i="10" s="1"/>
  <c r="H15" i="10" s="1"/>
  <c r="B16" i="10" s="1"/>
  <c r="H16" i="10" s="1"/>
  <c r="B17" i="10" s="1"/>
  <c r="H17" i="10" s="1"/>
  <c r="B18" i="10" s="1"/>
  <c r="H18" i="10" s="1"/>
  <c r="D13" i="14"/>
  <c r="D14" i="14" s="1"/>
  <c r="D15" i="14" s="1"/>
  <c r="D16" i="14" s="1"/>
  <c r="D17" i="14" s="1"/>
  <c r="D18" i="14" s="1"/>
  <c r="D19" i="14" s="1"/>
  <c r="D20" i="14" s="1"/>
  <c r="B15" i="14" l="1"/>
</calcChain>
</file>

<file path=xl/sharedStrings.xml><?xml version="1.0" encoding="utf-8"?>
<sst xmlns="http://schemas.openxmlformats.org/spreadsheetml/2006/main" count="109" uniqueCount="66">
  <si>
    <t>FV</t>
  </si>
  <si>
    <t>r</t>
  </si>
  <si>
    <t>n</t>
  </si>
  <si>
    <t>PV</t>
  </si>
  <si>
    <r>
      <t>a)</t>
    </r>
    <r>
      <rPr>
        <i/>
        <sz val="10"/>
        <rFont val="Arial"/>
        <family val="2"/>
      </rPr>
      <t xml:space="preserve"> PV </t>
    </r>
  </si>
  <si>
    <t>b)</t>
  </si>
  <si>
    <t>IRR:</t>
  </si>
  <si>
    <t>a)</t>
  </si>
  <si>
    <t>c)</t>
  </si>
  <si>
    <t>NPV</t>
  </si>
  <si>
    <t>Disbursements</t>
  </si>
  <si>
    <t>Years with disbursements</t>
  </si>
  <si>
    <t>Incoming payment</t>
  </si>
  <si>
    <t>Year of incoming payment</t>
  </si>
  <si>
    <t>Minimum discount rate</t>
  </si>
  <si>
    <t xml:space="preserve"> (calculated by Goal seek)</t>
  </si>
  <si>
    <t>Number of years with payments</t>
  </si>
  <si>
    <t>Age now</t>
  </si>
  <si>
    <r>
      <t xml:space="preserve">Return ( </t>
    </r>
    <r>
      <rPr>
        <i/>
        <sz val="10"/>
        <rFont val="Arial"/>
        <family val="2"/>
      </rPr>
      <t>r</t>
    </r>
    <r>
      <rPr>
        <sz val="10"/>
        <rFont val="Arial"/>
        <family val="2"/>
      </rPr>
      <t xml:space="preserve"> )</t>
    </r>
  </si>
  <si>
    <r>
      <t>Age (</t>
    </r>
    <r>
      <rPr>
        <i/>
        <sz val="10"/>
        <rFont val="Arial"/>
        <family val="2"/>
      </rPr>
      <t>n</t>
    </r>
    <r>
      <rPr>
        <sz val="10"/>
        <rFont val="Arial"/>
        <family val="2"/>
      </rPr>
      <t>)</t>
    </r>
  </si>
  <si>
    <t>Year</t>
  </si>
  <si>
    <t>Discount rate</t>
  </si>
  <si>
    <t>Cash flow</t>
  </si>
  <si>
    <t>Investment</t>
  </si>
  <si>
    <t xml:space="preserve"> PV</t>
  </si>
  <si>
    <r>
      <t xml:space="preserve">Amount, </t>
    </r>
    <r>
      <rPr>
        <i/>
        <sz val="10"/>
        <rFont val="Arial"/>
        <family val="2"/>
      </rPr>
      <t>C</t>
    </r>
    <r>
      <rPr>
        <sz val="10"/>
        <rFont val="Arial"/>
        <family val="2"/>
      </rPr>
      <t>:</t>
    </r>
  </si>
  <si>
    <r>
      <t xml:space="preserve">Number of years, </t>
    </r>
    <r>
      <rPr>
        <i/>
        <sz val="10"/>
        <rFont val="Arial"/>
        <family val="2"/>
      </rPr>
      <t>n</t>
    </r>
    <r>
      <rPr>
        <sz val="10"/>
        <rFont val="Arial"/>
        <family val="2"/>
      </rPr>
      <t>:</t>
    </r>
  </si>
  <si>
    <t>Return</t>
  </si>
  <si>
    <r>
      <t xml:space="preserve">Investment, </t>
    </r>
    <r>
      <rPr>
        <i/>
        <sz val="10"/>
        <rFont val="Arial"/>
        <family val="2"/>
      </rPr>
      <t>PV</t>
    </r>
  </si>
  <si>
    <r>
      <t xml:space="preserve">Amount, </t>
    </r>
    <r>
      <rPr>
        <i/>
        <sz val="10"/>
        <rFont val="Arial"/>
        <family val="2"/>
      </rPr>
      <t>C</t>
    </r>
  </si>
  <si>
    <r>
      <t xml:space="preserve">Number of years, </t>
    </r>
    <r>
      <rPr>
        <i/>
        <sz val="10"/>
        <rFont val="Arial"/>
        <family val="2"/>
      </rPr>
      <t>n</t>
    </r>
  </si>
  <si>
    <r>
      <t xml:space="preserve">Factor, </t>
    </r>
    <r>
      <rPr>
        <i/>
        <sz val="10"/>
        <rFont val="Arial"/>
        <family val="2"/>
      </rPr>
      <t>g</t>
    </r>
    <r>
      <rPr>
        <sz val="10"/>
        <rFont val="Arial"/>
        <family val="2"/>
      </rPr>
      <t>:</t>
    </r>
  </si>
  <si>
    <r>
      <t xml:space="preserve">Discount rate, </t>
    </r>
    <r>
      <rPr>
        <i/>
        <sz val="10"/>
        <rFont val="Arial"/>
        <family val="2"/>
      </rPr>
      <t>r</t>
    </r>
    <r>
      <rPr>
        <sz val="10"/>
        <rFont val="Arial"/>
        <family val="2"/>
      </rPr>
      <t>:</t>
    </r>
  </si>
  <si>
    <r>
      <rPr>
        <i/>
        <sz val="10"/>
        <rFont val="Arial"/>
        <family val="2"/>
      </rPr>
      <t>PV</t>
    </r>
    <r>
      <rPr>
        <sz val="10"/>
        <rFont val="Arial"/>
        <family val="2"/>
      </rPr>
      <t>:</t>
    </r>
  </si>
  <si>
    <r>
      <t xml:space="preserve"> </t>
    </r>
    <r>
      <rPr>
        <i/>
        <sz val="10"/>
        <rFont val="Arial"/>
        <family val="2"/>
      </rPr>
      <t>IRR</t>
    </r>
    <r>
      <rPr>
        <sz val="10"/>
        <rFont val="Arial"/>
        <family val="2"/>
      </rPr>
      <t>:</t>
    </r>
  </si>
  <si>
    <t>Investment:</t>
  </si>
  <si>
    <r>
      <rPr>
        <i/>
        <sz val="10"/>
        <rFont val="Arial"/>
        <family val="2"/>
      </rPr>
      <t xml:space="preserve"> PV</t>
    </r>
    <r>
      <rPr>
        <sz val="10"/>
        <rFont val="Arial"/>
        <family val="2"/>
      </rPr>
      <t>:</t>
    </r>
  </si>
  <si>
    <t xml:space="preserve">  (By Goal Seek)</t>
  </si>
  <si>
    <t>Amount</t>
  </si>
  <si>
    <t>Number of years</t>
  </si>
  <si>
    <t>Factor</t>
  </si>
  <si>
    <t>b) By Goal Seek:</t>
  </si>
  <si>
    <t>Annuity loan</t>
  </si>
  <si>
    <t>Interest p.a.</t>
  </si>
  <si>
    <t>Interest</t>
  </si>
  <si>
    <t>Accumulated interest</t>
  </si>
  <si>
    <t>Principal</t>
  </si>
  <si>
    <t>Accumulated principal</t>
  </si>
  <si>
    <t>Instalment</t>
  </si>
  <si>
    <t>Opening balance</t>
  </si>
  <si>
    <t>Closing balance</t>
  </si>
  <si>
    <t xml:space="preserve">Nominal interest: </t>
  </si>
  <si>
    <t>Number of periods:</t>
  </si>
  <si>
    <t>Effective interest:</t>
  </si>
  <si>
    <t>Nominal interest:</t>
  </si>
  <si>
    <t>Problem 6.1</t>
  </si>
  <si>
    <t>Problem 6.2</t>
  </si>
  <si>
    <t>Problem 6.3</t>
  </si>
  <si>
    <t>Problem 6.4</t>
  </si>
  <si>
    <t>Problem 6.5</t>
  </si>
  <si>
    <t>Problem 6.6</t>
  </si>
  <si>
    <t>Problem 6.7</t>
  </si>
  <si>
    <t>Problem 6.8</t>
  </si>
  <si>
    <t>Problem 6.9</t>
  </si>
  <si>
    <t>Problem 6.10</t>
  </si>
  <si>
    <t>Problem 6.11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</si>
</sst>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7" formatCode="0.0\ %"/>
    <numFmt numFmtId="168" formatCode="#,##0.000"/>
    <numFmt numFmtId="169" formatCode="#,##0.0000"/>
    <numFmt numFmtId="170" formatCode="#,##0.000000"/>
    <numFmt numFmtId="171" formatCode="0.000\ %"/>
    <numFmt numFmtId="173" formatCode="0.000000"/>
    <numFmt numFmtId="174" formatCode="0.000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1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3" fontId="0" fillId="0" borderId="0" xfId="0" applyNumberFormat="1"/>
    <xf numFmtId="9" fontId="0" fillId="0" borderId="0" xfId="1" applyFont="1"/>
    <xf numFmtId="0" fontId="6" fillId="0" borderId="0" xfId="0" applyFont="1"/>
    <xf numFmtId="3" fontId="3" fillId="0" borderId="0" xfId="0" applyNumberFormat="1" applyFont="1"/>
    <xf numFmtId="167" fontId="3" fillId="0" borderId="0" xfId="1" applyNumberFormat="1" applyFont="1"/>
    <xf numFmtId="168" fontId="0" fillId="0" borderId="0" xfId="0" applyNumberFormat="1"/>
    <xf numFmtId="167" fontId="6" fillId="0" borderId="0" xfId="1" applyNumberFormat="1" applyFont="1"/>
    <xf numFmtId="171" fontId="0" fillId="0" borderId="0" xfId="0" applyNumberFormat="1"/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9" fontId="2" fillId="0" borderId="0" xfId="1" applyAlignment="1">
      <alignment horizontal="center"/>
    </xf>
    <xf numFmtId="0" fontId="0" fillId="0" borderId="0" xfId="0" applyAlignment="1">
      <alignment horizontal="center"/>
    </xf>
    <xf numFmtId="4" fontId="3" fillId="0" borderId="0" xfId="0" applyNumberFormat="1" applyFont="1" applyAlignment="1">
      <alignment horizontal="center"/>
    </xf>
    <xf numFmtId="9" fontId="2" fillId="0" borderId="0" xfId="1"/>
    <xf numFmtId="3" fontId="6" fillId="0" borderId="0" xfId="0" applyNumberFormat="1" applyFont="1"/>
    <xf numFmtId="10" fontId="0" fillId="0" borderId="0" xfId="1" applyNumberFormat="1" applyFont="1"/>
    <xf numFmtId="171" fontId="0" fillId="0" borderId="0" xfId="1" applyNumberFormat="1" applyFont="1"/>
    <xf numFmtId="3" fontId="4" fillId="0" borderId="0" xfId="0" applyNumberFormat="1" applyFont="1"/>
    <xf numFmtId="10" fontId="6" fillId="0" borderId="0" xfId="1" applyNumberFormat="1" applyFont="1"/>
    <xf numFmtId="1" fontId="6" fillId="0" borderId="0" xfId="1" applyNumberFormat="1" applyFont="1"/>
    <xf numFmtId="10" fontId="3" fillId="0" borderId="0" xfId="1" applyNumberFormat="1" applyFont="1"/>
    <xf numFmtId="10" fontId="2" fillId="0" borderId="0" xfId="1" applyNumberFormat="1" applyAlignment="1">
      <alignment horizontal="center"/>
    </xf>
    <xf numFmtId="3" fontId="2" fillId="0" borderId="0" xfId="1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3" fillId="0" borderId="0" xfId="1" applyNumberFormat="1" applyFont="1" applyBorder="1" applyAlignment="1">
      <alignment horizontal="center"/>
    </xf>
    <xf numFmtId="9" fontId="2" fillId="0" borderId="0" xfId="1" applyBorder="1" applyAlignment="1">
      <alignment horizontal="center"/>
    </xf>
    <xf numFmtId="167" fontId="2" fillId="0" borderId="0" xfId="1" applyNumberFormat="1" applyBorder="1"/>
    <xf numFmtId="9" fontId="2" fillId="0" borderId="0" xfId="1" applyBorder="1"/>
    <xf numFmtId="10" fontId="3" fillId="0" borderId="0" xfId="1" applyNumberFormat="1" applyFont="1" applyBorder="1"/>
    <xf numFmtId="167" fontId="3" fillId="0" borderId="0" xfId="1" applyNumberFormat="1" applyFont="1" applyBorder="1"/>
    <xf numFmtId="167" fontId="3" fillId="0" borderId="0" xfId="1" applyNumberFormat="1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10" fontId="2" fillId="0" borderId="0" xfId="1" applyNumberFormat="1" applyBorder="1" applyAlignment="1">
      <alignment horizontal="center"/>
    </xf>
    <xf numFmtId="0" fontId="6" fillId="0" borderId="0" xfId="0" applyFont="1" applyAlignment="1">
      <alignment horizontal="center"/>
    </xf>
    <xf numFmtId="4" fontId="6" fillId="0" borderId="0" xfId="1" applyNumberFormat="1" applyFont="1" applyAlignment="1">
      <alignment horizontal="center"/>
    </xf>
    <xf numFmtId="0" fontId="0" fillId="0" borderId="0" xfId="0" applyFill="1" applyBorder="1"/>
    <xf numFmtId="10" fontId="2" fillId="0" borderId="0" xfId="1" applyNumberFormat="1" applyFont="1" applyBorder="1" applyAlignment="1">
      <alignment horizontal="center"/>
    </xf>
    <xf numFmtId="3" fontId="0" fillId="2" borderId="2" xfId="0" applyNumberFormat="1" applyFill="1" applyBorder="1"/>
    <xf numFmtId="9" fontId="0" fillId="2" borderId="2" xfId="1" applyFont="1" applyFill="1" applyBorder="1"/>
    <xf numFmtId="167" fontId="0" fillId="0" borderId="0" xfId="1" applyNumberFormat="1" applyFont="1" applyFill="1" applyBorder="1"/>
    <xf numFmtId="3" fontId="0" fillId="0" borderId="0" xfId="0" applyNumberFormat="1" applyFill="1" applyBorder="1"/>
    <xf numFmtId="0" fontId="2" fillId="0" borderId="0" xfId="4" applyBorder="1"/>
    <xf numFmtId="0" fontId="2" fillId="0" borderId="0" xfId="4"/>
    <xf numFmtId="0" fontId="3" fillId="0" borderId="0" xfId="4" applyFont="1"/>
    <xf numFmtId="3" fontId="2" fillId="0" borderId="0" xfId="4" applyNumberFormat="1" applyAlignment="1">
      <alignment horizontal="center"/>
    </xf>
    <xf numFmtId="3" fontId="2" fillId="0" borderId="0" xfId="4" applyNumberFormat="1"/>
    <xf numFmtId="3" fontId="9" fillId="0" borderId="0" xfId="4" applyNumberFormat="1" applyFont="1"/>
    <xf numFmtId="3" fontId="3" fillId="0" borderId="0" xfId="4" applyNumberFormat="1" applyFont="1" applyAlignment="1">
      <alignment horizontal="center"/>
    </xf>
    <xf numFmtId="0" fontId="2" fillId="0" borderId="0" xfId="4" applyFont="1"/>
    <xf numFmtId="0" fontId="2" fillId="0" borderId="0" xfId="4" applyAlignment="1">
      <alignment horizontal="center"/>
    </xf>
    <xf numFmtId="0" fontId="9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4" fontId="3" fillId="0" borderId="0" xfId="1" applyNumberFormat="1" applyFont="1" applyAlignment="1">
      <alignment horizontal="center"/>
    </xf>
    <xf numFmtId="3" fontId="3" fillId="0" borderId="0" xfId="4" applyNumberFormat="1" applyFont="1"/>
    <xf numFmtId="0" fontId="2" fillId="0" borderId="0" xfId="4" applyFont="1" applyBorder="1"/>
    <xf numFmtId="3" fontId="2" fillId="0" borderId="0" xfId="4" applyNumberFormat="1" applyFont="1" applyBorder="1" applyAlignment="1">
      <alignment horizontal="center"/>
    </xf>
    <xf numFmtId="3" fontId="2" fillId="0" borderId="0" xfId="4" applyNumberFormat="1" applyFont="1" applyBorder="1"/>
    <xf numFmtId="0" fontId="2" fillId="0" borderId="0" xfId="4" applyAlignment="1">
      <alignment horizontal="left"/>
    </xf>
    <xf numFmtId="173" fontId="2" fillId="0" borderId="0" xfId="4" applyNumberFormat="1"/>
    <xf numFmtId="174" fontId="2" fillId="0" borderId="0" xfId="4" applyNumberFormat="1"/>
    <xf numFmtId="40" fontId="3" fillId="0" borderId="0" xfId="4" applyNumberFormat="1" applyFont="1" applyAlignment="1">
      <alignment horizontal="center"/>
    </xf>
    <xf numFmtId="0" fontId="2" fillId="0" borderId="0" xfId="4" applyFont="1" applyBorder="1" applyAlignment="1">
      <alignment horizontal="right"/>
    </xf>
    <xf numFmtId="167" fontId="2" fillId="0" borderId="0" xfId="1" applyNumberFormat="1" applyFont="1" applyBorder="1"/>
    <xf numFmtId="9" fontId="2" fillId="0" borderId="0" xfId="1" applyFont="1" applyBorder="1"/>
    <xf numFmtId="3" fontId="5" fillId="0" borderId="0" xfId="4" applyNumberFormat="1" applyFont="1" applyBorder="1" applyAlignment="1">
      <alignment horizontal="center"/>
    </xf>
    <xf numFmtId="171" fontId="2" fillId="0" borderId="0" xfId="1" applyNumberFormat="1" applyFont="1" applyBorder="1"/>
    <xf numFmtId="3" fontId="2" fillId="0" borderId="0" xfId="4" applyNumberFormat="1" applyBorder="1"/>
    <xf numFmtId="171" fontId="0" fillId="0" borderId="0" xfId="1" applyNumberFormat="1" applyFont="1" applyBorder="1"/>
    <xf numFmtId="0" fontId="3" fillId="0" borderId="0" xfId="4" applyFont="1" applyBorder="1"/>
    <xf numFmtId="3" fontId="2" fillId="0" borderId="0" xfId="4" applyNumberFormat="1" applyBorder="1" applyAlignment="1">
      <alignment horizontal="center"/>
    </xf>
    <xf numFmtId="3" fontId="2" fillId="0" borderId="0" xfId="4" applyNumberFormat="1" applyBorder="1" applyAlignment="1">
      <alignment horizontal="right"/>
    </xf>
    <xf numFmtId="9" fontId="0" fillId="0" borderId="0" xfId="1" applyFont="1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4" fontId="2" fillId="0" borderId="0" xfId="4" applyNumberFormat="1" applyBorder="1" applyAlignment="1">
      <alignment horizontal="center"/>
    </xf>
    <xf numFmtId="169" fontId="2" fillId="0" borderId="0" xfId="4" applyNumberFormat="1" applyBorder="1"/>
    <xf numFmtId="4" fontId="2" fillId="0" borderId="0" xfId="4" applyNumberFormat="1" applyBorder="1"/>
    <xf numFmtId="9" fontId="0" fillId="0" borderId="0" xfId="1" applyFont="1" applyBorder="1"/>
    <xf numFmtId="0" fontId="2" fillId="0" borderId="0" xfId="4" applyBorder="1" applyAlignment="1">
      <alignment horizontal="right"/>
    </xf>
    <xf numFmtId="0" fontId="2" fillId="0" borderId="0" xfId="4" applyBorder="1" applyAlignment="1">
      <alignment horizontal="center"/>
    </xf>
    <xf numFmtId="10" fontId="2" fillId="0" borderId="0" xfId="1" applyNumberFormat="1" applyFont="1" applyBorder="1"/>
    <xf numFmtId="3" fontId="2" fillId="0" borderId="0" xfId="4" applyNumberFormat="1" applyBorder="1" applyAlignment="1">
      <alignment horizontal="left"/>
    </xf>
    <xf numFmtId="10" fontId="0" fillId="0" borderId="0" xfId="1" applyNumberFormat="1" applyFont="1" applyBorder="1"/>
    <xf numFmtId="167" fontId="0" fillId="0" borderId="0" xfId="1" applyNumberFormat="1" applyFont="1" applyBorder="1"/>
    <xf numFmtId="3" fontId="3" fillId="0" borderId="0" xfId="4" applyNumberFormat="1" applyFont="1" applyBorder="1"/>
    <xf numFmtId="170" fontId="2" fillId="0" borderId="0" xfId="4" applyNumberFormat="1" applyBorder="1"/>
    <xf numFmtId="0" fontId="3" fillId="0" borderId="0" xfId="4" applyFont="1" applyBorder="1" applyAlignment="1">
      <alignment horizontal="center"/>
    </xf>
    <xf numFmtId="2" fontId="3" fillId="0" borderId="0" xfId="4" applyNumberFormat="1" applyFont="1" applyBorder="1" applyAlignment="1">
      <alignment horizontal="center"/>
    </xf>
    <xf numFmtId="0" fontId="8" fillId="0" borderId="0" xfId="4" applyFont="1" applyBorder="1"/>
    <xf numFmtId="3" fontId="4" fillId="0" borderId="0" xfId="4" applyNumberFormat="1" applyFont="1" applyBorder="1" applyAlignment="1">
      <alignment horizontal="center"/>
    </xf>
    <xf numFmtId="3" fontId="3" fillId="0" borderId="0" xfId="4" applyNumberFormat="1" applyFont="1" applyBorder="1" applyAlignment="1">
      <alignment horizontal="center"/>
    </xf>
    <xf numFmtId="0" fontId="2" fillId="0" borderId="0" xfId="4" applyAlignment="1">
      <alignment wrapText="1"/>
    </xf>
    <xf numFmtId="0" fontId="2" fillId="0" borderId="0" xfId="4" applyAlignment="1">
      <alignment horizontal="right"/>
    </xf>
    <xf numFmtId="167" fontId="0" fillId="0" borderId="0" xfId="1" applyNumberFormat="1" applyFont="1"/>
    <xf numFmtId="0" fontId="2" fillId="0" borderId="0" xfId="4" applyFont="1" applyBorder="1" applyAlignment="1">
      <alignment horizontal="left"/>
    </xf>
    <xf numFmtId="3" fontId="2" fillId="0" borderId="0" xfId="1" applyNumberFormat="1" applyFont="1" applyBorder="1" applyAlignment="1">
      <alignment horizontal="center"/>
    </xf>
    <xf numFmtId="173" fontId="2" fillId="0" borderId="0" xfId="4" applyNumberFormat="1" applyFont="1" applyBorder="1"/>
    <xf numFmtId="174" fontId="2" fillId="0" borderId="0" xfId="4" applyNumberFormat="1" applyFont="1" applyBorder="1"/>
    <xf numFmtId="40" fontId="2" fillId="0" borderId="0" xfId="4" applyNumberFormat="1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4" fontId="2" fillId="0" borderId="0" xfId="1" applyNumberFormat="1" applyFont="1" applyBorder="1" applyAlignment="1">
      <alignment horizontal="center"/>
    </xf>
    <xf numFmtId="0" fontId="3" fillId="0" borderId="0" xfId="4" applyFont="1" applyBorder="1" applyAlignment="1">
      <alignment horizontal="right"/>
    </xf>
    <xf numFmtId="3" fontId="7" fillId="0" borderId="0" xfId="4" applyNumberFormat="1" applyFont="1" applyBorder="1" applyAlignment="1">
      <alignment horizontal="center"/>
    </xf>
    <xf numFmtId="0" fontId="2" fillId="0" borderId="0" xfId="0" applyFont="1"/>
    <xf numFmtId="167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0" xfId="4" applyFont="1" applyBorder="1" applyAlignment="1">
      <alignment horizontal="left"/>
    </xf>
  </cellXfs>
  <cellStyles count="8">
    <cellStyle name="Normal" xfId="0" builtinId="0"/>
    <cellStyle name="Normal 2" xfId="3"/>
    <cellStyle name="Normal 2 2" xfId="6"/>
    <cellStyle name="Normal 3" xfId="4"/>
    <cellStyle name="Prosent" xfId="1" builtinId="5"/>
    <cellStyle name="Prosent 2" xfId="2"/>
    <cellStyle name="Prosent 2 2" xfId="7"/>
    <cellStyle name="Prosent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29906426660209"/>
          <c:y val="7.070724507586873E-2"/>
          <c:w val="0.81034596458833485"/>
          <c:h val="0.72727452078036359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'Pr 6-8'!$A$15:$A$28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50</c:v>
                </c:pt>
                <c:pt idx="13">
                  <c:v>100</c:v>
                </c:pt>
              </c:numCache>
            </c:numRef>
          </c:xVal>
          <c:yVal>
            <c:numRef>
              <c:f>'Pr 6-8'!$B$15:$B$28</c:f>
              <c:numCache>
                <c:formatCode>0.000\ %</c:formatCode>
                <c:ptCount val="14"/>
                <c:pt idx="0">
                  <c:v>7.0000000000000062E-2</c:v>
                </c:pt>
                <c:pt idx="1">
                  <c:v>7.1224999999999872E-2</c:v>
                </c:pt>
                <c:pt idx="2">
                  <c:v>7.1646037037037313E-2</c:v>
                </c:pt>
                <c:pt idx="3">
                  <c:v>7.1859031289062791E-2</c:v>
                </c:pt>
                <c:pt idx="4">
                  <c:v>7.2073705118802733E-2</c:v>
                </c:pt>
                <c:pt idx="5">
                  <c:v>7.2181678837036856E-2</c:v>
                </c:pt>
                <c:pt idx="6">
                  <c:v>7.2246668470168141E-2</c:v>
                </c:pt>
                <c:pt idx="7">
                  <c:v>7.2290080856235894E-2</c:v>
                </c:pt>
                <c:pt idx="8">
                  <c:v>7.2333562227336445E-2</c:v>
                </c:pt>
                <c:pt idx="9">
                  <c:v>7.2377112767557428E-2</c:v>
                </c:pt>
                <c:pt idx="10">
                  <c:v>7.240327636970334E-2</c:v>
                </c:pt>
                <c:pt idx="11">
                  <c:v>7.2420732661671483E-2</c:v>
                </c:pt>
                <c:pt idx="12">
                  <c:v>7.2455678636395904E-2</c:v>
                </c:pt>
                <c:pt idx="13">
                  <c:v>7.2481917381258976E-2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63544"/>
        <c:axId val="302102456"/>
      </c:scatterChart>
      <c:valAx>
        <c:axId val="302063544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Number</a:t>
                </a:r>
                <a:r>
                  <a:rPr lang="nb-NO" baseline="0"/>
                  <a:t> of periods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.74856426870659998"/>
              <c:y val="0.89394159845919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2102456"/>
        <c:crosses val="autoZero"/>
        <c:crossBetween val="midCat"/>
        <c:majorUnit val="5"/>
      </c:valAx>
      <c:valAx>
        <c:axId val="302102456"/>
        <c:scaling>
          <c:orientation val="minMax"/>
          <c:max val="7.2500000000000023E-2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Effective interest</a:t>
                </a:r>
              </a:p>
            </c:rich>
          </c:tx>
          <c:layout>
            <c:manualLayout>
              <c:xMode val="edge"/>
              <c:yMode val="edge"/>
              <c:x val="1.7241403501879464E-2"/>
              <c:y val="6.818198632315911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2063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84278155490951"/>
          <c:y val="8.9965549925575067E-2"/>
          <c:w val="0.69590841987738683"/>
          <c:h val="0.67820183790049227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'Pr 6-11'!$B$8:$B$18</c:f>
              <c:numCache>
                <c:formatCode>General</c:formatCode>
                <c:ptCount val="11"/>
                <c:pt idx="0">
                  <c:v>60.316989063638481</c:v>
                </c:pt>
                <c:pt idx="1">
                  <c:v>61.292126304248555</c:v>
                </c:pt>
                <c:pt idx="2">
                  <c:v>62.393484816448698</c:v>
                </c:pt>
                <c:pt idx="3">
                  <c:v>63.65322973708831</c:v>
                </c:pt>
                <c:pt idx="4">
                  <c:v>65.117068726034887</c:v>
                </c:pt>
                <c:pt idx="5">
                  <c:v>66.852958432029908</c:v>
                </c:pt>
                <c:pt idx="6">
                  <c:v>68.968091620672482</c:v>
                </c:pt>
                <c:pt idx="7">
                  <c:v>71.645813853616417</c:v>
                </c:pt>
                <c:pt idx="8">
                  <c:v>75.239155921276492</c:v>
                </c:pt>
                <c:pt idx="9">
                  <c:v>80.572373563957811</c:v>
                </c:pt>
                <c:pt idx="10">
                  <c:v>90.48644821839757</c:v>
                </c:pt>
              </c:numCache>
            </c:numRef>
          </c:xVal>
          <c:yVal>
            <c:numRef>
              <c:f>'Pr 6-11'!$A$8:$A$18</c:f>
              <c:numCache>
                <c:formatCode>0.0\ %</c:formatCode>
                <c:ptCount val="11"/>
                <c:pt idx="0">
                  <c:v>0.05</c:v>
                </c:pt>
                <c:pt idx="1">
                  <c:v>5.1999999999999998E-2</c:v>
                </c:pt>
                <c:pt idx="2">
                  <c:v>5.3999999999999999E-2</c:v>
                </c:pt>
                <c:pt idx="3">
                  <c:v>5.6000000000000001E-2</c:v>
                </c:pt>
                <c:pt idx="4">
                  <c:v>5.8000000000000003E-2</c:v>
                </c:pt>
                <c:pt idx="5">
                  <c:v>0.06</c:v>
                </c:pt>
                <c:pt idx="6">
                  <c:v>6.2E-2</c:v>
                </c:pt>
                <c:pt idx="7">
                  <c:v>6.4000000000000001E-2</c:v>
                </c:pt>
                <c:pt idx="8">
                  <c:v>6.6000000000000003E-2</c:v>
                </c:pt>
                <c:pt idx="9">
                  <c:v>6.8000000000000005E-2</c:v>
                </c:pt>
                <c:pt idx="10">
                  <c:v>6.9999999999999896E-2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95264"/>
        <c:axId val="306016632"/>
      </c:scatterChart>
      <c:valAx>
        <c:axId val="161795264"/>
        <c:scaling>
          <c:orientation val="minMax"/>
          <c:max val="95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Age at death</a:t>
                </a:r>
              </a:p>
            </c:rich>
          </c:tx>
          <c:layout>
            <c:manualLayout>
              <c:xMode val="edge"/>
              <c:yMode val="edge"/>
              <c:x val="0.59301630033019559"/>
              <c:y val="0.89514682859718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6016632"/>
        <c:crosses val="autoZero"/>
        <c:crossBetween val="midCat"/>
        <c:majorUnit val="5"/>
        <c:minorUnit val="5"/>
      </c:valAx>
      <c:valAx>
        <c:axId val="306016632"/>
        <c:scaling>
          <c:orientation val="minMax"/>
          <c:min val="4.0000000000000022E-2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Return</a:t>
                </a:r>
              </a:p>
            </c:rich>
          </c:tx>
          <c:layout>
            <c:manualLayout>
              <c:xMode val="edge"/>
              <c:yMode val="edge"/>
              <c:x val="3.1136341235030309E-2"/>
              <c:y val="0.14340010290956728"/>
            </c:manualLayout>
          </c:layout>
          <c:overlay val="0"/>
          <c:spPr>
            <a:noFill/>
            <a:ln w="25400">
              <a:noFill/>
            </a:ln>
          </c:spPr>
        </c:title>
        <c:numFmt formatCode="0.0\ 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95264"/>
        <c:crosses val="autoZero"/>
        <c:crossBetween val="midCat"/>
      </c:val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114300</xdr:rowOff>
    </xdr:from>
    <xdr:to>
      <xdr:col>11</xdr:col>
      <xdr:colOff>552450</xdr:colOff>
      <xdr:row>31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239590</xdr:colOff>
      <xdr:row>0</xdr:row>
      <xdr:rowOff>168520</xdr:rowOff>
    </xdr:from>
    <xdr:to>
      <xdr:col>6</xdr:col>
      <xdr:colOff>474784</xdr:colOff>
      <xdr:row>19</xdr:row>
      <xdr:rowOff>153866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ap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k_finansmodeller_221206/Regneark/LosningerPaaOppgav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k_Finansmod_Excel/Norsk_bok/KladdLosningerPaaOppgav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laddLosningerPaaOppga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ks 3.1"/>
      <sheetName val="Eks 3.2"/>
      <sheetName val="Eks 3.3"/>
      <sheetName val="Eks 3.4"/>
      <sheetName val="Eks 3.5"/>
      <sheetName val="Eks 3.6"/>
      <sheetName val="Eks 3.7"/>
      <sheetName val="Eks 3.8"/>
      <sheetName val="Eks 3.9"/>
      <sheetName val="Eks 3.10"/>
      <sheetName val="Eks 3.11"/>
      <sheetName val="Eks 3.12"/>
      <sheetName val="Eks 3.13"/>
      <sheetName val="Eks 3.14"/>
      <sheetName val="Eks 3.15"/>
      <sheetName val="Eks 3.16"/>
      <sheetName val="Eks 3.17"/>
      <sheetName val="Eks 3.18"/>
    </sheetNames>
    <sheetDataSet>
      <sheetData sheetId="0"/>
      <sheetData sheetId="1" refreshError="1"/>
      <sheetData sheetId="2" refreshError="1"/>
      <sheetData sheetId="3" refreshError="1"/>
      <sheetData sheetId="4"/>
      <sheetData sheetId="5">
        <row r="6">
          <cell r="B6">
            <v>-0.14899999999999999</v>
          </cell>
          <cell r="C6">
            <v>0.247</v>
          </cell>
          <cell r="D6">
            <v>8.1000000000000003E-2</v>
          </cell>
          <cell r="E6">
            <v>0.19900000000000001</v>
          </cell>
          <cell r="F6">
            <v>8.3000000000000004E-2</v>
          </cell>
        </row>
        <row r="7">
          <cell r="B7">
            <v>7.0999999999999994E-2</v>
          </cell>
          <cell r="C7">
            <v>3.7999999999999999E-2</v>
          </cell>
          <cell r="D7">
            <v>5.6000000000000001E-2</v>
          </cell>
          <cell r="E7">
            <v>2.5999999999999999E-2</v>
          </cell>
          <cell r="F7">
            <v>0.1</v>
          </cell>
        </row>
        <row r="8">
          <cell r="B8">
            <v>8.6999999999999994E-2</v>
          </cell>
          <cell r="C8">
            <v>0.04</v>
          </cell>
          <cell r="D8">
            <v>-7.0000000000000001E-3</v>
          </cell>
          <cell r="E8">
            <v>0.17799999999999999</v>
          </cell>
          <cell r="F8">
            <v>0.124</v>
          </cell>
        </row>
        <row r="9">
          <cell r="B9">
            <v>0.27800000000000002</v>
          </cell>
          <cell r="C9">
            <v>2.1000000000000001E-2</v>
          </cell>
          <cell r="D9">
            <v>0.128</v>
          </cell>
          <cell r="E9">
            <v>3.6999999999999998E-2</v>
          </cell>
          <cell r="F9">
            <v>3.7999999999999999E-2</v>
          </cell>
        </row>
        <row r="10">
          <cell r="B10">
            <v>2.7E-2</v>
          </cell>
          <cell r="C10">
            <v>-3.5000000000000003E-2</v>
          </cell>
          <cell r="D10">
            <v>0.34899999999999998</v>
          </cell>
          <cell r="E10">
            <v>-0.08</v>
          </cell>
          <cell r="F10">
            <v>-0.107</v>
          </cell>
        </row>
        <row r="11">
          <cell r="B11">
            <v>-9.5000000000000001E-2</v>
          </cell>
          <cell r="C11">
            <v>7.9000000000000001E-2</v>
          </cell>
          <cell r="D11">
            <v>0.05</v>
          </cell>
          <cell r="E11">
            <v>5.8000000000000003E-2</v>
          </cell>
          <cell r="F11">
            <v>-0.156</v>
          </cell>
        </row>
        <row r="12">
          <cell r="B12">
            <v>4.0000000000000001E-3</v>
          </cell>
          <cell r="C12">
            <v>5.2999999999999999E-2</v>
          </cell>
          <cell r="D12">
            <v>2.3E-2</v>
          </cell>
          <cell r="E12">
            <v>0.122</v>
          </cell>
          <cell r="F12">
            <v>7.9000000000000001E-2</v>
          </cell>
        </row>
        <row r="13">
          <cell r="B13">
            <v>0.13300000000000001</v>
          </cell>
          <cell r="C13">
            <v>3.3000000000000002E-2</v>
          </cell>
          <cell r="D13">
            <v>4.9000000000000002E-2</v>
          </cell>
          <cell r="E13">
            <v>-3.5000000000000003E-2</v>
          </cell>
          <cell r="F13">
            <v>0.17899999999999999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øsn kap 1"/>
      <sheetName val="Løsn kap 2"/>
      <sheetName val="Løsn kap 3"/>
      <sheetName val="Løsn kap 4"/>
      <sheetName val="Løsn kap 5"/>
    </sheetNames>
    <sheetDataSet>
      <sheetData sheetId="0"/>
      <sheetData sheetId="1"/>
      <sheetData sheetId="2"/>
      <sheetData sheetId="3"/>
      <sheetData sheetId="4">
        <row r="164">
          <cell r="B164">
            <v>100</v>
          </cell>
          <cell r="E164">
            <v>0.15833333333333335</v>
          </cell>
        </row>
        <row r="165">
          <cell r="B165">
            <v>100</v>
          </cell>
          <cell r="E165">
            <v>8.3333333333333592E-3</v>
          </cell>
        </row>
        <row r="166">
          <cell r="B166">
            <v>0.05</v>
          </cell>
        </row>
        <row r="167">
          <cell r="B167">
            <v>0.3</v>
          </cell>
        </row>
        <row r="168">
          <cell r="B168">
            <v>0.25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øsn kap 1"/>
      <sheetName val="Løsn kap 2"/>
      <sheetName val="Løsn kap 3"/>
      <sheetName val="Løsn kap 4"/>
      <sheetName val="Løsn kap 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4">
          <cell r="B164">
            <v>100</v>
          </cell>
          <cell r="E164">
            <v>0.15833333333333335</v>
          </cell>
        </row>
        <row r="165">
          <cell r="B165">
            <v>100</v>
          </cell>
          <cell r="E165">
            <v>8.3333333333333592E-3</v>
          </cell>
        </row>
        <row r="166">
          <cell r="B166">
            <v>0.05</v>
          </cell>
        </row>
        <row r="167">
          <cell r="B167">
            <v>0.3</v>
          </cell>
        </row>
        <row r="168">
          <cell r="B168">
            <v>0.25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øsn kap 1"/>
      <sheetName val="Løsn kap 2"/>
      <sheetName val="Løsn kap 3"/>
      <sheetName val="Løsn kap 4"/>
      <sheetName val="Løsn kap 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4">
          <cell r="B164">
            <v>100</v>
          </cell>
          <cell r="E164">
            <v>0.15833333333333335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2" sqref="A2"/>
    </sheetView>
  </sheetViews>
  <sheetFormatPr baseColWidth="10" defaultColWidth="11.42578125" defaultRowHeight="12.75" x14ac:dyDescent="0.2"/>
  <cols>
    <col min="1" max="1" width="12.7109375" customWidth="1"/>
    <col min="2" max="2" width="9.42578125" customWidth="1"/>
  </cols>
  <sheetData>
    <row r="1" spans="1:2" x14ac:dyDescent="0.2">
      <c r="A1" s="1" t="s">
        <v>55</v>
      </c>
    </row>
    <row r="3" spans="1:2" x14ac:dyDescent="0.2">
      <c r="A3" s="2" t="s">
        <v>0</v>
      </c>
      <c r="B3" s="42">
        <v>800000</v>
      </c>
    </row>
    <row r="4" spans="1:2" x14ac:dyDescent="0.2">
      <c r="A4" s="2" t="s">
        <v>1</v>
      </c>
      <c r="B4" s="43">
        <v>7.0000000000000007E-2</v>
      </c>
    </row>
    <row r="5" spans="1:2" x14ac:dyDescent="0.2">
      <c r="A5" s="2" t="s">
        <v>2</v>
      </c>
      <c r="B5" s="42">
        <v>5</v>
      </c>
    </row>
    <row r="6" spans="1:2" x14ac:dyDescent="0.2">
      <c r="A6" s="2"/>
      <c r="B6" s="3"/>
    </row>
    <row r="7" spans="1:2" x14ac:dyDescent="0.2">
      <c r="A7" s="2" t="s">
        <v>24</v>
      </c>
      <c r="B7" s="6">
        <f>$B$3/(1+$B$4)^B5</f>
        <v>570388.94358693471</v>
      </c>
    </row>
    <row r="8" spans="1:2" x14ac:dyDescent="0.2">
      <c r="A8" s="2"/>
      <c r="B8" s="3"/>
    </row>
    <row r="9" spans="1:2" x14ac:dyDescent="0.2">
      <c r="B9" s="3"/>
    </row>
    <row r="10" spans="1:2" x14ac:dyDescent="0.2">
      <c r="B10" s="3"/>
    </row>
    <row r="11" spans="1:2" x14ac:dyDescent="0.2">
      <c r="B11" s="3"/>
    </row>
  </sheetData>
  <phoneticPr fontId="5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02"/>
  <sheetViews>
    <sheetView zoomScaleNormal="100" workbookViewId="0">
      <selection activeCell="A2" sqref="A2"/>
    </sheetView>
  </sheetViews>
  <sheetFormatPr baseColWidth="10" defaultColWidth="11.42578125" defaultRowHeight="12.75" x14ac:dyDescent="0.2"/>
  <cols>
    <col min="1" max="1" width="23.140625" style="47" customWidth="1"/>
    <col min="2" max="2" width="11" style="47" customWidth="1"/>
    <col min="3" max="3" width="5.7109375" style="47" customWidth="1"/>
    <col min="4" max="4" width="21.5703125" style="47" customWidth="1"/>
    <col min="5" max="19" width="9.7109375" style="47" customWidth="1"/>
    <col min="20" max="256" width="11.42578125" style="47"/>
    <col min="257" max="257" width="17.140625" style="47" customWidth="1"/>
    <col min="258" max="258" width="16.7109375" style="47" customWidth="1"/>
    <col min="259" max="259" width="9.7109375" style="47" customWidth="1"/>
    <col min="260" max="260" width="11.140625" style="47" customWidth="1"/>
    <col min="261" max="261" width="14.7109375" style="47" customWidth="1"/>
    <col min="262" max="275" width="9.7109375" style="47" customWidth="1"/>
    <col min="276" max="512" width="11.42578125" style="47"/>
    <col min="513" max="513" width="17.140625" style="47" customWidth="1"/>
    <col min="514" max="514" width="16.7109375" style="47" customWidth="1"/>
    <col min="515" max="515" width="9.7109375" style="47" customWidth="1"/>
    <col min="516" max="516" width="11.140625" style="47" customWidth="1"/>
    <col min="517" max="517" width="14.7109375" style="47" customWidth="1"/>
    <col min="518" max="531" width="9.7109375" style="47" customWidth="1"/>
    <col min="532" max="768" width="11.42578125" style="47"/>
    <col min="769" max="769" width="17.140625" style="47" customWidth="1"/>
    <col min="770" max="770" width="16.7109375" style="47" customWidth="1"/>
    <col min="771" max="771" width="9.7109375" style="47" customWidth="1"/>
    <col min="772" max="772" width="11.140625" style="47" customWidth="1"/>
    <col min="773" max="773" width="14.7109375" style="47" customWidth="1"/>
    <col min="774" max="787" width="9.7109375" style="47" customWidth="1"/>
    <col min="788" max="1024" width="11.42578125" style="47"/>
    <col min="1025" max="1025" width="17.140625" style="47" customWidth="1"/>
    <col min="1026" max="1026" width="16.7109375" style="47" customWidth="1"/>
    <col min="1027" max="1027" width="9.7109375" style="47" customWidth="1"/>
    <col min="1028" max="1028" width="11.140625" style="47" customWidth="1"/>
    <col min="1029" max="1029" width="14.7109375" style="47" customWidth="1"/>
    <col min="1030" max="1043" width="9.7109375" style="47" customWidth="1"/>
    <col min="1044" max="1280" width="11.42578125" style="47"/>
    <col min="1281" max="1281" width="17.140625" style="47" customWidth="1"/>
    <col min="1282" max="1282" width="16.7109375" style="47" customWidth="1"/>
    <col min="1283" max="1283" width="9.7109375" style="47" customWidth="1"/>
    <col min="1284" max="1284" width="11.140625" style="47" customWidth="1"/>
    <col min="1285" max="1285" width="14.7109375" style="47" customWidth="1"/>
    <col min="1286" max="1299" width="9.7109375" style="47" customWidth="1"/>
    <col min="1300" max="1536" width="11.42578125" style="47"/>
    <col min="1537" max="1537" width="17.140625" style="47" customWidth="1"/>
    <col min="1538" max="1538" width="16.7109375" style="47" customWidth="1"/>
    <col min="1539" max="1539" width="9.7109375" style="47" customWidth="1"/>
    <col min="1540" max="1540" width="11.140625" style="47" customWidth="1"/>
    <col min="1541" max="1541" width="14.7109375" style="47" customWidth="1"/>
    <col min="1542" max="1555" width="9.7109375" style="47" customWidth="1"/>
    <col min="1556" max="1792" width="11.42578125" style="47"/>
    <col min="1793" max="1793" width="17.140625" style="47" customWidth="1"/>
    <col min="1794" max="1794" width="16.7109375" style="47" customWidth="1"/>
    <col min="1795" max="1795" width="9.7109375" style="47" customWidth="1"/>
    <col min="1796" max="1796" width="11.140625" style="47" customWidth="1"/>
    <col min="1797" max="1797" width="14.7109375" style="47" customWidth="1"/>
    <col min="1798" max="1811" width="9.7109375" style="47" customWidth="1"/>
    <col min="1812" max="2048" width="11.42578125" style="47"/>
    <col min="2049" max="2049" width="17.140625" style="47" customWidth="1"/>
    <col min="2050" max="2050" width="16.7109375" style="47" customWidth="1"/>
    <col min="2051" max="2051" width="9.7109375" style="47" customWidth="1"/>
    <col min="2052" max="2052" width="11.140625" style="47" customWidth="1"/>
    <col min="2053" max="2053" width="14.7109375" style="47" customWidth="1"/>
    <col min="2054" max="2067" width="9.7109375" style="47" customWidth="1"/>
    <col min="2068" max="2304" width="11.42578125" style="47"/>
    <col min="2305" max="2305" width="17.140625" style="47" customWidth="1"/>
    <col min="2306" max="2306" width="16.7109375" style="47" customWidth="1"/>
    <col min="2307" max="2307" width="9.7109375" style="47" customWidth="1"/>
    <col min="2308" max="2308" width="11.140625" style="47" customWidth="1"/>
    <col min="2309" max="2309" width="14.7109375" style="47" customWidth="1"/>
    <col min="2310" max="2323" width="9.7109375" style="47" customWidth="1"/>
    <col min="2324" max="2560" width="11.42578125" style="47"/>
    <col min="2561" max="2561" width="17.140625" style="47" customWidth="1"/>
    <col min="2562" max="2562" width="16.7109375" style="47" customWidth="1"/>
    <col min="2563" max="2563" width="9.7109375" style="47" customWidth="1"/>
    <col min="2564" max="2564" width="11.140625" style="47" customWidth="1"/>
    <col min="2565" max="2565" width="14.7109375" style="47" customWidth="1"/>
    <col min="2566" max="2579" width="9.7109375" style="47" customWidth="1"/>
    <col min="2580" max="2816" width="11.42578125" style="47"/>
    <col min="2817" max="2817" width="17.140625" style="47" customWidth="1"/>
    <col min="2818" max="2818" width="16.7109375" style="47" customWidth="1"/>
    <col min="2819" max="2819" width="9.7109375" style="47" customWidth="1"/>
    <col min="2820" max="2820" width="11.140625" style="47" customWidth="1"/>
    <col min="2821" max="2821" width="14.7109375" style="47" customWidth="1"/>
    <col min="2822" max="2835" width="9.7109375" style="47" customWidth="1"/>
    <col min="2836" max="3072" width="11.42578125" style="47"/>
    <col min="3073" max="3073" width="17.140625" style="47" customWidth="1"/>
    <col min="3074" max="3074" width="16.7109375" style="47" customWidth="1"/>
    <col min="3075" max="3075" width="9.7109375" style="47" customWidth="1"/>
    <col min="3076" max="3076" width="11.140625" style="47" customWidth="1"/>
    <col min="3077" max="3077" width="14.7109375" style="47" customWidth="1"/>
    <col min="3078" max="3091" width="9.7109375" style="47" customWidth="1"/>
    <col min="3092" max="3328" width="11.42578125" style="47"/>
    <col min="3329" max="3329" width="17.140625" style="47" customWidth="1"/>
    <col min="3330" max="3330" width="16.7109375" style="47" customWidth="1"/>
    <col min="3331" max="3331" width="9.7109375" style="47" customWidth="1"/>
    <col min="3332" max="3332" width="11.140625" style="47" customWidth="1"/>
    <col min="3333" max="3333" width="14.7109375" style="47" customWidth="1"/>
    <col min="3334" max="3347" width="9.7109375" style="47" customWidth="1"/>
    <col min="3348" max="3584" width="11.42578125" style="47"/>
    <col min="3585" max="3585" width="17.140625" style="47" customWidth="1"/>
    <col min="3586" max="3586" width="16.7109375" style="47" customWidth="1"/>
    <col min="3587" max="3587" width="9.7109375" style="47" customWidth="1"/>
    <col min="3588" max="3588" width="11.140625" style="47" customWidth="1"/>
    <col min="3589" max="3589" width="14.7109375" style="47" customWidth="1"/>
    <col min="3590" max="3603" width="9.7109375" style="47" customWidth="1"/>
    <col min="3604" max="3840" width="11.42578125" style="47"/>
    <col min="3841" max="3841" width="17.140625" style="47" customWidth="1"/>
    <col min="3842" max="3842" width="16.7109375" style="47" customWidth="1"/>
    <col min="3843" max="3843" width="9.7109375" style="47" customWidth="1"/>
    <col min="3844" max="3844" width="11.140625" style="47" customWidth="1"/>
    <col min="3845" max="3845" width="14.7109375" style="47" customWidth="1"/>
    <col min="3846" max="3859" width="9.7109375" style="47" customWidth="1"/>
    <col min="3860" max="4096" width="11.42578125" style="47"/>
    <col min="4097" max="4097" width="17.140625" style="47" customWidth="1"/>
    <col min="4098" max="4098" width="16.7109375" style="47" customWidth="1"/>
    <col min="4099" max="4099" width="9.7109375" style="47" customWidth="1"/>
    <col min="4100" max="4100" width="11.140625" style="47" customWidth="1"/>
    <col min="4101" max="4101" width="14.7109375" style="47" customWidth="1"/>
    <col min="4102" max="4115" width="9.7109375" style="47" customWidth="1"/>
    <col min="4116" max="4352" width="11.42578125" style="47"/>
    <col min="4353" max="4353" width="17.140625" style="47" customWidth="1"/>
    <col min="4354" max="4354" width="16.7109375" style="47" customWidth="1"/>
    <col min="4355" max="4355" width="9.7109375" style="47" customWidth="1"/>
    <col min="4356" max="4356" width="11.140625" style="47" customWidth="1"/>
    <col min="4357" max="4357" width="14.7109375" style="47" customWidth="1"/>
    <col min="4358" max="4371" width="9.7109375" style="47" customWidth="1"/>
    <col min="4372" max="4608" width="11.42578125" style="47"/>
    <col min="4609" max="4609" width="17.140625" style="47" customWidth="1"/>
    <col min="4610" max="4610" width="16.7109375" style="47" customWidth="1"/>
    <col min="4611" max="4611" width="9.7109375" style="47" customWidth="1"/>
    <col min="4612" max="4612" width="11.140625" style="47" customWidth="1"/>
    <col min="4613" max="4613" width="14.7109375" style="47" customWidth="1"/>
    <col min="4614" max="4627" width="9.7109375" style="47" customWidth="1"/>
    <col min="4628" max="4864" width="11.42578125" style="47"/>
    <col min="4865" max="4865" width="17.140625" style="47" customWidth="1"/>
    <col min="4866" max="4866" width="16.7109375" style="47" customWidth="1"/>
    <col min="4867" max="4867" width="9.7109375" style="47" customWidth="1"/>
    <col min="4868" max="4868" width="11.140625" style="47" customWidth="1"/>
    <col min="4869" max="4869" width="14.7109375" style="47" customWidth="1"/>
    <col min="4870" max="4883" width="9.7109375" style="47" customWidth="1"/>
    <col min="4884" max="5120" width="11.42578125" style="47"/>
    <col min="5121" max="5121" width="17.140625" style="47" customWidth="1"/>
    <col min="5122" max="5122" width="16.7109375" style="47" customWidth="1"/>
    <col min="5123" max="5123" width="9.7109375" style="47" customWidth="1"/>
    <col min="5124" max="5124" width="11.140625" style="47" customWidth="1"/>
    <col min="5125" max="5125" width="14.7109375" style="47" customWidth="1"/>
    <col min="5126" max="5139" width="9.7109375" style="47" customWidth="1"/>
    <col min="5140" max="5376" width="11.42578125" style="47"/>
    <col min="5377" max="5377" width="17.140625" style="47" customWidth="1"/>
    <col min="5378" max="5378" width="16.7109375" style="47" customWidth="1"/>
    <col min="5379" max="5379" width="9.7109375" style="47" customWidth="1"/>
    <col min="5380" max="5380" width="11.140625" style="47" customWidth="1"/>
    <col min="5381" max="5381" width="14.7109375" style="47" customWidth="1"/>
    <col min="5382" max="5395" width="9.7109375" style="47" customWidth="1"/>
    <col min="5396" max="5632" width="11.42578125" style="47"/>
    <col min="5633" max="5633" width="17.140625" style="47" customWidth="1"/>
    <col min="5634" max="5634" width="16.7109375" style="47" customWidth="1"/>
    <col min="5635" max="5635" width="9.7109375" style="47" customWidth="1"/>
    <col min="5636" max="5636" width="11.140625" style="47" customWidth="1"/>
    <col min="5637" max="5637" width="14.7109375" style="47" customWidth="1"/>
    <col min="5638" max="5651" width="9.7109375" style="47" customWidth="1"/>
    <col min="5652" max="5888" width="11.42578125" style="47"/>
    <col min="5889" max="5889" width="17.140625" style="47" customWidth="1"/>
    <col min="5890" max="5890" width="16.7109375" style="47" customWidth="1"/>
    <col min="5891" max="5891" width="9.7109375" style="47" customWidth="1"/>
    <col min="5892" max="5892" width="11.140625" style="47" customWidth="1"/>
    <col min="5893" max="5893" width="14.7109375" style="47" customWidth="1"/>
    <col min="5894" max="5907" width="9.7109375" style="47" customWidth="1"/>
    <col min="5908" max="6144" width="11.42578125" style="47"/>
    <col min="6145" max="6145" width="17.140625" style="47" customWidth="1"/>
    <col min="6146" max="6146" width="16.7109375" style="47" customWidth="1"/>
    <col min="6147" max="6147" width="9.7109375" style="47" customWidth="1"/>
    <col min="6148" max="6148" width="11.140625" style="47" customWidth="1"/>
    <col min="6149" max="6149" width="14.7109375" style="47" customWidth="1"/>
    <col min="6150" max="6163" width="9.7109375" style="47" customWidth="1"/>
    <col min="6164" max="6400" width="11.42578125" style="47"/>
    <col min="6401" max="6401" width="17.140625" style="47" customWidth="1"/>
    <col min="6402" max="6402" width="16.7109375" style="47" customWidth="1"/>
    <col min="6403" max="6403" width="9.7109375" style="47" customWidth="1"/>
    <col min="6404" max="6404" width="11.140625" style="47" customWidth="1"/>
    <col min="6405" max="6405" width="14.7109375" style="47" customWidth="1"/>
    <col min="6406" max="6419" width="9.7109375" style="47" customWidth="1"/>
    <col min="6420" max="6656" width="11.42578125" style="47"/>
    <col min="6657" max="6657" width="17.140625" style="47" customWidth="1"/>
    <col min="6658" max="6658" width="16.7109375" style="47" customWidth="1"/>
    <col min="6659" max="6659" width="9.7109375" style="47" customWidth="1"/>
    <col min="6660" max="6660" width="11.140625" style="47" customWidth="1"/>
    <col min="6661" max="6661" width="14.7109375" style="47" customWidth="1"/>
    <col min="6662" max="6675" width="9.7109375" style="47" customWidth="1"/>
    <col min="6676" max="6912" width="11.42578125" style="47"/>
    <col min="6913" max="6913" width="17.140625" style="47" customWidth="1"/>
    <col min="6914" max="6914" width="16.7109375" style="47" customWidth="1"/>
    <col min="6915" max="6915" width="9.7109375" style="47" customWidth="1"/>
    <col min="6916" max="6916" width="11.140625" style="47" customWidth="1"/>
    <col min="6917" max="6917" width="14.7109375" style="47" customWidth="1"/>
    <col min="6918" max="6931" width="9.7109375" style="47" customWidth="1"/>
    <col min="6932" max="7168" width="11.42578125" style="47"/>
    <col min="7169" max="7169" width="17.140625" style="47" customWidth="1"/>
    <col min="7170" max="7170" width="16.7109375" style="47" customWidth="1"/>
    <col min="7171" max="7171" width="9.7109375" style="47" customWidth="1"/>
    <col min="7172" max="7172" width="11.140625" style="47" customWidth="1"/>
    <col min="7173" max="7173" width="14.7109375" style="47" customWidth="1"/>
    <col min="7174" max="7187" width="9.7109375" style="47" customWidth="1"/>
    <col min="7188" max="7424" width="11.42578125" style="47"/>
    <col min="7425" max="7425" width="17.140625" style="47" customWidth="1"/>
    <col min="7426" max="7426" width="16.7109375" style="47" customWidth="1"/>
    <col min="7427" max="7427" width="9.7109375" style="47" customWidth="1"/>
    <col min="7428" max="7428" width="11.140625" style="47" customWidth="1"/>
    <col min="7429" max="7429" width="14.7109375" style="47" customWidth="1"/>
    <col min="7430" max="7443" width="9.7109375" style="47" customWidth="1"/>
    <col min="7444" max="7680" width="11.42578125" style="47"/>
    <col min="7681" max="7681" width="17.140625" style="47" customWidth="1"/>
    <col min="7682" max="7682" width="16.7109375" style="47" customWidth="1"/>
    <col min="7683" max="7683" width="9.7109375" style="47" customWidth="1"/>
    <col min="7684" max="7684" width="11.140625" style="47" customWidth="1"/>
    <col min="7685" max="7685" width="14.7109375" style="47" customWidth="1"/>
    <col min="7686" max="7699" width="9.7109375" style="47" customWidth="1"/>
    <col min="7700" max="7936" width="11.42578125" style="47"/>
    <col min="7937" max="7937" width="17.140625" style="47" customWidth="1"/>
    <col min="7938" max="7938" width="16.7109375" style="47" customWidth="1"/>
    <col min="7939" max="7939" width="9.7109375" style="47" customWidth="1"/>
    <col min="7940" max="7940" width="11.140625" style="47" customWidth="1"/>
    <col min="7941" max="7941" width="14.7109375" style="47" customWidth="1"/>
    <col min="7942" max="7955" width="9.7109375" style="47" customWidth="1"/>
    <col min="7956" max="8192" width="11.42578125" style="47"/>
    <col min="8193" max="8193" width="17.140625" style="47" customWidth="1"/>
    <col min="8194" max="8194" width="16.7109375" style="47" customWidth="1"/>
    <col min="8195" max="8195" width="9.7109375" style="47" customWidth="1"/>
    <col min="8196" max="8196" width="11.140625" style="47" customWidth="1"/>
    <col min="8197" max="8197" width="14.7109375" style="47" customWidth="1"/>
    <col min="8198" max="8211" width="9.7109375" style="47" customWidth="1"/>
    <col min="8212" max="8448" width="11.42578125" style="47"/>
    <col min="8449" max="8449" width="17.140625" style="47" customWidth="1"/>
    <col min="8450" max="8450" width="16.7109375" style="47" customWidth="1"/>
    <col min="8451" max="8451" width="9.7109375" style="47" customWidth="1"/>
    <col min="8452" max="8452" width="11.140625" style="47" customWidth="1"/>
    <col min="8453" max="8453" width="14.7109375" style="47" customWidth="1"/>
    <col min="8454" max="8467" width="9.7109375" style="47" customWidth="1"/>
    <col min="8468" max="8704" width="11.42578125" style="47"/>
    <col min="8705" max="8705" width="17.140625" style="47" customWidth="1"/>
    <col min="8706" max="8706" width="16.7109375" style="47" customWidth="1"/>
    <col min="8707" max="8707" width="9.7109375" style="47" customWidth="1"/>
    <col min="8708" max="8708" width="11.140625" style="47" customWidth="1"/>
    <col min="8709" max="8709" width="14.7109375" style="47" customWidth="1"/>
    <col min="8710" max="8723" width="9.7109375" style="47" customWidth="1"/>
    <col min="8724" max="8960" width="11.42578125" style="47"/>
    <col min="8961" max="8961" width="17.140625" style="47" customWidth="1"/>
    <col min="8962" max="8962" width="16.7109375" style="47" customWidth="1"/>
    <col min="8963" max="8963" width="9.7109375" style="47" customWidth="1"/>
    <col min="8964" max="8964" width="11.140625" style="47" customWidth="1"/>
    <col min="8965" max="8965" width="14.7109375" style="47" customWidth="1"/>
    <col min="8966" max="8979" width="9.7109375" style="47" customWidth="1"/>
    <col min="8980" max="9216" width="11.42578125" style="47"/>
    <col min="9217" max="9217" width="17.140625" style="47" customWidth="1"/>
    <col min="9218" max="9218" width="16.7109375" style="47" customWidth="1"/>
    <col min="9219" max="9219" width="9.7109375" style="47" customWidth="1"/>
    <col min="9220" max="9220" width="11.140625" style="47" customWidth="1"/>
    <col min="9221" max="9221" width="14.7109375" style="47" customWidth="1"/>
    <col min="9222" max="9235" width="9.7109375" style="47" customWidth="1"/>
    <col min="9236" max="9472" width="11.42578125" style="47"/>
    <col min="9473" max="9473" width="17.140625" style="47" customWidth="1"/>
    <col min="9474" max="9474" width="16.7109375" style="47" customWidth="1"/>
    <col min="9475" max="9475" width="9.7109375" style="47" customWidth="1"/>
    <col min="9476" max="9476" width="11.140625" style="47" customWidth="1"/>
    <col min="9477" max="9477" width="14.7109375" style="47" customWidth="1"/>
    <col min="9478" max="9491" width="9.7109375" style="47" customWidth="1"/>
    <col min="9492" max="9728" width="11.42578125" style="47"/>
    <col min="9729" max="9729" width="17.140625" style="47" customWidth="1"/>
    <col min="9730" max="9730" width="16.7109375" style="47" customWidth="1"/>
    <col min="9731" max="9731" width="9.7109375" style="47" customWidth="1"/>
    <col min="9732" max="9732" width="11.140625" style="47" customWidth="1"/>
    <col min="9733" max="9733" width="14.7109375" style="47" customWidth="1"/>
    <col min="9734" max="9747" width="9.7109375" style="47" customWidth="1"/>
    <col min="9748" max="9984" width="11.42578125" style="47"/>
    <col min="9985" max="9985" width="17.140625" style="47" customWidth="1"/>
    <col min="9986" max="9986" width="16.7109375" style="47" customWidth="1"/>
    <col min="9987" max="9987" width="9.7109375" style="47" customWidth="1"/>
    <col min="9988" max="9988" width="11.140625" style="47" customWidth="1"/>
    <col min="9989" max="9989" width="14.7109375" style="47" customWidth="1"/>
    <col min="9990" max="10003" width="9.7109375" style="47" customWidth="1"/>
    <col min="10004" max="10240" width="11.42578125" style="47"/>
    <col min="10241" max="10241" width="17.140625" style="47" customWidth="1"/>
    <col min="10242" max="10242" width="16.7109375" style="47" customWidth="1"/>
    <col min="10243" max="10243" width="9.7109375" style="47" customWidth="1"/>
    <col min="10244" max="10244" width="11.140625" style="47" customWidth="1"/>
    <col min="10245" max="10245" width="14.7109375" style="47" customWidth="1"/>
    <col min="10246" max="10259" width="9.7109375" style="47" customWidth="1"/>
    <col min="10260" max="10496" width="11.42578125" style="47"/>
    <col min="10497" max="10497" width="17.140625" style="47" customWidth="1"/>
    <col min="10498" max="10498" width="16.7109375" style="47" customWidth="1"/>
    <col min="10499" max="10499" width="9.7109375" style="47" customWidth="1"/>
    <col min="10500" max="10500" width="11.140625" style="47" customWidth="1"/>
    <col min="10501" max="10501" width="14.7109375" style="47" customWidth="1"/>
    <col min="10502" max="10515" width="9.7109375" style="47" customWidth="1"/>
    <col min="10516" max="10752" width="11.42578125" style="47"/>
    <col min="10753" max="10753" width="17.140625" style="47" customWidth="1"/>
    <col min="10754" max="10754" width="16.7109375" style="47" customWidth="1"/>
    <col min="10755" max="10755" width="9.7109375" style="47" customWidth="1"/>
    <col min="10756" max="10756" width="11.140625" style="47" customWidth="1"/>
    <col min="10757" max="10757" width="14.7109375" style="47" customWidth="1"/>
    <col min="10758" max="10771" width="9.7109375" style="47" customWidth="1"/>
    <col min="10772" max="11008" width="11.42578125" style="47"/>
    <col min="11009" max="11009" width="17.140625" style="47" customWidth="1"/>
    <col min="11010" max="11010" width="16.7109375" style="47" customWidth="1"/>
    <col min="11011" max="11011" width="9.7109375" style="47" customWidth="1"/>
    <col min="11012" max="11012" width="11.140625" style="47" customWidth="1"/>
    <col min="11013" max="11013" width="14.7109375" style="47" customWidth="1"/>
    <col min="11014" max="11027" width="9.7109375" style="47" customWidth="1"/>
    <col min="11028" max="11264" width="11.42578125" style="47"/>
    <col min="11265" max="11265" width="17.140625" style="47" customWidth="1"/>
    <col min="11266" max="11266" width="16.7109375" style="47" customWidth="1"/>
    <col min="11267" max="11267" width="9.7109375" style="47" customWidth="1"/>
    <col min="11268" max="11268" width="11.140625" style="47" customWidth="1"/>
    <col min="11269" max="11269" width="14.7109375" style="47" customWidth="1"/>
    <col min="11270" max="11283" width="9.7109375" style="47" customWidth="1"/>
    <col min="11284" max="11520" width="11.42578125" style="47"/>
    <col min="11521" max="11521" width="17.140625" style="47" customWidth="1"/>
    <col min="11522" max="11522" width="16.7109375" style="47" customWidth="1"/>
    <col min="11523" max="11523" width="9.7109375" style="47" customWidth="1"/>
    <col min="11524" max="11524" width="11.140625" style="47" customWidth="1"/>
    <col min="11525" max="11525" width="14.7109375" style="47" customWidth="1"/>
    <col min="11526" max="11539" width="9.7109375" style="47" customWidth="1"/>
    <col min="11540" max="11776" width="11.42578125" style="47"/>
    <col min="11777" max="11777" width="17.140625" style="47" customWidth="1"/>
    <col min="11778" max="11778" width="16.7109375" style="47" customWidth="1"/>
    <col min="11779" max="11779" width="9.7109375" style="47" customWidth="1"/>
    <col min="11780" max="11780" width="11.140625" style="47" customWidth="1"/>
    <col min="11781" max="11781" width="14.7109375" style="47" customWidth="1"/>
    <col min="11782" max="11795" width="9.7109375" style="47" customWidth="1"/>
    <col min="11796" max="12032" width="11.42578125" style="47"/>
    <col min="12033" max="12033" width="17.140625" style="47" customWidth="1"/>
    <col min="12034" max="12034" width="16.7109375" style="47" customWidth="1"/>
    <col min="12035" max="12035" width="9.7109375" style="47" customWidth="1"/>
    <col min="12036" max="12036" width="11.140625" style="47" customWidth="1"/>
    <col min="12037" max="12037" width="14.7109375" style="47" customWidth="1"/>
    <col min="12038" max="12051" width="9.7109375" style="47" customWidth="1"/>
    <col min="12052" max="12288" width="11.42578125" style="47"/>
    <col min="12289" max="12289" width="17.140625" style="47" customWidth="1"/>
    <col min="12290" max="12290" width="16.7109375" style="47" customWidth="1"/>
    <col min="12291" max="12291" width="9.7109375" style="47" customWidth="1"/>
    <col min="12292" max="12292" width="11.140625" style="47" customWidth="1"/>
    <col min="12293" max="12293" width="14.7109375" style="47" customWidth="1"/>
    <col min="12294" max="12307" width="9.7109375" style="47" customWidth="1"/>
    <col min="12308" max="12544" width="11.42578125" style="47"/>
    <col min="12545" max="12545" width="17.140625" style="47" customWidth="1"/>
    <col min="12546" max="12546" width="16.7109375" style="47" customWidth="1"/>
    <col min="12547" max="12547" width="9.7109375" style="47" customWidth="1"/>
    <col min="12548" max="12548" width="11.140625" style="47" customWidth="1"/>
    <col min="12549" max="12549" width="14.7109375" style="47" customWidth="1"/>
    <col min="12550" max="12563" width="9.7109375" style="47" customWidth="1"/>
    <col min="12564" max="12800" width="11.42578125" style="47"/>
    <col min="12801" max="12801" width="17.140625" style="47" customWidth="1"/>
    <col min="12802" max="12802" width="16.7109375" style="47" customWidth="1"/>
    <col min="12803" max="12803" width="9.7109375" style="47" customWidth="1"/>
    <col min="12804" max="12804" width="11.140625" style="47" customWidth="1"/>
    <col min="12805" max="12805" width="14.7109375" style="47" customWidth="1"/>
    <col min="12806" max="12819" width="9.7109375" style="47" customWidth="1"/>
    <col min="12820" max="13056" width="11.42578125" style="47"/>
    <col min="13057" max="13057" width="17.140625" style="47" customWidth="1"/>
    <col min="13058" max="13058" width="16.7109375" style="47" customWidth="1"/>
    <col min="13059" max="13059" width="9.7109375" style="47" customWidth="1"/>
    <col min="13060" max="13060" width="11.140625" style="47" customWidth="1"/>
    <col min="13061" max="13061" width="14.7109375" style="47" customWidth="1"/>
    <col min="13062" max="13075" width="9.7109375" style="47" customWidth="1"/>
    <col min="13076" max="13312" width="11.42578125" style="47"/>
    <col min="13313" max="13313" width="17.140625" style="47" customWidth="1"/>
    <col min="13314" max="13314" width="16.7109375" style="47" customWidth="1"/>
    <col min="13315" max="13315" width="9.7109375" style="47" customWidth="1"/>
    <col min="13316" max="13316" width="11.140625" style="47" customWidth="1"/>
    <col min="13317" max="13317" width="14.7109375" style="47" customWidth="1"/>
    <col min="13318" max="13331" width="9.7109375" style="47" customWidth="1"/>
    <col min="13332" max="13568" width="11.42578125" style="47"/>
    <col min="13569" max="13569" width="17.140625" style="47" customWidth="1"/>
    <col min="13570" max="13570" width="16.7109375" style="47" customWidth="1"/>
    <col min="13571" max="13571" width="9.7109375" style="47" customWidth="1"/>
    <col min="13572" max="13572" width="11.140625" style="47" customWidth="1"/>
    <col min="13573" max="13573" width="14.7109375" style="47" customWidth="1"/>
    <col min="13574" max="13587" width="9.7109375" style="47" customWidth="1"/>
    <col min="13588" max="13824" width="11.42578125" style="47"/>
    <col min="13825" max="13825" width="17.140625" style="47" customWidth="1"/>
    <col min="13826" max="13826" width="16.7109375" style="47" customWidth="1"/>
    <col min="13827" max="13827" width="9.7109375" style="47" customWidth="1"/>
    <col min="13828" max="13828" width="11.140625" style="47" customWidth="1"/>
    <col min="13829" max="13829" width="14.7109375" style="47" customWidth="1"/>
    <col min="13830" max="13843" width="9.7109375" style="47" customWidth="1"/>
    <col min="13844" max="14080" width="11.42578125" style="47"/>
    <col min="14081" max="14081" width="17.140625" style="47" customWidth="1"/>
    <col min="14082" max="14082" width="16.7109375" style="47" customWidth="1"/>
    <col min="14083" max="14083" width="9.7109375" style="47" customWidth="1"/>
    <col min="14084" max="14084" width="11.140625" style="47" customWidth="1"/>
    <col min="14085" max="14085" width="14.7109375" style="47" customWidth="1"/>
    <col min="14086" max="14099" width="9.7109375" style="47" customWidth="1"/>
    <col min="14100" max="14336" width="11.42578125" style="47"/>
    <col min="14337" max="14337" width="17.140625" style="47" customWidth="1"/>
    <col min="14338" max="14338" width="16.7109375" style="47" customWidth="1"/>
    <col min="14339" max="14339" width="9.7109375" style="47" customWidth="1"/>
    <col min="14340" max="14340" width="11.140625" style="47" customWidth="1"/>
    <col min="14341" max="14341" width="14.7109375" style="47" customWidth="1"/>
    <col min="14342" max="14355" width="9.7109375" style="47" customWidth="1"/>
    <col min="14356" max="14592" width="11.42578125" style="47"/>
    <col min="14593" max="14593" width="17.140625" style="47" customWidth="1"/>
    <col min="14594" max="14594" width="16.7109375" style="47" customWidth="1"/>
    <col min="14595" max="14595" width="9.7109375" style="47" customWidth="1"/>
    <col min="14596" max="14596" width="11.140625" style="47" customWidth="1"/>
    <col min="14597" max="14597" width="14.7109375" style="47" customWidth="1"/>
    <col min="14598" max="14611" width="9.7109375" style="47" customWidth="1"/>
    <col min="14612" max="14848" width="11.42578125" style="47"/>
    <col min="14849" max="14849" width="17.140625" style="47" customWidth="1"/>
    <col min="14850" max="14850" width="16.7109375" style="47" customWidth="1"/>
    <col min="14851" max="14851" width="9.7109375" style="47" customWidth="1"/>
    <col min="14852" max="14852" width="11.140625" style="47" customWidth="1"/>
    <col min="14853" max="14853" width="14.7109375" style="47" customWidth="1"/>
    <col min="14854" max="14867" width="9.7109375" style="47" customWidth="1"/>
    <col min="14868" max="15104" width="11.42578125" style="47"/>
    <col min="15105" max="15105" width="17.140625" style="47" customWidth="1"/>
    <col min="15106" max="15106" width="16.7109375" style="47" customWidth="1"/>
    <col min="15107" max="15107" width="9.7109375" style="47" customWidth="1"/>
    <col min="15108" max="15108" width="11.140625" style="47" customWidth="1"/>
    <col min="15109" max="15109" width="14.7109375" style="47" customWidth="1"/>
    <col min="15110" max="15123" width="9.7109375" style="47" customWidth="1"/>
    <col min="15124" max="15360" width="11.42578125" style="47"/>
    <col min="15361" max="15361" width="17.140625" style="47" customWidth="1"/>
    <col min="15362" max="15362" width="16.7109375" style="47" customWidth="1"/>
    <col min="15363" max="15363" width="9.7109375" style="47" customWidth="1"/>
    <col min="15364" max="15364" width="11.140625" style="47" customWidth="1"/>
    <col min="15365" max="15365" width="14.7109375" style="47" customWidth="1"/>
    <col min="15366" max="15379" width="9.7109375" style="47" customWidth="1"/>
    <col min="15380" max="15616" width="11.42578125" style="47"/>
    <col min="15617" max="15617" width="17.140625" style="47" customWidth="1"/>
    <col min="15618" max="15618" width="16.7109375" style="47" customWidth="1"/>
    <col min="15619" max="15619" width="9.7109375" style="47" customWidth="1"/>
    <col min="15620" max="15620" width="11.140625" style="47" customWidth="1"/>
    <col min="15621" max="15621" width="14.7109375" style="47" customWidth="1"/>
    <col min="15622" max="15635" width="9.7109375" style="47" customWidth="1"/>
    <col min="15636" max="15872" width="11.42578125" style="47"/>
    <col min="15873" max="15873" width="17.140625" style="47" customWidth="1"/>
    <col min="15874" max="15874" width="16.7109375" style="47" customWidth="1"/>
    <col min="15875" max="15875" width="9.7109375" style="47" customWidth="1"/>
    <col min="15876" max="15876" width="11.140625" style="47" customWidth="1"/>
    <col min="15877" max="15877" width="14.7109375" style="47" customWidth="1"/>
    <col min="15878" max="15891" width="9.7109375" style="47" customWidth="1"/>
    <col min="15892" max="16128" width="11.42578125" style="47"/>
    <col min="16129" max="16129" width="17.140625" style="47" customWidth="1"/>
    <col min="16130" max="16130" width="16.7109375" style="47" customWidth="1"/>
    <col min="16131" max="16131" width="9.7109375" style="47" customWidth="1"/>
    <col min="16132" max="16132" width="11.140625" style="47" customWidth="1"/>
    <col min="16133" max="16133" width="14.7109375" style="47" customWidth="1"/>
    <col min="16134" max="16147" width="9.7109375" style="47" customWidth="1"/>
    <col min="16148" max="16384" width="11.42578125" style="47"/>
  </cols>
  <sheetData>
    <row r="1" spans="1:18" x14ac:dyDescent="0.2">
      <c r="A1" s="113" t="s">
        <v>64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x14ac:dyDescent="0.2">
      <c r="A2" s="48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18" x14ac:dyDescent="0.2">
      <c r="B3" s="4"/>
      <c r="E3" s="49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18" x14ac:dyDescent="0.2">
      <c r="A4" s="47" t="s">
        <v>10</v>
      </c>
      <c r="B4" s="50">
        <v>500</v>
      </c>
      <c r="C4" s="50"/>
      <c r="D4" s="50"/>
      <c r="E4" s="49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x14ac:dyDescent="0.2">
      <c r="A5" s="47" t="s">
        <v>11</v>
      </c>
      <c r="B5" s="50">
        <v>7</v>
      </c>
      <c r="C5" s="50"/>
      <c r="D5" s="51"/>
      <c r="E5" s="52"/>
      <c r="N5" s="46"/>
      <c r="O5" s="46"/>
      <c r="P5" s="46"/>
      <c r="Q5" s="46"/>
      <c r="R5" s="46"/>
    </row>
    <row r="6" spans="1:18" x14ac:dyDescent="0.2">
      <c r="A6" s="47" t="s">
        <v>12</v>
      </c>
      <c r="B6" s="50">
        <v>50000</v>
      </c>
      <c r="C6" s="50"/>
      <c r="D6" s="50"/>
      <c r="E6" s="50"/>
      <c r="N6" s="46"/>
      <c r="O6" s="46"/>
      <c r="P6" s="46"/>
      <c r="Q6" s="46"/>
      <c r="R6" s="46"/>
    </row>
    <row r="7" spans="1:18" x14ac:dyDescent="0.2">
      <c r="A7" s="47" t="s">
        <v>13</v>
      </c>
      <c r="B7" s="50">
        <v>60</v>
      </c>
      <c r="C7" s="50"/>
      <c r="D7" s="50"/>
      <c r="E7" s="50"/>
      <c r="N7" s="46"/>
      <c r="O7" s="46"/>
      <c r="P7" s="46"/>
      <c r="Q7" s="46"/>
      <c r="R7" s="46"/>
    </row>
    <row r="8" spans="1:18" x14ac:dyDescent="0.2">
      <c r="B8" s="50"/>
      <c r="C8" s="50"/>
      <c r="D8" s="50"/>
      <c r="E8" s="50"/>
      <c r="N8" s="46"/>
      <c r="O8" s="46"/>
      <c r="P8" s="46"/>
      <c r="Q8" s="46"/>
      <c r="R8" s="46"/>
    </row>
    <row r="9" spans="1:18" x14ac:dyDescent="0.2">
      <c r="A9" s="53"/>
      <c r="F9" s="50"/>
      <c r="G9" s="50"/>
      <c r="N9" s="46"/>
      <c r="O9" s="46"/>
      <c r="P9" s="46"/>
      <c r="Q9" s="46"/>
      <c r="R9" s="46"/>
    </row>
    <row r="10" spans="1:18" x14ac:dyDescent="0.2">
      <c r="A10" s="54" t="s">
        <v>14</v>
      </c>
      <c r="B10" s="55" t="s">
        <v>9</v>
      </c>
      <c r="D10" s="56"/>
      <c r="F10" s="50"/>
      <c r="G10" s="50"/>
      <c r="N10" s="46"/>
      <c r="O10" s="46"/>
      <c r="P10" s="46"/>
      <c r="Q10" s="46"/>
      <c r="R10" s="46"/>
    </row>
    <row r="11" spans="1:18" x14ac:dyDescent="0.2">
      <c r="A11" s="7">
        <v>4.8548253451873899E-2</v>
      </c>
      <c r="B11" s="57">
        <f>PV(A11,$B$5,$B$4)+$B$6/(1+A11)^$B$7</f>
        <v>9.6754704100021627E-4</v>
      </c>
      <c r="D11" s="23"/>
      <c r="E11" s="57"/>
      <c r="F11" s="50"/>
      <c r="G11" s="50"/>
      <c r="N11" s="46"/>
      <c r="O11" s="46"/>
      <c r="P11" s="46"/>
      <c r="Q11" s="46"/>
      <c r="R11" s="46"/>
    </row>
    <row r="12" spans="1:18" x14ac:dyDescent="0.2">
      <c r="A12" s="47" t="s">
        <v>15</v>
      </c>
      <c r="B12" s="50"/>
      <c r="F12" s="50"/>
      <c r="G12" s="50"/>
      <c r="N12" s="46"/>
      <c r="O12" s="46"/>
      <c r="P12" s="46"/>
      <c r="Q12" s="46"/>
      <c r="R12" s="46"/>
    </row>
    <row r="13" spans="1:18" x14ac:dyDescent="0.2">
      <c r="F13" s="50"/>
      <c r="G13" s="50"/>
      <c r="N13" s="46"/>
      <c r="O13" s="46"/>
      <c r="P13" s="46"/>
      <c r="Q13" s="46"/>
      <c r="R13" s="46"/>
    </row>
    <row r="14" spans="1:18" x14ac:dyDescent="0.2">
      <c r="G14" s="50"/>
      <c r="N14" s="46"/>
      <c r="O14" s="46"/>
      <c r="P14" s="46"/>
      <c r="Q14" s="46"/>
      <c r="R14" s="46"/>
    </row>
    <row r="15" spans="1:18" x14ac:dyDescent="0.2">
      <c r="A15"/>
      <c r="B15" s="16"/>
      <c r="C15"/>
      <c r="D15" s="2"/>
      <c r="E15" s="12"/>
      <c r="F15"/>
      <c r="G15" s="50"/>
      <c r="N15" s="46"/>
      <c r="O15" s="46"/>
      <c r="P15" s="46"/>
      <c r="Q15" s="46"/>
      <c r="R15" s="46"/>
    </row>
    <row r="16" spans="1:18" x14ac:dyDescent="0.2">
      <c r="A16"/>
      <c r="B16" s="3"/>
      <c r="C16" s="3"/>
      <c r="D16" s="20"/>
      <c r="E16" s="12"/>
      <c r="F16" s="3"/>
      <c r="G16" s="50"/>
      <c r="N16" s="46"/>
      <c r="O16" s="46"/>
      <c r="P16" s="46"/>
      <c r="Q16" s="46"/>
      <c r="R16" s="46"/>
    </row>
    <row r="17" spans="1:18" x14ac:dyDescent="0.2">
      <c r="A17"/>
      <c r="B17" s="3"/>
      <c r="C17" s="3"/>
      <c r="D17" s="20"/>
      <c r="E17" s="26"/>
      <c r="F17" s="3"/>
      <c r="G17" s="50"/>
      <c r="N17" s="46"/>
      <c r="O17" s="46"/>
      <c r="P17" s="46"/>
      <c r="Q17" s="46"/>
      <c r="R17" s="46"/>
    </row>
    <row r="18" spans="1:18" x14ac:dyDescent="0.2">
      <c r="A18"/>
      <c r="B18" s="3"/>
      <c r="C18" s="3"/>
      <c r="D18" s="3"/>
      <c r="E18" s="3"/>
      <c r="F18" s="3"/>
      <c r="G18" s="50"/>
      <c r="N18" s="46"/>
      <c r="O18" s="46"/>
      <c r="P18" s="46"/>
      <c r="Q18" s="46"/>
      <c r="R18" s="46"/>
    </row>
    <row r="19" spans="1:18" x14ac:dyDescent="0.2">
      <c r="A19"/>
      <c r="B19" s="3"/>
      <c r="C19" s="3"/>
      <c r="D19" s="3"/>
      <c r="E19" s="3"/>
      <c r="F19" s="3"/>
      <c r="G19" s="50"/>
      <c r="N19" s="46"/>
      <c r="O19" s="46"/>
      <c r="P19" s="46"/>
      <c r="Q19" s="46"/>
      <c r="R19" s="46"/>
    </row>
    <row r="20" spans="1:18" x14ac:dyDescent="0.2">
      <c r="A20"/>
      <c r="B20" s="3"/>
      <c r="C20" s="3"/>
      <c r="D20" s="3"/>
      <c r="E20" s="3"/>
      <c r="F20" s="3"/>
      <c r="G20" s="59"/>
      <c r="N20" s="46"/>
      <c r="O20" s="46"/>
      <c r="P20" s="46"/>
      <c r="Q20" s="46"/>
      <c r="R20" s="46"/>
    </row>
    <row r="21" spans="1:18" x14ac:dyDescent="0.2">
      <c r="A21" s="5"/>
      <c r="B21"/>
      <c r="C21"/>
      <c r="D21"/>
      <c r="E21"/>
      <c r="F21"/>
      <c r="G21" s="61"/>
      <c r="N21" s="46"/>
      <c r="O21" s="46"/>
      <c r="P21" s="46"/>
      <c r="Q21" s="46"/>
      <c r="R21" s="46"/>
    </row>
    <row r="22" spans="1:18" x14ac:dyDescent="0.2">
      <c r="A22"/>
      <c r="B22" s="3"/>
      <c r="C22"/>
      <c r="D22" s="38"/>
      <c r="E22" s="27"/>
      <c r="F22"/>
      <c r="G22" s="41"/>
      <c r="N22" s="46"/>
      <c r="O22" s="46"/>
      <c r="P22" s="46"/>
      <c r="Q22" s="46"/>
      <c r="R22" s="46"/>
    </row>
    <row r="23" spans="1:18" x14ac:dyDescent="0.2">
      <c r="A23"/>
      <c r="B23" s="3"/>
      <c r="C23"/>
      <c r="D23" s="23"/>
      <c r="E23" s="39"/>
      <c r="F23"/>
      <c r="G23" s="61"/>
      <c r="N23" s="46"/>
      <c r="O23" s="46"/>
      <c r="P23" s="46"/>
      <c r="Q23" s="46"/>
      <c r="R23" s="46"/>
    </row>
    <row r="24" spans="1:18" x14ac:dyDescent="0.2">
      <c r="A24"/>
      <c r="B24" s="3"/>
      <c r="C24"/>
      <c r="D24" s="21"/>
      <c r="E24" s="39"/>
      <c r="F24"/>
      <c r="G24" s="61"/>
      <c r="N24" s="46"/>
      <c r="O24" s="46"/>
      <c r="P24" s="46"/>
      <c r="Q24" s="46"/>
      <c r="R24" s="46"/>
    </row>
    <row r="25" spans="1:18" x14ac:dyDescent="0.2">
      <c r="A25"/>
      <c r="B25" s="17"/>
      <c r="C25" s="17"/>
      <c r="D25" s="6"/>
      <c r="E25" s="6"/>
      <c r="F25" s="3"/>
      <c r="N25" s="46"/>
      <c r="O25" s="46"/>
      <c r="P25" s="46"/>
      <c r="Q25" s="46"/>
      <c r="R25" s="46"/>
    </row>
    <row r="26" spans="1:18" ht="10.5" customHeight="1" x14ac:dyDescent="0.2">
      <c r="A26"/>
      <c r="B26"/>
      <c r="C26"/>
      <c r="D26"/>
      <c r="E26"/>
      <c r="F26"/>
      <c r="N26" s="46"/>
      <c r="O26" s="46"/>
      <c r="P26" s="46"/>
      <c r="Q26" s="46"/>
      <c r="R26" s="46"/>
    </row>
    <row r="27" spans="1:18" x14ac:dyDescent="0.2">
      <c r="A27" s="1"/>
      <c r="B27"/>
      <c r="C27"/>
      <c r="D27"/>
      <c r="E27"/>
      <c r="F27"/>
      <c r="N27" s="46"/>
      <c r="O27" s="46"/>
      <c r="P27" s="46"/>
      <c r="Q27" s="46"/>
      <c r="R27" s="46"/>
    </row>
    <row r="28" spans="1:18" x14ac:dyDescent="0.2">
      <c r="B28" s="62"/>
      <c r="C28" s="54"/>
      <c r="E28" s="23"/>
      <c r="N28" s="46"/>
      <c r="O28" s="46"/>
      <c r="P28" s="46"/>
      <c r="Q28" s="46"/>
      <c r="R28" s="46"/>
    </row>
    <row r="29" spans="1:18" x14ac:dyDescent="0.2">
      <c r="B29" s="62"/>
      <c r="C29" s="25"/>
      <c r="E29" s="23"/>
      <c r="N29" s="46"/>
      <c r="O29" s="46"/>
      <c r="P29" s="46"/>
      <c r="Q29" s="46"/>
      <c r="R29" s="46"/>
    </row>
    <row r="30" spans="1:18" x14ac:dyDescent="0.2">
      <c r="B30" s="62"/>
      <c r="C30" s="25"/>
      <c r="E30" s="23"/>
      <c r="N30" s="46"/>
      <c r="O30" s="46"/>
      <c r="P30" s="46"/>
      <c r="Q30" s="46"/>
      <c r="R30" s="46"/>
    </row>
    <row r="31" spans="1:18" x14ac:dyDescent="0.2">
      <c r="N31" s="46"/>
      <c r="O31" s="46"/>
      <c r="P31" s="46"/>
      <c r="Q31" s="46"/>
      <c r="R31" s="46"/>
    </row>
    <row r="32" spans="1:18" x14ac:dyDescent="0.2">
      <c r="A32" s="48"/>
      <c r="C32" s="63"/>
      <c r="E32" s="64"/>
      <c r="N32" s="46"/>
      <c r="O32" s="46"/>
      <c r="P32" s="46"/>
      <c r="Q32" s="46"/>
      <c r="R32" s="46"/>
    </row>
    <row r="33" spans="1:18" x14ac:dyDescent="0.2">
      <c r="A33" s="48"/>
      <c r="N33" s="46"/>
      <c r="O33" s="46"/>
      <c r="P33" s="46"/>
      <c r="Q33" s="46"/>
      <c r="R33" s="46"/>
    </row>
    <row r="34" spans="1:18" x14ac:dyDescent="0.2">
      <c r="B34" s="24"/>
      <c r="E34" s="48"/>
      <c r="N34" s="46"/>
      <c r="O34" s="46"/>
      <c r="P34" s="46"/>
      <c r="Q34" s="46"/>
      <c r="R34" s="46"/>
    </row>
    <row r="35" spans="1:18" x14ac:dyDescent="0.2">
      <c r="E35" s="65"/>
      <c r="N35" s="46"/>
      <c r="O35" s="46"/>
      <c r="P35" s="46"/>
      <c r="Q35" s="46"/>
      <c r="R35" s="46"/>
    </row>
    <row r="36" spans="1:18" x14ac:dyDescent="0.2">
      <c r="N36" s="46"/>
      <c r="O36" s="46"/>
      <c r="P36" s="46"/>
      <c r="Q36" s="46"/>
      <c r="R36" s="46"/>
    </row>
    <row r="37" spans="1:18" x14ac:dyDescent="0.2">
      <c r="N37" s="46"/>
      <c r="O37" s="46"/>
      <c r="P37" s="46"/>
      <c r="Q37" s="46"/>
      <c r="R37" s="46"/>
    </row>
    <row r="38" spans="1:18" x14ac:dyDescent="0.2">
      <c r="N38" s="46"/>
      <c r="O38" s="46"/>
      <c r="P38" s="46"/>
      <c r="Q38" s="46"/>
      <c r="R38" s="46"/>
    </row>
    <row r="39" spans="1:18" x14ac:dyDescent="0.2">
      <c r="N39" s="46"/>
      <c r="O39" s="46"/>
      <c r="P39" s="46"/>
      <c r="Q39" s="46"/>
      <c r="R39" s="46"/>
    </row>
    <row r="40" spans="1:18" x14ac:dyDescent="0.2">
      <c r="N40" s="46"/>
      <c r="O40" s="46"/>
      <c r="P40" s="46"/>
      <c r="Q40" s="46"/>
      <c r="R40" s="46"/>
    </row>
    <row r="41" spans="1:18" x14ac:dyDescent="0.2">
      <c r="A41" s="50"/>
      <c r="B41" s="50"/>
      <c r="C41" s="50"/>
      <c r="D41" s="50"/>
      <c r="E41" s="50"/>
      <c r="F41" s="50"/>
      <c r="G41" s="50"/>
      <c r="N41" s="46"/>
      <c r="O41" s="46"/>
      <c r="P41" s="46"/>
      <c r="Q41" s="46"/>
      <c r="R41" s="46"/>
    </row>
    <row r="42" spans="1:18" x14ac:dyDescent="0.2">
      <c r="A42" s="58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46"/>
      <c r="O42" s="46"/>
      <c r="P42" s="46"/>
      <c r="Q42" s="46"/>
      <c r="R42" s="46"/>
    </row>
    <row r="43" spans="1:18" x14ac:dyDescent="0.2">
      <c r="A43" s="50"/>
      <c r="B43" s="50"/>
      <c r="C43" s="50"/>
      <c r="D43" s="50"/>
      <c r="E43" s="52"/>
      <c r="F43" s="50"/>
      <c r="G43" s="50"/>
      <c r="H43" s="50"/>
      <c r="I43" s="50"/>
      <c r="J43" s="50"/>
      <c r="K43" s="50"/>
      <c r="L43" s="50"/>
      <c r="M43" s="50"/>
      <c r="N43" s="46"/>
      <c r="O43" s="46"/>
      <c r="P43" s="46"/>
      <c r="Q43" s="46"/>
      <c r="R43" s="46"/>
    </row>
    <row r="44" spans="1:18" x14ac:dyDescent="0.2">
      <c r="A44" s="50"/>
      <c r="B44" s="50"/>
      <c r="C44" s="50"/>
      <c r="D44" s="50"/>
      <c r="E44" s="24"/>
      <c r="F44" s="50"/>
      <c r="G44" s="50"/>
      <c r="H44" s="50"/>
      <c r="I44" s="50"/>
      <c r="J44" s="50"/>
      <c r="K44" s="50"/>
      <c r="L44" s="50"/>
      <c r="M44" s="50"/>
      <c r="N44" s="46"/>
      <c r="O44" s="46"/>
      <c r="P44" s="46"/>
      <c r="Q44" s="46"/>
      <c r="R44" s="46"/>
    </row>
    <row r="45" spans="1:18" x14ac:dyDescent="0.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46"/>
      <c r="O45" s="46"/>
      <c r="P45" s="46"/>
      <c r="Q45" s="46"/>
      <c r="R45" s="46"/>
    </row>
    <row r="46" spans="1:18" x14ac:dyDescent="0.2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46"/>
      <c r="O46" s="46"/>
      <c r="P46" s="46"/>
      <c r="Q46" s="46"/>
      <c r="R46" s="46"/>
    </row>
    <row r="47" spans="1:18" x14ac:dyDescent="0.2">
      <c r="A47" s="58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46"/>
      <c r="O47" s="46"/>
      <c r="P47" s="46"/>
      <c r="Q47" s="46"/>
      <c r="R47" s="46"/>
    </row>
    <row r="48" spans="1:18" x14ac:dyDescent="0.2">
      <c r="A48" s="48"/>
      <c r="N48" s="46"/>
      <c r="O48" s="46"/>
      <c r="P48" s="46"/>
      <c r="Q48" s="46"/>
      <c r="R48" s="46"/>
    </row>
    <row r="49" spans="1:18" x14ac:dyDescent="0.2">
      <c r="N49" s="46"/>
      <c r="O49" s="46"/>
      <c r="P49" s="46"/>
      <c r="Q49" s="46"/>
      <c r="R49" s="46"/>
    </row>
    <row r="50" spans="1:18" x14ac:dyDescent="0.2">
      <c r="D50" s="49"/>
      <c r="N50" s="46"/>
      <c r="O50" s="46"/>
      <c r="P50" s="46"/>
      <c r="Q50" s="46"/>
      <c r="R50" s="46"/>
    </row>
    <row r="51" spans="1:18" x14ac:dyDescent="0.2">
      <c r="B51" s="4"/>
      <c r="N51" s="46"/>
      <c r="O51" s="46"/>
      <c r="P51" s="46"/>
      <c r="Q51" s="46"/>
      <c r="R51" s="46"/>
    </row>
    <row r="52" spans="1:18" x14ac:dyDescent="0.2">
      <c r="A52" s="48"/>
      <c r="N52" s="46"/>
      <c r="O52" s="46"/>
      <c r="P52" s="46"/>
      <c r="Q52" s="46"/>
      <c r="R52" s="46"/>
    </row>
    <row r="53" spans="1:18" x14ac:dyDescent="0.2">
      <c r="N53" s="46"/>
      <c r="O53" s="46"/>
      <c r="P53" s="46"/>
      <c r="Q53" s="46"/>
      <c r="R53" s="46"/>
    </row>
    <row r="54" spans="1:18" x14ac:dyDescent="0.2">
      <c r="N54" s="46"/>
      <c r="O54" s="46"/>
      <c r="P54" s="46"/>
      <c r="Q54" s="46"/>
      <c r="R54" s="46"/>
    </row>
    <row r="55" spans="1:18" x14ac:dyDescent="0.2">
      <c r="N55" s="46"/>
      <c r="O55" s="46"/>
      <c r="P55" s="46"/>
      <c r="Q55" s="46"/>
      <c r="R55" s="46"/>
    </row>
    <row r="56" spans="1:18" x14ac:dyDescent="0.2">
      <c r="N56" s="46"/>
      <c r="O56" s="46"/>
      <c r="P56" s="46"/>
      <c r="Q56" s="46"/>
      <c r="R56" s="46"/>
    </row>
    <row r="57" spans="1:18" x14ac:dyDescent="0.2">
      <c r="N57" s="46"/>
      <c r="O57" s="46"/>
      <c r="P57" s="46"/>
      <c r="Q57" s="46"/>
      <c r="R57" s="46"/>
    </row>
    <row r="58" spans="1:18" x14ac:dyDescent="0.2">
      <c r="N58" s="46"/>
      <c r="O58" s="46"/>
      <c r="P58" s="46"/>
      <c r="Q58" s="46"/>
      <c r="R58" s="46"/>
    </row>
    <row r="59" spans="1:18" x14ac:dyDescent="0.2">
      <c r="N59" s="46"/>
      <c r="O59" s="46"/>
      <c r="P59" s="46"/>
      <c r="Q59" s="46"/>
      <c r="R59" s="46"/>
    </row>
    <row r="60" spans="1:18" x14ac:dyDescent="0.2">
      <c r="N60" s="46"/>
      <c r="O60" s="46"/>
      <c r="P60" s="46"/>
      <c r="Q60" s="46"/>
      <c r="R60" s="46"/>
    </row>
    <row r="61" spans="1:18" x14ac:dyDescent="0.2">
      <c r="N61" s="46"/>
      <c r="O61" s="46"/>
      <c r="P61" s="46"/>
      <c r="Q61" s="46"/>
      <c r="R61" s="46"/>
    </row>
    <row r="62" spans="1:18" x14ac:dyDescent="0.2">
      <c r="N62" s="46"/>
      <c r="O62" s="46"/>
      <c r="P62" s="46"/>
      <c r="Q62" s="46"/>
      <c r="R62" s="46"/>
    </row>
    <row r="67" spans="1:13" x14ac:dyDescent="0.2">
      <c r="H67" s="59"/>
      <c r="I67" s="59"/>
      <c r="J67" s="59"/>
      <c r="K67" s="59"/>
      <c r="L67" s="59"/>
    </row>
    <row r="68" spans="1:13" x14ac:dyDescent="0.2">
      <c r="H68" s="61"/>
      <c r="I68" s="59"/>
      <c r="J68" s="59"/>
      <c r="K68" s="59"/>
      <c r="L68" s="59"/>
    </row>
    <row r="69" spans="1:13" x14ac:dyDescent="0.2">
      <c r="H69" s="61"/>
      <c r="I69" s="59"/>
      <c r="J69" s="59"/>
      <c r="K69" s="59"/>
      <c r="L69" s="59"/>
    </row>
    <row r="70" spans="1:13" x14ac:dyDescent="0.2">
      <c r="H70" s="61"/>
      <c r="I70" s="59"/>
      <c r="J70" s="59"/>
      <c r="K70" s="59"/>
      <c r="L70" s="59"/>
    </row>
    <row r="71" spans="1:13" x14ac:dyDescent="0.2">
      <c r="H71" s="61"/>
      <c r="I71" s="59"/>
      <c r="J71" s="61"/>
      <c r="K71" s="61"/>
      <c r="L71" s="61"/>
      <c r="M71" s="50"/>
    </row>
    <row r="72" spans="1:13" x14ac:dyDescent="0.2">
      <c r="A72" s="59"/>
      <c r="B72" s="59"/>
      <c r="C72" s="59"/>
      <c r="D72" s="59"/>
      <c r="E72" s="59"/>
      <c r="F72" s="59"/>
      <c r="G72" s="59"/>
      <c r="H72" s="59"/>
      <c r="I72" s="59"/>
      <c r="J72" s="61"/>
      <c r="K72" s="61"/>
      <c r="L72" s="61"/>
      <c r="M72" s="50"/>
    </row>
    <row r="73" spans="1:13" x14ac:dyDescent="0.2">
      <c r="A73" s="59"/>
      <c r="B73" s="59"/>
      <c r="C73" s="61"/>
      <c r="D73" s="61"/>
      <c r="E73" s="60"/>
      <c r="F73" s="61"/>
      <c r="G73" s="59"/>
      <c r="H73" s="59"/>
      <c r="I73" s="59"/>
      <c r="J73" s="61"/>
      <c r="K73" s="61"/>
      <c r="L73" s="61"/>
      <c r="M73" s="50"/>
    </row>
    <row r="74" spans="1:13" x14ac:dyDescent="0.2">
      <c r="A74" s="59"/>
      <c r="B74" s="59"/>
      <c r="C74" s="61"/>
      <c r="D74" s="61"/>
      <c r="E74" s="41"/>
      <c r="F74" s="61"/>
      <c r="G74" s="59"/>
      <c r="H74" s="59"/>
      <c r="I74" s="59"/>
      <c r="J74" s="61"/>
      <c r="K74" s="61"/>
      <c r="L74" s="61"/>
      <c r="M74" s="50"/>
    </row>
    <row r="75" spans="1:13" x14ac:dyDescent="0.2">
      <c r="A75" s="59"/>
      <c r="B75" s="59"/>
      <c r="C75" s="61"/>
      <c r="D75" s="61"/>
      <c r="E75" s="61"/>
      <c r="F75" s="61"/>
      <c r="G75" s="59"/>
      <c r="H75" s="59"/>
      <c r="I75" s="59"/>
      <c r="J75" s="61"/>
      <c r="K75" s="61"/>
      <c r="L75" s="61"/>
      <c r="M75" s="50"/>
    </row>
    <row r="76" spans="1:13" x14ac:dyDescent="0.2">
      <c r="A76" s="36"/>
      <c r="B76" s="59"/>
      <c r="C76" s="61"/>
      <c r="D76" s="61"/>
      <c r="E76" s="61"/>
      <c r="F76" s="61"/>
      <c r="G76" s="59"/>
      <c r="H76" s="59"/>
      <c r="I76" s="59"/>
      <c r="J76" s="61"/>
      <c r="K76" s="61"/>
      <c r="L76" s="61"/>
      <c r="M76" s="50"/>
    </row>
    <row r="77" spans="1:13" x14ac:dyDescent="0.2">
      <c r="A77" s="59"/>
      <c r="B77" s="59"/>
      <c r="C77" s="61"/>
      <c r="D77" s="61"/>
      <c r="E77" s="61"/>
      <c r="F77" s="61"/>
      <c r="G77" s="59"/>
      <c r="H77" s="59"/>
      <c r="I77" s="59"/>
      <c r="J77" s="61"/>
      <c r="K77" s="61"/>
      <c r="L77" s="61"/>
      <c r="M77" s="50"/>
    </row>
    <row r="78" spans="1:13" x14ac:dyDescent="0.2">
      <c r="A78" s="59"/>
      <c r="B78" s="59"/>
      <c r="C78" s="61"/>
      <c r="D78" s="61"/>
      <c r="E78" s="61"/>
      <c r="F78" s="61"/>
      <c r="G78" s="59"/>
      <c r="H78" s="59"/>
      <c r="I78" s="59"/>
      <c r="J78" s="61"/>
      <c r="K78" s="61"/>
      <c r="L78" s="61"/>
      <c r="M78" s="50"/>
    </row>
    <row r="79" spans="1:13" x14ac:dyDescent="0.2">
      <c r="A79" s="59"/>
      <c r="B79" s="59"/>
      <c r="C79" s="61"/>
      <c r="D79" s="61"/>
      <c r="E79" s="61"/>
      <c r="F79" s="61"/>
      <c r="G79" s="59"/>
      <c r="H79" s="59"/>
      <c r="I79" s="59"/>
      <c r="J79" s="61"/>
      <c r="K79" s="61"/>
      <c r="L79" s="61"/>
      <c r="M79" s="50"/>
    </row>
    <row r="80" spans="1:13" x14ac:dyDescent="0.2">
      <c r="A80" s="59"/>
      <c r="B80" s="59"/>
      <c r="C80" s="61"/>
      <c r="D80" s="61"/>
      <c r="E80" s="61"/>
      <c r="F80" s="61"/>
      <c r="G80" s="59"/>
      <c r="H80" s="59"/>
      <c r="I80" s="59"/>
      <c r="J80" s="61"/>
      <c r="K80" s="61"/>
      <c r="L80" s="61"/>
      <c r="M80" s="50"/>
    </row>
    <row r="81" spans="1:13" x14ac:dyDescent="0.2">
      <c r="A81" s="59"/>
      <c r="B81" s="59"/>
      <c r="C81" s="61"/>
      <c r="D81" s="61"/>
      <c r="E81" s="61"/>
      <c r="F81" s="61"/>
      <c r="G81" s="59"/>
      <c r="H81" s="59"/>
      <c r="I81" s="59"/>
      <c r="J81" s="59"/>
      <c r="K81" s="59"/>
      <c r="L81" s="59"/>
      <c r="M81" s="50"/>
    </row>
    <row r="82" spans="1:13" x14ac:dyDescent="0.2">
      <c r="A82" s="59"/>
      <c r="B82" s="59"/>
      <c r="C82" s="61"/>
      <c r="D82" s="61"/>
      <c r="E82" s="61"/>
      <c r="F82" s="61"/>
      <c r="G82" s="59"/>
      <c r="H82" s="59"/>
      <c r="I82" s="59"/>
      <c r="J82" s="59"/>
      <c r="K82" s="59"/>
      <c r="L82" s="59"/>
      <c r="M82" s="50"/>
    </row>
    <row r="83" spans="1:13" x14ac:dyDescent="0.2">
      <c r="A83" s="59"/>
      <c r="B83" s="59"/>
      <c r="C83" s="61"/>
      <c r="D83" s="61"/>
      <c r="E83" s="61"/>
      <c r="F83" s="61"/>
      <c r="G83" s="59"/>
      <c r="H83" s="59"/>
      <c r="I83" s="59"/>
      <c r="J83" s="59"/>
      <c r="K83" s="59"/>
      <c r="L83" s="59"/>
      <c r="M83" s="50"/>
    </row>
    <row r="84" spans="1:13" x14ac:dyDescent="0.2">
      <c r="A84" s="59"/>
      <c r="B84" s="59"/>
      <c r="C84" s="61"/>
      <c r="D84" s="61"/>
      <c r="E84" s="61"/>
      <c r="F84" s="61"/>
      <c r="G84" s="59"/>
      <c r="H84" s="59"/>
      <c r="I84" s="59"/>
      <c r="J84" s="59"/>
      <c r="K84" s="59"/>
      <c r="L84" s="59"/>
      <c r="M84" s="50"/>
    </row>
    <row r="85" spans="1:13" x14ac:dyDescent="0.2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0"/>
    </row>
    <row r="86" spans="1:13" x14ac:dyDescent="0.2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0"/>
    </row>
    <row r="87" spans="1:13" x14ac:dyDescent="0.2">
      <c r="A87" s="59"/>
      <c r="B87" s="61"/>
      <c r="C87" s="61"/>
      <c r="D87" s="61"/>
      <c r="E87" s="61"/>
      <c r="F87" s="61"/>
      <c r="G87" s="61"/>
      <c r="H87" s="61"/>
      <c r="I87" s="59"/>
      <c r="J87" s="59"/>
      <c r="K87" s="59"/>
      <c r="L87" s="59"/>
      <c r="M87" s="50"/>
    </row>
    <row r="88" spans="1:13" x14ac:dyDescent="0.2">
      <c r="A88" s="59"/>
      <c r="B88" s="61"/>
      <c r="C88" s="61"/>
      <c r="D88" s="61"/>
      <c r="E88" s="61"/>
      <c r="F88" s="61"/>
      <c r="G88" s="61"/>
      <c r="H88" s="61"/>
      <c r="I88" s="59"/>
      <c r="J88" s="59"/>
      <c r="K88" s="59"/>
      <c r="L88" s="59"/>
      <c r="M88" s="50"/>
    </row>
    <row r="89" spans="1:13" x14ac:dyDescent="0.2">
      <c r="A89" s="59"/>
      <c r="B89" s="61"/>
      <c r="C89" s="61"/>
      <c r="D89" s="61"/>
      <c r="E89" s="61"/>
      <c r="F89" s="61"/>
      <c r="G89" s="61"/>
      <c r="H89" s="61"/>
      <c r="I89" s="59"/>
      <c r="J89" s="59"/>
      <c r="K89" s="59"/>
      <c r="L89" s="59"/>
      <c r="M89" s="50"/>
    </row>
    <row r="90" spans="1:13" x14ac:dyDescent="0.2">
      <c r="A90" s="59"/>
      <c r="B90" s="61"/>
      <c r="C90" s="61"/>
      <c r="D90" s="61"/>
      <c r="E90" s="61"/>
      <c r="F90" s="61"/>
      <c r="G90" s="61"/>
      <c r="H90" s="61"/>
      <c r="I90" s="59"/>
      <c r="J90" s="59"/>
      <c r="K90" s="59"/>
      <c r="L90" s="59"/>
      <c r="M90" s="50"/>
    </row>
    <row r="91" spans="1:13" x14ac:dyDescent="0.2">
      <c r="A91" s="59"/>
      <c r="B91" s="61"/>
      <c r="C91" s="61"/>
      <c r="D91" s="61"/>
      <c r="E91" s="61"/>
      <c r="F91" s="61"/>
      <c r="G91" s="61"/>
      <c r="H91" s="61"/>
      <c r="I91" s="59"/>
      <c r="J91" s="59"/>
      <c r="K91" s="59"/>
      <c r="L91" s="59"/>
      <c r="M91" s="50"/>
    </row>
    <row r="92" spans="1:13" x14ac:dyDescent="0.2">
      <c r="A92" s="66"/>
      <c r="B92" s="66"/>
      <c r="C92" s="61"/>
      <c r="D92" s="61"/>
      <c r="E92" s="61"/>
      <c r="F92" s="61"/>
      <c r="G92" s="61"/>
      <c r="H92" s="61"/>
      <c r="I92" s="59"/>
      <c r="J92" s="59"/>
      <c r="K92" s="59"/>
      <c r="L92" s="59"/>
      <c r="M92" s="50"/>
    </row>
    <row r="93" spans="1:13" x14ac:dyDescent="0.2">
      <c r="A93" s="67"/>
      <c r="B93" s="59"/>
      <c r="C93" s="61"/>
      <c r="D93" s="61"/>
      <c r="E93" s="61"/>
      <c r="F93" s="61"/>
      <c r="G93" s="61"/>
      <c r="H93" s="61"/>
      <c r="I93" s="59"/>
      <c r="J93" s="61"/>
      <c r="K93" s="61"/>
      <c r="L93" s="61"/>
      <c r="M93" s="50"/>
    </row>
    <row r="94" spans="1:13" x14ac:dyDescent="0.2">
      <c r="A94" s="67"/>
      <c r="B94" s="59"/>
      <c r="C94" s="61"/>
      <c r="D94" s="61"/>
      <c r="E94" s="61"/>
      <c r="F94" s="61"/>
      <c r="G94" s="61"/>
      <c r="H94" s="61"/>
      <c r="I94" s="59"/>
      <c r="J94" s="59"/>
      <c r="K94" s="59"/>
      <c r="L94" s="59"/>
    </row>
    <row r="95" spans="1:13" x14ac:dyDescent="0.2">
      <c r="A95" s="67"/>
      <c r="B95" s="59"/>
      <c r="C95" s="61"/>
      <c r="D95" s="61"/>
      <c r="E95" s="61"/>
      <c r="F95" s="61"/>
      <c r="G95" s="61"/>
      <c r="H95" s="61"/>
      <c r="I95" s="59"/>
      <c r="J95" s="59"/>
      <c r="K95" s="59"/>
      <c r="L95" s="59"/>
    </row>
    <row r="96" spans="1:13" x14ac:dyDescent="0.2">
      <c r="A96" s="67"/>
      <c r="B96" s="59"/>
      <c r="C96" s="61"/>
      <c r="D96" s="61"/>
      <c r="E96" s="61"/>
      <c r="F96" s="61"/>
      <c r="G96" s="61"/>
      <c r="H96" s="61"/>
      <c r="I96" s="59"/>
      <c r="J96" s="59"/>
      <c r="K96" s="59"/>
      <c r="L96" s="59"/>
    </row>
    <row r="97" spans="1:48" x14ac:dyDescent="0.2">
      <c r="A97" s="67"/>
      <c r="B97" s="59"/>
      <c r="C97" s="61"/>
      <c r="D97" s="61"/>
      <c r="E97" s="61"/>
      <c r="F97" s="61"/>
      <c r="G97" s="61"/>
      <c r="H97" s="61"/>
      <c r="I97" s="59"/>
      <c r="J97" s="59"/>
      <c r="K97" s="59"/>
      <c r="L97" s="59"/>
    </row>
    <row r="98" spans="1:48" x14ac:dyDescent="0.2">
      <c r="A98" s="67"/>
      <c r="B98" s="59"/>
      <c r="C98" s="61"/>
      <c r="D98" s="61"/>
      <c r="E98" s="61"/>
      <c r="F98" s="61"/>
      <c r="G98" s="61"/>
      <c r="H98" s="61"/>
      <c r="I98" s="59"/>
      <c r="J98" s="59"/>
      <c r="K98" s="59"/>
      <c r="L98" s="59"/>
    </row>
    <row r="99" spans="1:48" x14ac:dyDescent="0.2">
      <c r="A99" s="67"/>
      <c r="B99" s="59"/>
      <c r="C99" s="61"/>
      <c r="D99" s="61"/>
      <c r="E99" s="61"/>
      <c r="F99" s="61"/>
      <c r="G99" s="61"/>
      <c r="H99" s="61"/>
      <c r="I99" s="59"/>
      <c r="J99" s="59"/>
      <c r="K99" s="59"/>
      <c r="L99" s="59"/>
    </row>
    <row r="100" spans="1:48" x14ac:dyDescent="0.2">
      <c r="A100" s="67"/>
      <c r="B100" s="59"/>
      <c r="C100" s="61"/>
      <c r="D100" s="61"/>
      <c r="E100" s="61"/>
      <c r="F100" s="61"/>
      <c r="G100" s="61"/>
      <c r="H100" s="61"/>
      <c r="I100" s="59"/>
      <c r="J100" s="59"/>
      <c r="K100" s="59"/>
      <c r="L100" s="59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</row>
    <row r="101" spans="1:48" x14ac:dyDescent="0.2">
      <c r="A101" s="67"/>
      <c r="B101" s="59"/>
      <c r="C101" s="61"/>
      <c r="D101" s="61"/>
      <c r="E101" s="61"/>
      <c r="F101" s="61"/>
      <c r="G101" s="61"/>
      <c r="H101" s="61"/>
      <c r="I101" s="59"/>
      <c r="J101" s="59"/>
      <c r="K101" s="59"/>
      <c r="L101" s="59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</row>
    <row r="102" spans="1:48" x14ac:dyDescent="0.2">
      <c r="A102" s="67"/>
      <c r="B102" s="59"/>
      <c r="C102" s="61"/>
      <c r="D102" s="61"/>
      <c r="E102" s="61"/>
      <c r="F102" s="61"/>
      <c r="G102" s="61"/>
      <c r="H102" s="61"/>
      <c r="I102" s="59"/>
      <c r="J102" s="59"/>
      <c r="K102" s="59"/>
      <c r="L102" s="59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</row>
    <row r="103" spans="1:48" x14ac:dyDescent="0.2">
      <c r="A103" s="67"/>
      <c r="B103" s="59"/>
      <c r="C103" s="61"/>
      <c r="D103" s="61"/>
      <c r="E103" s="61"/>
      <c r="F103" s="61"/>
      <c r="G103" s="61"/>
      <c r="H103" s="61"/>
      <c r="I103" s="59"/>
      <c r="J103" s="59"/>
      <c r="K103" s="59"/>
      <c r="L103" s="59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</row>
    <row r="104" spans="1:48" x14ac:dyDescent="0.2">
      <c r="A104" s="67"/>
      <c r="B104" s="59"/>
      <c r="C104" s="61"/>
      <c r="D104" s="61"/>
      <c r="E104" s="61"/>
      <c r="F104" s="61"/>
      <c r="G104" s="61"/>
      <c r="H104" s="61"/>
      <c r="I104" s="59"/>
      <c r="J104" s="59"/>
      <c r="K104" s="59"/>
      <c r="L104" s="59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</row>
    <row r="105" spans="1:48" x14ac:dyDescent="0.2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</row>
    <row r="106" spans="1:48" x14ac:dyDescent="0.2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46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</row>
    <row r="107" spans="1:48" x14ac:dyDescent="0.2">
      <c r="A107" s="59"/>
      <c r="B107" s="61"/>
      <c r="C107" s="61"/>
      <c r="D107" s="61"/>
      <c r="E107" s="61"/>
      <c r="F107" s="61"/>
      <c r="G107" s="61"/>
      <c r="H107" s="61"/>
      <c r="I107" s="61"/>
      <c r="J107" s="59"/>
      <c r="K107" s="59"/>
      <c r="L107" s="59"/>
      <c r="M107" s="46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</row>
    <row r="108" spans="1:48" x14ac:dyDescent="0.2">
      <c r="A108" s="59"/>
      <c r="B108" s="61"/>
      <c r="C108" s="61"/>
      <c r="D108" s="61"/>
      <c r="E108" s="61"/>
      <c r="F108" s="61"/>
      <c r="G108" s="61"/>
      <c r="H108" s="61"/>
      <c r="I108" s="61"/>
      <c r="J108" s="59"/>
      <c r="K108" s="59"/>
      <c r="L108" s="59"/>
      <c r="M108" s="46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</row>
    <row r="109" spans="1:48" x14ac:dyDescent="0.2">
      <c r="A109" s="59"/>
      <c r="B109" s="61"/>
      <c r="C109" s="61"/>
      <c r="D109" s="61"/>
      <c r="E109" s="61"/>
      <c r="F109" s="61"/>
      <c r="G109" s="61"/>
      <c r="H109" s="61"/>
      <c r="I109" s="61"/>
      <c r="J109" s="59"/>
      <c r="K109" s="59"/>
      <c r="L109" s="59"/>
      <c r="M109" s="46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</row>
    <row r="110" spans="1:48" x14ac:dyDescent="0.2">
      <c r="A110" s="59"/>
      <c r="B110" s="61"/>
      <c r="C110" s="61"/>
      <c r="D110" s="61"/>
      <c r="E110" s="61"/>
      <c r="F110" s="61"/>
      <c r="G110" s="61"/>
      <c r="H110" s="59"/>
      <c r="I110" s="61"/>
      <c r="J110" s="59"/>
      <c r="K110" s="59"/>
      <c r="L110" s="59"/>
      <c r="M110" s="46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</row>
    <row r="111" spans="1:48" x14ac:dyDescent="0.2">
      <c r="A111" s="59"/>
      <c r="B111" s="68"/>
      <c r="C111" s="61"/>
      <c r="D111" s="61"/>
      <c r="E111" s="61"/>
      <c r="F111" s="61"/>
      <c r="G111" s="61"/>
      <c r="H111" s="59"/>
      <c r="I111" s="61"/>
      <c r="J111" s="59"/>
      <c r="K111" s="59"/>
      <c r="L111" s="59"/>
      <c r="M111" s="46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</row>
    <row r="112" spans="1:48" x14ac:dyDescent="0.2">
      <c r="A112" s="59"/>
      <c r="B112" s="61"/>
      <c r="C112" s="61"/>
      <c r="D112" s="61"/>
      <c r="E112" s="61"/>
      <c r="F112" s="61"/>
      <c r="G112" s="61"/>
      <c r="H112" s="61"/>
      <c r="I112" s="61"/>
      <c r="J112" s="59"/>
      <c r="K112" s="59"/>
      <c r="L112" s="59"/>
      <c r="M112" s="46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</row>
    <row r="113" spans="1:48" x14ac:dyDescent="0.2">
      <c r="A113" s="66"/>
      <c r="B113" s="60"/>
      <c r="C113" s="69"/>
      <c r="D113" s="60"/>
      <c r="E113" s="60"/>
      <c r="F113" s="60"/>
      <c r="G113" s="61"/>
      <c r="H113" s="61"/>
      <c r="I113" s="61"/>
      <c r="J113" s="59"/>
      <c r="K113" s="59"/>
      <c r="L113" s="59"/>
      <c r="M113" s="46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</row>
    <row r="114" spans="1:48" x14ac:dyDescent="0.2">
      <c r="A114" s="59"/>
      <c r="B114" s="61"/>
      <c r="C114" s="61"/>
      <c r="D114" s="61"/>
      <c r="E114" s="61"/>
      <c r="F114" s="61"/>
      <c r="G114" s="61"/>
      <c r="H114" s="70"/>
      <c r="I114" s="61"/>
      <c r="J114" s="59"/>
      <c r="K114" s="59"/>
      <c r="L114" s="59"/>
      <c r="M114" s="46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</row>
    <row r="115" spans="1:48" x14ac:dyDescent="0.2">
      <c r="A115" s="59"/>
      <c r="B115" s="61"/>
      <c r="C115" s="61"/>
      <c r="D115" s="61"/>
      <c r="E115" s="61"/>
      <c r="F115" s="61"/>
      <c r="G115" s="61"/>
      <c r="H115" s="70"/>
      <c r="I115" s="61"/>
      <c r="J115" s="59"/>
      <c r="K115" s="59"/>
      <c r="L115" s="59"/>
      <c r="M115" s="46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</row>
    <row r="116" spans="1:48" x14ac:dyDescent="0.2">
      <c r="A116" s="59"/>
      <c r="B116" s="61"/>
      <c r="C116" s="61"/>
      <c r="D116" s="61"/>
      <c r="E116" s="61"/>
      <c r="F116" s="61"/>
      <c r="G116" s="61"/>
      <c r="H116" s="70"/>
      <c r="I116" s="61"/>
      <c r="J116" s="59"/>
      <c r="K116" s="59"/>
      <c r="L116" s="59"/>
      <c r="M116" s="46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</row>
    <row r="117" spans="1:48" x14ac:dyDescent="0.2">
      <c r="A117" s="59"/>
      <c r="B117" s="61"/>
      <c r="C117" s="61"/>
      <c r="D117" s="61"/>
      <c r="E117" s="61"/>
      <c r="F117" s="61"/>
      <c r="G117" s="61"/>
      <c r="H117" s="70"/>
      <c r="I117" s="61"/>
      <c r="J117" s="59"/>
      <c r="K117" s="59"/>
      <c r="L117" s="59"/>
      <c r="M117" s="46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</row>
    <row r="118" spans="1:48" x14ac:dyDescent="0.2">
      <c r="A118" s="59"/>
      <c r="B118" s="61"/>
      <c r="C118" s="61"/>
      <c r="D118" s="61"/>
      <c r="E118" s="71"/>
      <c r="F118" s="71"/>
      <c r="G118" s="71"/>
      <c r="H118" s="72"/>
      <c r="I118" s="71"/>
      <c r="J118" s="46"/>
      <c r="K118" s="46"/>
      <c r="L118" s="46"/>
      <c r="M118" s="46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</row>
    <row r="119" spans="1:48" x14ac:dyDescent="0.2">
      <c r="A119" s="59"/>
      <c r="B119" s="61"/>
      <c r="C119" s="61"/>
      <c r="D119" s="61"/>
      <c r="E119" s="71"/>
      <c r="F119" s="71"/>
      <c r="G119" s="71"/>
      <c r="H119" s="72"/>
      <c r="I119" s="71"/>
      <c r="J119" s="46"/>
      <c r="K119" s="46"/>
      <c r="L119" s="46"/>
      <c r="M119" s="46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</row>
    <row r="120" spans="1:48" x14ac:dyDescent="0.2">
      <c r="A120" s="59"/>
      <c r="B120" s="61"/>
      <c r="C120" s="61"/>
      <c r="D120" s="61"/>
      <c r="E120" s="71"/>
      <c r="F120" s="71"/>
      <c r="G120" s="71"/>
      <c r="H120" s="72"/>
      <c r="I120" s="71"/>
      <c r="J120" s="46"/>
      <c r="K120" s="46"/>
      <c r="L120" s="46"/>
      <c r="M120" s="46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</row>
    <row r="121" spans="1:48" x14ac:dyDescent="0.2">
      <c r="A121" s="59"/>
      <c r="B121" s="61"/>
      <c r="C121" s="61"/>
      <c r="D121" s="61"/>
      <c r="E121" s="71"/>
      <c r="F121" s="71"/>
      <c r="G121" s="71"/>
      <c r="H121" s="72"/>
      <c r="I121" s="71"/>
      <c r="J121" s="46"/>
      <c r="K121" s="46"/>
      <c r="L121" s="46"/>
      <c r="M121" s="46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</row>
    <row r="122" spans="1:48" x14ac:dyDescent="0.2">
      <c r="A122" s="59"/>
      <c r="B122" s="61"/>
      <c r="C122" s="61"/>
      <c r="D122" s="61"/>
      <c r="E122" s="71"/>
      <c r="F122" s="71"/>
      <c r="G122" s="71"/>
      <c r="H122" s="72"/>
      <c r="I122" s="71"/>
      <c r="J122" s="46"/>
      <c r="K122" s="46"/>
      <c r="L122" s="46"/>
      <c r="M122" s="46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</row>
    <row r="123" spans="1:48" x14ac:dyDescent="0.2">
      <c r="A123" s="59"/>
      <c r="B123" s="61"/>
      <c r="C123" s="61"/>
      <c r="D123" s="61"/>
      <c r="E123" s="71"/>
      <c r="F123" s="71"/>
      <c r="G123" s="71"/>
      <c r="H123" s="72"/>
      <c r="I123" s="71"/>
      <c r="J123" s="46"/>
      <c r="K123" s="46"/>
      <c r="L123" s="46"/>
      <c r="M123" s="46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</row>
    <row r="124" spans="1:48" x14ac:dyDescent="0.2">
      <c r="A124" s="59"/>
      <c r="B124" s="61"/>
      <c r="C124" s="61"/>
      <c r="D124" s="61"/>
      <c r="E124" s="71"/>
      <c r="F124" s="71"/>
      <c r="G124" s="71"/>
      <c r="H124" s="72"/>
      <c r="I124" s="71"/>
      <c r="J124" s="46"/>
      <c r="K124" s="46"/>
      <c r="L124" s="46"/>
      <c r="M124" s="46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</row>
    <row r="125" spans="1:48" x14ac:dyDescent="0.2">
      <c r="A125" s="59"/>
      <c r="B125" s="61"/>
      <c r="C125" s="61"/>
      <c r="D125" s="61"/>
      <c r="E125" s="71"/>
      <c r="F125" s="71"/>
      <c r="G125" s="71"/>
      <c r="H125" s="72"/>
      <c r="I125" s="71"/>
      <c r="J125" s="46"/>
      <c r="K125" s="46"/>
      <c r="L125" s="46"/>
      <c r="M125" s="71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</row>
    <row r="126" spans="1:48" x14ac:dyDescent="0.2">
      <c r="A126" s="59"/>
      <c r="B126" s="61"/>
      <c r="C126" s="61"/>
      <c r="D126" s="61"/>
      <c r="E126" s="71"/>
      <c r="F126" s="71"/>
      <c r="G126" s="71"/>
      <c r="H126" s="72"/>
      <c r="I126" s="71"/>
      <c r="J126" s="46"/>
      <c r="K126" s="46"/>
      <c r="L126" s="46"/>
      <c r="M126" s="71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</row>
    <row r="127" spans="1:48" x14ac:dyDescent="0.2">
      <c r="A127" s="59"/>
      <c r="B127" s="61"/>
      <c r="C127" s="61"/>
      <c r="D127" s="61"/>
      <c r="E127" s="71"/>
      <c r="F127" s="71"/>
      <c r="G127" s="71"/>
      <c r="H127" s="72"/>
      <c r="I127" s="71"/>
      <c r="J127" s="46"/>
      <c r="K127" s="46"/>
      <c r="L127" s="46"/>
      <c r="M127" s="71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</row>
    <row r="128" spans="1:48" x14ac:dyDescent="0.2">
      <c r="A128" s="59"/>
      <c r="B128" s="61"/>
      <c r="C128" s="61"/>
      <c r="D128" s="61"/>
      <c r="E128" s="71"/>
      <c r="F128" s="71"/>
      <c r="G128" s="71"/>
      <c r="H128" s="72"/>
      <c r="I128" s="71"/>
      <c r="J128" s="46"/>
      <c r="K128" s="46"/>
      <c r="L128" s="46"/>
      <c r="M128" s="71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</row>
    <row r="129" spans="1:48" x14ac:dyDescent="0.2">
      <c r="A129" s="46"/>
      <c r="B129" s="61"/>
      <c r="C129" s="61"/>
      <c r="D129" s="61"/>
      <c r="E129" s="71"/>
      <c r="F129" s="71"/>
      <c r="G129" s="71"/>
      <c r="H129" s="71"/>
      <c r="I129" s="71"/>
      <c r="J129" s="46"/>
      <c r="K129" s="46"/>
      <c r="L129" s="46"/>
      <c r="M129" s="71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</row>
    <row r="130" spans="1:48" x14ac:dyDescent="0.2">
      <c r="A130" s="73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71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</row>
    <row r="131" spans="1:48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71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</row>
    <row r="132" spans="1:48" x14ac:dyDescent="0.2">
      <c r="A132" s="73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</row>
    <row r="133" spans="1:48" x14ac:dyDescent="0.2">
      <c r="A133" s="73"/>
      <c r="B133" s="74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</row>
    <row r="134" spans="1:48" x14ac:dyDescent="0.2">
      <c r="A134" s="46"/>
      <c r="B134" s="74"/>
      <c r="C134" s="75"/>
      <c r="D134" s="75"/>
      <c r="E134" s="71"/>
      <c r="F134" s="71"/>
      <c r="G134" s="71"/>
      <c r="H134" s="71"/>
      <c r="I134" s="71"/>
      <c r="J134" s="71"/>
      <c r="K134" s="71"/>
      <c r="L134" s="71"/>
      <c r="M134" s="71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</row>
    <row r="135" spans="1:48" x14ac:dyDescent="0.2">
      <c r="A135" s="46"/>
      <c r="B135" s="76"/>
      <c r="C135" s="71"/>
      <c r="D135" s="71"/>
      <c r="E135" s="74"/>
      <c r="F135" s="74"/>
      <c r="G135" s="74"/>
      <c r="H135" s="74"/>
      <c r="I135" s="74"/>
      <c r="J135" s="74"/>
      <c r="K135" s="74"/>
      <c r="L135" s="71"/>
      <c r="M135" s="71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</row>
    <row r="136" spans="1:48" x14ac:dyDescent="0.2">
      <c r="A136" s="46"/>
      <c r="B136" s="74"/>
      <c r="C136" s="71"/>
      <c r="D136" s="71"/>
      <c r="E136" s="74"/>
      <c r="F136" s="74"/>
      <c r="G136" s="74"/>
      <c r="H136" s="74"/>
      <c r="I136" s="74"/>
      <c r="J136" s="74"/>
      <c r="K136" s="74"/>
      <c r="L136" s="71"/>
      <c r="M136" s="71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</row>
    <row r="137" spans="1:48" x14ac:dyDescent="0.2">
      <c r="A137" s="46"/>
      <c r="B137" s="77"/>
      <c r="C137" s="71"/>
      <c r="D137" s="71"/>
      <c r="E137" s="74"/>
      <c r="F137" s="74"/>
      <c r="G137" s="74"/>
      <c r="H137" s="74"/>
      <c r="I137" s="74"/>
      <c r="J137" s="74"/>
      <c r="K137" s="74"/>
      <c r="L137" s="71"/>
      <c r="M137" s="71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</row>
    <row r="138" spans="1:48" x14ac:dyDescent="0.2">
      <c r="A138" s="46"/>
      <c r="B138" s="74"/>
      <c r="C138" s="71"/>
      <c r="D138" s="71"/>
      <c r="E138" s="74"/>
      <c r="F138" s="74"/>
      <c r="G138" s="74"/>
      <c r="H138" s="74"/>
      <c r="I138" s="74"/>
      <c r="J138" s="74"/>
      <c r="K138" s="74"/>
      <c r="L138" s="71"/>
      <c r="M138" s="71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</row>
    <row r="139" spans="1:48" x14ac:dyDescent="0.2">
      <c r="A139" s="46"/>
      <c r="B139" s="74"/>
      <c r="C139" s="71"/>
      <c r="D139" s="71"/>
      <c r="E139" s="74"/>
      <c r="F139" s="74"/>
      <c r="G139" s="74"/>
      <c r="H139" s="74"/>
      <c r="I139" s="74"/>
      <c r="J139" s="74"/>
      <c r="K139" s="74"/>
      <c r="L139" s="71"/>
      <c r="M139" s="71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</row>
    <row r="140" spans="1:48" x14ac:dyDescent="0.2">
      <c r="A140" s="46"/>
      <c r="B140" s="78"/>
      <c r="C140" s="71"/>
      <c r="D140" s="71"/>
      <c r="E140" s="74"/>
      <c r="F140" s="74"/>
      <c r="G140" s="74"/>
      <c r="H140" s="74"/>
      <c r="I140" s="74"/>
      <c r="J140" s="74"/>
      <c r="K140" s="74"/>
      <c r="L140" s="71"/>
      <c r="M140" s="71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</row>
    <row r="141" spans="1:48" x14ac:dyDescent="0.2">
      <c r="A141" s="46"/>
      <c r="B141" s="74"/>
      <c r="C141" s="79"/>
      <c r="D141" s="71"/>
      <c r="E141" s="74"/>
      <c r="F141" s="74"/>
      <c r="G141" s="74"/>
      <c r="H141" s="74"/>
      <c r="I141" s="74"/>
      <c r="J141" s="74"/>
      <c r="K141" s="74"/>
      <c r="L141" s="71"/>
      <c r="M141" s="71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</row>
    <row r="142" spans="1:48" x14ac:dyDescent="0.2">
      <c r="A142" s="46"/>
      <c r="B142" s="74"/>
      <c r="C142" s="71"/>
      <c r="D142" s="71"/>
      <c r="E142" s="74"/>
      <c r="F142" s="74"/>
      <c r="G142" s="74"/>
      <c r="H142" s="74"/>
      <c r="I142" s="74"/>
      <c r="J142" s="74"/>
      <c r="K142" s="74"/>
      <c r="L142" s="71"/>
      <c r="M142" s="71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</row>
    <row r="143" spans="1:48" x14ac:dyDescent="0.2">
      <c r="A143" s="46"/>
      <c r="B143" s="74"/>
      <c r="C143" s="71"/>
      <c r="D143" s="71"/>
      <c r="E143" s="74"/>
      <c r="F143" s="74"/>
      <c r="G143" s="74"/>
      <c r="H143" s="74"/>
      <c r="I143" s="74"/>
      <c r="J143" s="74"/>
      <c r="K143" s="74"/>
      <c r="L143" s="71"/>
      <c r="M143" s="71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</row>
    <row r="144" spans="1:48" x14ac:dyDescent="0.2">
      <c r="A144" s="46"/>
      <c r="B144" s="71"/>
      <c r="C144" s="71"/>
      <c r="D144" s="71"/>
      <c r="E144" s="74"/>
      <c r="F144" s="74"/>
      <c r="G144" s="74"/>
      <c r="H144" s="74"/>
      <c r="I144" s="74"/>
      <c r="J144" s="74"/>
      <c r="K144" s="74"/>
      <c r="L144" s="71"/>
      <c r="M144" s="71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</row>
    <row r="145" spans="1:48" x14ac:dyDescent="0.2">
      <c r="A145" s="46"/>
      <c r="B145" s="71"/>
      <c r="C145" s="71"/>
      <c r="D145" s="71"/>
      <c r="E145" s="74"/>
      <c r="F145" s="74"/>
      <c r="G145" s="74"/>
      <c r="H145" s="74"/>
      <c r="I145" s="74"/>
      <c r="J145" s="74"/>
      <c r="K145" s="74"/>
      <c r="L145" s="71"/>
      <c r="M145" s="71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</row>
    <row r="146" spans="1:48" x14ac:dyDescent="0.2">
      <c r="A146" s="46"/>
      <c r="B146" s="71"/>
      <c r="C146" s="71"/>
      <c r="D146" s="71"/>
      <c r="E146" s="74"/>
      <c r="F146" s="74"/>
      <c r="G146" s="74"/>
      <c r="H146" s="74"/>
      <c r="I146" s="74"/>
      <c r="J146" s="74"/>
      <c r="K146" s="74"/>
      <c r="L146" s="71"/>
      <c r="M146" s="71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</row>
    <row r="147" spans="1:48" x14ac:dyDescent="0.2">
      <c r="A147" s="46"/>
      <c r="B147" s="71"/>
      <c r="C147" s="71"/>
      <c r="D147" s="71"/>
      <c r="E147" s="74"/>
      <c r="F147" s="74"/>
      <c r="G147" s="74"/>
      <c r="H147" s="74"/>
      <c r="I147" s="74"/>
      <c r="J147" s="74"/>
      <c r="K147" s="74"/>
      <c r="L147" s="71"/>
      <c r="M147" s="71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</row>
    <row r="148" spans="1:48" x14ac:dyDescent="0.2">
      <c r="A148" s="73"/>
      <c r="B148" s="71"/>
      <c r="C148" s="71"/>
      <c r="D148" s="71"/>
      <c r="E148" s="74"/>
      <c r="F148" s="74"/>
      <c r="G148" s="74"/>
      <c r="H148" s="74"/>
      <c r="I148" s="74"/>
      <c r="J148" s="74"/>
      <c r="K148" s="74"/>
      <c r="L148" s="71"/>
      <c r="M148" s="71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</row>
    <row r="149" spans="1:48" x14ac:dyDescent="0.2">
      <c r="A149" s="46"/>
      <c r="B149" s="71"/>
      <c r="C149" s="71"/>
      <c r="D149" s="71"/>
      <c r="E149" s="74"/>
      <c r="F149" s="74"/>
      <c r="G149" s="74"/>
      <c r="H149" s="74"/>
      <c r="I149" s="74"/>
      <c r="J149" s="74"/>
      <c r="K149" s="74"/>
      <c r="L149" s="71"/>
      <c r="M149" s="71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</row>
    <row r="150" spans="1:48" x14ac:dyDescent="0.2">
      <c r="A150" s="46"/>
      <c r="B150" s="71"/>
      <c r="C150" s="71"/>
      <c r="D150" s="71"/>
      <c r="E150" s="74"/>
      <c r="F150" s="74"/>
      <c r="G150" s="74"/>
      <c r="H150" s="74"/>
      <c r="I150" s="74"/>
      <c r="J150" s="74"/>
      <c r="K150" s="74"/>
      <c r="L150" s="71"/>
      <c r="M150" s="71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</row>
    <row r="151" spans="1:48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71"/>
      <c r="K151" s="71"/>
      <c r="L151" s="71"/>
      <c r="M151" s="71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</row>
    <row r="152" spans="1:48" x14ac:dyDescent="0.2">
      <c r="A152" s="73"/>
      <c r="B152" s="71"/>
      <c r="C152" s="71"/>
      <c r="D152" s="74"/>
      <c r="E152" s="74"/>
      <c r="F152" s="71"/>
      <c r="G152" s="71"/>
      <c r="H152" s="71"/>
      <c r="I152" s="46"/>
      <c r="J152" s="71"/>
      <c r="K152" s="71"/>
      <c r="L152" s="71"/>
      <c r="M152" s="71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</row>
    <row r="153" spans="1:48" x14ac:dyDescent="0.2">
      <c r="A153" s="46"/>
      <c r="B153" s="71"/>
      <c r="C153" s="71"/>
      <c r="D153" s="32"/>
      <c r="E153" s="80"/>
      <c r="F153" s="71"/>
      <c r="G153" s="71"/>
      <c r="H153" s="71"/>
      <c r="I153" s="46"/>
      <c r="J153" s="71"/>
      <c r="K153" s="71"/>
      <c r="L153" s="71"/>
      <c r="M153" s="71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</row>
    <row r="154" spans="1:48" x14ac:dyDescent="0.2">
      <c r="A154" s="46"/>
      <c r="B154" s="81"/>
      <c r="C154" s="71"/>
      <c r="D154" s="71"/>
      <c r="E154" s="71"/>
      <c r="F154" s="71"/>
      <c r="G154" s="71"/>
      <c r="H154" s="71"/>
      <c r="I154" s="46"/>
      <c r="J154" s="71"/>
      <c r="K154" s="71"/>
      <c r="L154" s="71"/>
      <c r="M154" s="71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</row>
    <row r="155" spans="1:48" x14ac:dyDescent="0.2">
      <c r="A155" s="46"/>
      <c r="B155" s="71"/>
      <c r="C155" s="71"/>
      <c r="D155" s="71"/>
      <c r="E155" s="71"/>
      <c r="F155" s="71"/>
      <c r="G155" s="71"/>
      <c r="H155" s="71"/>
      <c r="I155" s="46"/>
      <c r="J155" s="71"/>
      <c r="K155" s="71"/>
      <c r="L155" s="71"/>
      <c r="M155" s="71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</row>
    <row r="156" spans="1:48" x14ac:dyDescent="0.2">
      <c r="A156" s="46"/>
      <c r="B156" s="71"/>
      <c r="C156" s="71"/>
      <c r="D156" s="74"/>
      <c r="E156" s="74"/>
      <c r="F156" s="74"/>
      <c r="G156" s="71"/>
      <c r="H156" s="71"/>
      <c r="I156" s="46"/>
      <c r="J156" s="71"/>
      <c r="K156" s="71"/>
      <c r="L156" s="71"/>
      <c r="M156" s="71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</row>
    <row r="157" spans="1:48" x14ac:dyDescent="0.2">
      <c r="A157" s="46"/>
      <c r="B157" s="71"/>
      <c r="C157" s="71"/>
      <c r="D157" s="74"/>
      <c r="E157" s="74"/>
      <c r="F157" s="74"/>
      <c r="G157" s="28"/>
      <c r="H157" s="71"/>
      <c r="I157" s="46"/>
      <c r="J157" s="71"/>
      <c r="K157" s="71"/>
      <c r="L157" s="71"/>
      <c r="M157" s="71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</row>
    <row r="158" spans="1:48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71"/>
      <c r="K158" s="71"/>
      <c r="L158" s="71"/>
      <c r="M158" s="71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</row>
    <row r="159" spans="1:48" x14ac:dyDescent="0.2">
      <c r="A159" s="73"/>
      <c r="B159" s="71"/>
      <c r="C159" s="71"/>
      <c r="D159" s="71"/>
      <c r="E159" s="71"/>
      <c r="F159" s="71"/>
      <c r="G159" s="71"/>
      <c r="H159" s="71"/>
      <c r="I159" s="46"/>
      <c r="J159" s="46"/>
      <c r="K159" s="46"/>
      <c r="L159" s="46"/>
      <c r="M159" s="46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</row>
    <row r="160" spans="1:48" x14ac:dyDescent="0.2">
      <c r="A160" s="46"/>
      <c r="B160" s="71"/>
      <c r="C160" s="82"/>
      <c r="D160" s="83"/>
      <c r="E160" s="46"/>
      <c r="F160" s="46"/>
      <c r="G160" s="59"/>
      <c r="H160" s="71"/>
      <c r="I160" s="46"/>
      <c r="J160" s="46"/>
      <c r="K160" s="46"/>
      <c r="L160" s="46"/>
      <c r="M160" s="46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</row>
    <row r="161" spans="1:48" x14ac:dyDescent="0.2">
      <c r="A161" s="46"/>
      <c r="B161" s="81"/>
      <c r="C161" s="46"/>
      <c r="D161" s="46"/>
      <c r="E161" s="71"/>
      <c r="F161" s="46"/>
      <c r="G161" s="84"/>
      <c r="H161" s="71"/>
      <c r="I161" s="46"/>
      <c r="J161" s="46"/>
      <c r="K161" s="46"/>
      <c r="L161" s="46"/>
      <c r="M161" s="46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</row>
    <row r="162" spans="1:48" x14ac:dyDescent="0.2">
      <c r="A162" s="46"/>
      <c r="B162" s="71"/>
      <c r="C162" s="46"/>
      <c r="D162" s="46"/>
      <c r="E162" s="71"/>
      <c r="F162" s="71"/>
      <c r="G162" s="71"/>
      <c r="H162" s="71"/>
      <c r="I162" s="46"/>
      <c r="J162" s="46"/>
      <c r="K162" s="46"/>
      <c r="L162" s="46"/>
      <c r="M162" s="46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</row>
    <row r="163" spans="1:48" x14ac:dyDescent="0.2">
      <c r="A163" s="46"/>
      <c r="B163" s="71"/>
      <c r="C163" s="46"/>
      <c r="D163" s="46"/>
      <c r="E163" s="71"/>
      <c r="F163" s="71"/>
      <c r="G163" s="73"/>
      <c r="H163" s="46"/>
      <c r="I163" s="46"/>
      <c r="J163" s="46"/>
      <c r="K163" s="46"/>
      <c r="L163" s="46"/>
      <c r="M163" s="46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</row>
    <row r="164" spans="1:48" x14ac:dyDescent="0.2">
      <c r="A164" s="46"/>
      <c r="B164" s="46"/>
      <c r="C164" s="46"/>
      <c r="D164" s="46"/>
      <c r="E164" s="71"/>
      <c r="F164" s="71"/>
      <c r="G164" s="33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</row>
    <row r="165" spans="1:48" x14ac:dyDescent="0.2">
      <c r="A165" s="46"/>
      <c r="B165" s="46"/>
      <c r="C165" s="46"/>
      <c r="D165" s="46"/>
      <c r="E165" s="71"/>
      <c r="F165" s="71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</row>
    <row r="166" spans="1:48" x14ac:dyDescent="0.2">
      <c r="A166" s="46"/>
      <c r="B166" s="46"/>
      <c r="C166" s="46"/>
      <c r="D166" s="46"/>
      <c r="E166" s="71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</row>
    <row r="167" spans="1:48" x14ac:dyDescent="0.2">
      <c r="A167" s="46"/>
      <c r="B167" s="46"/>
      <c r="C167" s="46"/>
      <c r="D167" s="46"/>
      <c r="E167" s="71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</row>
    <row r="168" spans="1:48" x14ac:dyDescent="0.2">
      <c r="A168" s="46"/>
      <c r="B168" s="46"/>
      <c r="C168" s="46"/>
      <c r="D168" s="46"/>
      <c r="E168" s="71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</row>
    <row r="169" spans="1:48" x14ac:dyDescent="0.2">
      <c r="A169" s="46"/>
      <c r="B169" s="46"/>
      <c r="C169" s="46"/>
      <c r="D169" s="46"/>
      <c r="E169" s="71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</row>
    <row r="170" spans="1:48" x14ac:dyDescent="0.2">
      <c r="A170" s="46"/>
      <c r="B170" s="46"/>
      <c r="C170" s="46"/>
      <c r="D170" s="46"/>
      <c r="E170" s="71"/>
      <c r="F170" s="46"/>
      <c r="G170" s="46"/>
      <c r="H170" s="46"/>
      <c r="I170" s="46"/>
      <c r="J170" s="46"/>
      <c r="K170" s="46"/>
      <c r="L170" s="46"/>
      <c r="M170" s="46"/>
      <c r="N170" s="46"/>
      <c r="O170" s="71"/>
      <c r="P170" s="71"/>
      <c r="Q170" s="46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</row>
    <row r="171" spans="1:48" x14ac:dyDescent="0.2">
      <c r="A171" s="46"/>
      <c r="B171" s="46"/>
      <c r="C171" s="46"/>
      <c r="D171" s="46"/>
      <c r="E171" s="71"/>
      <c r="F171" s="46"/>
      <c r="G171" s="46"/>
      <c r="H171" s="46"/>
      <c r="I171" s="46"/>
      <c r="J171" s="46"/>
      <c r="K171" s="46"/>
      <c r="L171" s="46"/>
      <c r="M171" s="46"/>
      <c r="N171" s="46"/>
      <c r="O171" s="71"/>
      <c r="P171" s="71"/>
      <c r="Q171" s="46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</row>
    <row r="172" spans="1:48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71"/>
      <c r="P172" s="71"/>
      <c r="Q172" s="71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</row>
    <row r="173" spans="1:48" x14ac:dyDescent="0.2">
      <c r="A173" s="73"/>
      <c r="B173" s="46"/>
      <c r="C173" s="82"/>
      <c r="D173" s="46"/>
      <c r="E173" s="46"/>
      <c r="F173" s="73"/>
      <c r="G173" s="46"/>
      <c r="H173" s="46"/>
      <c r="I173" s="46"/>
      <c r="J173" s="46"/>
      <c r="K173" s="46"/>
      <c r="L173" s="46"/>
      <c r="M173" s="46"/>
      <c r="N173" s="46"/>
      <c r="O173" s="71"/>
      <c r="P173" s="71"/>
      <c r="Q173" s="71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</row>
    <row r="174" spans="1:48" x14ac:dyDescent="0.2">
      <c r="A174" s="46"/>
      <c r="B174" s="71"/>
      <c r="C174" s="46"/>
      <c r="D174" s="71"/>
      <c r="E174" s="71"/>
      <c r="F174" s="32"/>
      <c r="G174" s="46"/>
      <c r="H174" s="46"/>
      <c r="I174" s="46"/>
      <c r="J174" s="46"/>
      <c r="K174" s="46"/>
      <c r="L174" s="46"/>
      <c r="M174" s="46"/>
      <c r="N174" s="46"/>
      <c r="O174" s="71"/>
      <c r="P174" s="71"/>
      <c r="Q174" s="71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</row>
    <row r="175" spans="1:48" x14ac:dyDescent="0.2">
      <c r="A175" s="46"/>
      <c r="B175" s="81"/>
      <c r="C175" s="46"/>
      <c r="D175" s="71"/>
      <c r="E175" s="71"/>
      <c r="F175" s="71"/>
      <c r="G175" s="46"/>
      <c r="H175" s="46"/>
      <c r="I175" s="46"/>
      <c r="J175" s="46"/>
      <c r="K175" s="46"/>
      <c r="L175" s="46"/>
      <c r="M175" s="46"/>
      <c r="N175" s="46"/>
      <c r="O175" s="71"/>
      <c r="P175" s="71"/>
      <c r="Q175" s="71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</row>
    <row r="176" spans="1:48" x14ac:dyDescent="0.2">
      <c r="A176" s="46"/>
      <c r="B176" s="71"/>
      <c r="C176" s="46"/>
      <c r="D176" s="71"/>
      <c r="E176" s="71"/>
      <c r="F176" s="71"/>
      <c r="G176" s="46"/>
      <c r="H176" s="46"/>
      <c r="I176" s="46"/>
      <c r="J176" s="46"/>
      <c r="K176" s="46"/>
      <c r="L176" s="46"/>
      <c r="M176" s="46"/>
      <c r="N176" s="46"/>
      <c r="O176" s="71"/>
      <c r="P176" s="71"/>
      <c r="Q176" s="71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</row>
    <row r="177" spans="1:48" x14ac:dyDescent="0.2">
      <c r="A177" s="46"/>
      <c r="B177" s="81"/>
      <c r="C177" s="46"/>
      <c r="D177" s="71"/>
      <c r="E177" s="71"/>
      <c r="F177" s="71"/>
      <c r="G177" s="46"/>
      <c r="H177" s="46"/>
      <c r="I177" s="46"/>
      <c r="J177" s="46"/>
      <c r="K177" s="46"/>
      <c r="L177" s="46"/>
      <c r="M177" s="46"/>
      <c r="N177" s="46"/>
      <c r="O177" s="71"/>
      <c r="P177" s="71"/>
      <c r="Q177" s="71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</row>
    <row r="178" spans="1:48" x14ac:dyDescent="0.2">
      <c r="A178" s="46"/>
      <c r="B178" s="71"/>
      <c r="C178" s="46"/>
      <c r="D178" s="71"/>
      <c r="E178" s="71"/>
      <c r="F178" s="71"/>
      <c r="G178" s="46"/>
      <c r="H178" s="46"/>
      <c r="I178" s="46"/>
      <c r="J178" s="46"/>
      <c r="K178" s="46"/>
      <c r="L178" s="46"/>
      <c r="M178" s="46"/>
      <c r="N178" s="46"/>
      <c r="O178" s="71"/>
      <c r="P178" s="71"/>
      <c r="Q178" s="71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</row>
    <row r="179" spans="1:48" x14ac:dyDescent="0.2">
      <c r="A179" s="46"/>
      <c r="B179" s="46"/>
      <c r="C179" s="46"/>
      <c r="D179" s="71"/>
      <c r="E179" s="71"/>
      <c r="F179" s="71"/>
      <c r="G179" s="46"/>
      <c r="H179" s="46"/>
      <c r="I179" s="46"/>
      <c r="J179" s="46"/>
      <c r="K179" s="46"/>
      <c r="L179" s="46"/>
      <c r="M179" s="46"/>
      <c r="N179" s="46"/>
      <c r="O179" s="71"/>
      <c r="P179" s="71"/>
      <c r="Q179" s="71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</row>
    <row r="180" spans="1:48" x14ac:dyDescent="0.2">
      <c r="A180" s="46"/>
      <c r="B180" s="46"/>
      <c r="C180" s="46"/>
      <c r="D180" s="71"/>
      <c r="E180" s="71"/>
      <c r="F180" s="71"/>
      <c r="G180" s="46"/>
      <c r="H180" s="46"/>
      <c r="I180" s="46"/>
      <c r="J180" s="46"/>
      <c r="K180" s="46"/>
      <c r="L180" s="46"/>
      <c r="M180" s="46"/>
      <c r="N180" s="46"/>
      <c r="O180" s="71"/>
      <c r="P180" s="71"/>
      <c r="Q180" s="71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</row>
    <row r="181" spans="1:48" x14ac:dyDescent="0.2">
      <c r="A181" s="46"/>
      <c r="B181" s="46"/>
      <c r="C181" s="46"/>
      <c r="D181" s="71"/>
      <c r="E181" s="71"/>
      <c r="F181" s="71"/>
      <c r="G181" s="46"/>
      <c r="H181" s="46"/>
      <c r="I181" s="46"/>
      <c r="J181" s="46"/>
      <c r="K181" s="46"/>
      <c r="L181" s="46"/>
      <c r="M181" s="46"/>
      <c r="N181" s="46"/>
      <c r="O181" s="71"/>
      <c r="P181" s="71"/>
      <c r="Q181" s="71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</row>
    <row r="182" spans="1:48" x14ac:dyDescent="0.2">
      <c r="A182" s="46"/>
      <c r="B182" s="46"/>
      <c r="C182" s="46"/>
      <c r="D182" s="71"/>
      <c r="E182" s="71"/>
      <c r="F182" s="71"/>
      <c r="G182" s="46"/>
      <c r="H182" s="46"/>
      <c r="I182" s="46"/>
      <c r="J182" s="46"/>
      <c r="K182" s="46"/>
      <c r="L182" s="46"/>
      <c r="M182" s="46"/>
      <c r="N182" s="46"/>
      <c r="O182" s="71"/>
      <c r="P182" s="71"/>
      <c r="Q182" s="71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</row>
    <row r="183" spans="1:48" x14ac:dyDescent="0.2">
      <c r="A183" s="46"/>
      <c r="B183" s="46"/>
      <c r="C183" s="46"/>
      <c r="D183" s="71"/>
      <c r="E183" s="71"/>
      <c r="F183" s="71"/>
      <c r="G183" s="46"/>
      <c r="H183" s="46"/>
      <c r="I183" s="46"/>
      <c r="J183" s="46"/>
      <c r="K183" s="46"/>
      <c r="L183" s="46"/>
      <c r="M183" s="46"/>
      <c r="N183" s="71"/>
      <c r="O183" s="71"/>
      <c r="P183" s="71"/>
      <c r="Q183" s="71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</row>
    <row r="184" spans="1:48" x14ac:dyDescent="0.2">
      <c r="A184" s="46"/>
      <c r="B184" s="46"/>
      <c r="C184" s="46"/>
      <c r="D184" s="71"/>
      <c r="E184" s="71"/>
      <c r="F184" s="71"/>
      <c r="G184" s="46"/>
      <c r="H184" s="46"/>
      <c r="I184" s="46"/>
      <c r="J184" s="46"/>
      <c r="K184" s="46"/>
      <c r="L184" s="46"/>
      <c r="M184" s="46"/>
      <c r="N184" s="71"/>
      <c r="O184" s="71"/>
      <c r="P184" s="71"/>
      <c r="Q184" s="71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</row>
    <row r="185" spans="1:48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71"/>
      <c r="O185" s="71"/>
      <c r="P185" s="71"/>
      <c r="Q185" s="71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</row>
    <row r="186" spans="1:48" x14ac:dyDescent="0.2">
      <c r="A186" s="73"/>
      <c r="B186" s="71"/>
      <c r="C186" s="75"/>
      <c r="D186" s="75"/>
      <c r="E186" s="75"/>
      <c r="F186" s="85"/>
      <c r="G186" s="71"/>
      <c r="H186" s="71"/>
      <c r="I186" s="46"/>
      <c r="J186" s="46"/>
      <c r="K186" s="46"/>
      <c r="L186" s="46"/>
      <c r="M186" s="46"/>
      <c r="N186" s="71"/>
      <c r="O186" s="71"/>
      <c r="P186" s="71"/>
      <c r="Q186" s="71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</row>
    <row r="187" spans="1:48" x14ac:dyDescent="0.2">
      <c r="A187" s="46"/>
      <c r="B187" s="71"/>
      <c r="C187" s="71"/>
      <c r="D187" s="71"/>
      <c r="E187" s="71"/>
      <c r="F187" s="71"/>
      <c r="G187" s="71"/>
      <c r="H187" s="86"/>
      <c r="I187" s="46"/>
      <c r="J187" s="46"/>
      <c r="K187" s="46"/>
      <c r="L187" s="46"/>
      <c r="M187" s="46"/>
      <c r="N187" s="71"/>
      <c r="O187" s="71"/>
      <c r="P187" s="71"/>
      <c r="Q187" s="71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</row>
    <row r="188" spans="1:48" x14ac:dyDescent="0.2">
      <c r="A188" s="46"/>
      <c r="B188" s="81"/>
      <c r="C188" s="71"/>
      <c r="D188" s="71"/>
      <c r="E188" s="87"/>
      <c r="F188" s="71"/>
      <c r="G188" s="71"/>
      <c r="H188" s="71"/>
      <c r="I188" s="46"/>
      <c r="J188" s="46"/>
      <c r="K188" s="46"/>
      <c r="L188" s="46"/>
      <c r="M188" s="46"/>
      <c r="N188" s="71"/>
      <c r="O188" s="71"/>
      <c r="P188" s="71"/>
      <c r="Q188" s="71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</row>
    <row r="189" spans="1:48" x14ac:dyDescent="0.2">
      <c r="A189" s="46"/>
      <c r="B189" s="87"/>
      <c r="C189" s="71"/>
      <c r="D189" s="71"/>
      <c r="E189" s="87"/>
      <c r="F189" s="71"/>
      <c r="G189" s="71"/>
      <c r="H189" s="88"/>
      <c r="I189" s="46"/>
      <c r="J189" s="46"/>
      <c r="K189" s="46"/>
      <c r="L189" s="46"/>
      <c r="M189" s="46"/>
      <c r="N189" s="71"/>
      <c r="O189" s="71"/>
      <c r="P189" s="71"/>
      <c r="Q189" s="71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</row>
    <row r="190" spans="1:48" x14ac:dyDescent="0.2">
      <c r="A190" s="46"/>
      <c r="B190" s="71"/>
      <c r="C190" s="71"/>
      <c r="D190" s="71"/>
      <c r="E190" s="87"/>
      <c r="F190" s="71"/>
      <c r="G190" s="71"/>
      <c r="H190" s="32"/>
      <c r="I190" s="46"/>
      <c r="J190" s="46"/>
      <c r="K190" s="46"/>
      <c r="L190" s="46"/>
      <c r="M190" s="46"/>
      <c r="N190" s="71"/>
      <c r="O190" s="71"/>
      <c r="P190" s="71"/>
      <c r="Q190" s="71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</row>
    <row r="191" spans="1:48" x14ac:dyDescent="0.2">
      <c r="A191" s="46"/>
      <c r="B191" s="71"/>
      <c r="C191" s="71"/>
      <c r="D191" s="71"/>
      <c r="E191" s="87"/>
      <c r="F191" s="71"/>
      <c r="G191" s="71"/>
      <c r="H191" s="71"/>
      <c r="I191" s="46"/>
      <c r="J191" s="46"/>
      <c r="K191" s="46"/>
      <c r="L191" s="46"/>
      <c r="M191" s="46"/>
      <c r="N191" s="71"/>
      <c r="O191" s="71"/>
      <c r="P191" s="71"/>
      <c r="Q191" s="71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</row>
    <row r="192" spans="1:48" x14ac:dyDescent="0.2">
      <c r="A192" s="46"/>
      <c r="B192" s="71"/>
      <c r="C192" s="71"/>
      <c r="D192" s="71"/>
      <c r="E192" s="87"/>
      <c r="F192" s="71"/>
      <c r="G192" s="71"/>
      <c r="H192" s="71"/>
      <c r="I192" s="46"/>
      <c r="J192" s="46"/>
      <c r="K192" s="46"/>
      <c r="L192" s="46"/>
      <c r="M192" s="46"/>
      <c r="N192" s="71"/>
      <c r="O192" s="71"/>
      <c r="P192" s="71"/>
      <c r="Q192" s="71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</row>
    <row r="193" spans="1:48" x14ac:dyDescent="0.2">
      <c r="A193" s="46"/>
      <c r="B193" s="71"/>
      <c r="C193" s="71"/>
      <c r="D193" s="71"/>
      <c r="E193" s="87"/>
      <c r="F193" s="71"/>
      <c r="G193" s="71"/>
      <c r="H193" s="89"/>
      <c r="I193" s="46"/>
      <c r="J193" s="46"/>
      <c r="K193" s="46"/>
      <c r="L193" s="46"/>
      <c r="M193" s="46"/>
      <c r="N193" s="71"/>
      <c r="O193" s="71"/>
      <c r="P193" s="71"/>
      <c r="Q193" s="71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</row>
    <row r="194" spans="1:48" x14ac:dyDescent="0.2">
      <c r="A194" s="46"/>
      <c r="B194" s="46"/>
      <c r="C194" s="46"/>
      <c r="D194" s="71"/>
      <c r="E194" s="87"/>
      <c r="F194" s="71"/>
      <c r="G194" s="46"/>
      <c r="H194" s="46"/>
      <c r="I194" s="46"/>
      <c r="J194" s="46"/>
      <c r="K194" s="46"/>
      <c r="L194" s="46"/>
      <c r="M194" s="46"/>
      <c r="N194" s="71"/>
      <c r="O194" s="71"/>
      <c r="P194" s="71"/>
      <c r="Q194" s="71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</row>
    <row r="195" spans="1:48" x14ac:dyDescent="0.2">
      <c r="A195" s="46"/>
      <c r="B195" s="46"/>
      <c r="C195" s="46"/>
      <c r="D195" s="71"/>
      <c r="E195" s="87"/>
      <c r="F195" s="71"/>
      <c r="G195" s="46"/>
      <c r="H195" s="46"/>
      <c r="I195" s="46"/>
      <c r="J195" s="46"/>
      <c r="K195" s="46"/>
      <c r="L195" s="46"/>
      <c r="M195" s="46"/>
      <c r="N195" s="71"/>
      <c r="O195" s="71"/>
      <c r="P195" s="71"/>
      <c r="Q195" s="71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</row>
    <row r="196" spans="1:48" x14ac:dyDescent="0.2">
      <c r="A196" s="46"/>
      <c r="B196" s="46"/>
      <c r="C196" s="46"/>
      <c r="D196" s="71"/>
      <c r="E196" s="87"/>
      <c r="F196" s="71"/>
      <c r="G196" s="46"/>
      <c r="H196" s="46"/>
      <c r="I196" s="46"/>
      <c r="J196" s="46"/>
      <c r="K196" s="46"/>
      <c r="L196" s="46"/>
      <c r="M196" s="46"/>
      <c r="N196" s="71"/>
      <c r="O196" s="71"/>
      <c r="P196" s="71"/>
      <c r="Q196" s="71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</row>
    <row r="197" spans="1:48" x14ac:dyDescent="0.2">
      <c r="A197" s="46"/>
      <c r="B197" s="46"/>
      <c r="C197" s="46"/>
      <c r="D197" s="71"/>
      <c r="E197" s="87"/>
      <c r="F197" s="71"/>
      <c r="G197" s="46"/>
      <c r="H197" s="46"/>
      <c r="I197" s="46"/>
      <c r="J197" s="46"/>
      <c r="K197" s="46"/>
      <c r="L197" s="46"/>
      <c r="M197" s="46"/>
      <c r="N197" s="71"/>
      <c r="O197" s="71"/>
      <c r="P197" s="71"/>
      <c r="Q197" s="71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</row>
    <row r="198" spans="1:48" x14ac:dyDescent="0.2">
      <c r="A198" s="46"/>
      <c r="B198" s="46"/>
      <c r="C198" s="46"/>
      <c r="D198" s="71"/>
      <c r="E198" s="87"/>
      <c r="F198" s="71"/>
      <c r="G198" s="46"/>
      <c r="H198" s="46"/>
      <c r="I198" s="46"/>
      <c r="J198" s="46"/>
      <c r="K198" s="46"/>
      <c r="L198" s="46"/>
      <c r="M198" s="46"/>
      <c r="N198" s="71"/>
      <c r="O198" s="71"/>
      <c r="P198" s="71"/>
      <c r="Q198" s="71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</row>
    <row r="199" spans="1:48" x14ac:dyDescent="0.2">
      <c r="A199" s="46"/>
      <c r="B199" s="46"/>
      <c r="C199" s="46"/>
      <c r="D199" s="71"/>
      <c r="E199" s="87"/>
      <c r="F199" s="71"/>
      <c r="G199" s="46"/>
      <c r="H199" s="46"/>
      <c r="I199" s="46"/>
      <c r="J199" s="46"/>
      <c r="K199" s="46"/>
      <c r="L199" s="46"/>
      <c r="M199" s="46"/>
      <c r="N199" s="71"/>
      <c r="O199" s="71"/>
      <c r="P199" s="71"/>
      <c r="Q199" s="71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</row>
    <row r="200" spans="1:48" x14ac:dyDescent="0.2">
      <c r="A200" s="46"/>
      <c r="B200" s="46"/>
      <c r="C200" s="46"/>
      <c r="D200" s="71"/>
      <c r="E200" s="87"/>
      <c r="F200" s="71"/>
      <c r="G200" s="46"/>
      <c r="H200" s="46"/>
      <c r="I200" s="46"/>
      <c r="J200" s="46"/>
      <c r="K200" s="46"/>
      <c r="L200" s="46"/>
      <c r="M200" s="46"/>
      <c r="N200" s="71"/>
      <c r="O200" s="71"/>
      <c r="P200" s="71"/>
      <c r="Q200" s="71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</row>
    <row r="201" spans="1:48" x14ac:dyDescent="0.2">
      <c r="A201" s="46"/>
      <c r="B201" s="46"/>
      <c r="C201" s="46"/>
      <c r="D201" s="71"/>
      <c r="E201" s="87"/>
      <c r="F201" s="71"/>
      <c r="G201" s="46"/>
      <c r="H201" s="46"/>
      <c r="I201" s="46"/>
      <c r="J201" s="46"/>
      <c r="K201" s="46"/>
      <c r="L201" s="46"/>
      <c r="M201" s="46"/>
      <c r="N201" s="71"/>
      <c r="O201" s="71"/>
      <c r="P201" s="71"/>
      <c r="Q201" s="71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</row>
    <row r="202" spans="1:48" x14ac:dyDescent="0.2">
      <c r="A202" s="46"/>
      <c r="B202" s="46"/>
      <c r="C202" s="46"/>
      <c r="D202" s="71"/>
      <c r="E202" s="87"/>
      <c r="F202" s="71"/>
      <c r="G202" s="46"/>
      <c r="H202" s="46"/>
      <c r="I202" s="46"/>
      <c r="J202" s="46"/>
      <c r="K202" s="46"/>
      <c r="L202" s="46"/>
      <c r="M202" s="46"/>
      <c r="N202" s="71"/>
      <c r="O202" s="71"/>
      <c r="P202" s="71"/>
      <c r="Q202" s="71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</row>
    <row r="203" spans="1:48" x14ac:dyDescent="0.2">
      <c r="A203" s="46"/>
      <c r="B203" s="46"/>
      <c r="C203" s="46"/>
      <c r="D203" s="71"/>
      <c r="E203" s="87"/>
      <c r="F203" s="71"/>
      <c r="G203" s="46"/>
      <c r="H203" s="46"/>
      <c r="I203" s="46"/>
      <c r="J203" s="46"/>
      <c r="K203" s="46"/>
      <c r="L203" s="46"/>
      <c r="M203" s="46"/>
      <c r="N203" s="71"/>
      <c r="O203" s="71"/>
      <c r="P203" s="71"/>
      <c r="Q203" s="71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</row>
    <row r="204" spans="1:48" x14ac:dyDescent="0.2">
      <c r="A204" s="46"/>
      <c r="B204" s="46"/>
      <c r="C204" s="46"/>
      <c r="D204" s="71"/>
      <c r="E204" s="87"/>
      <c r="F204" s="71"/>
      <c r="G204" s="46"/>
      <c r="H204" s="46"/>
      <c r="I204" s="46"/>
      <c r="J204" s="46"/>
      <c r="K204" s="46"/>
      <c r="L204" s="46"/>
      <c r="M204" s="46"/>
      <c r="N204" s="71"/>
      <c r="O204" s="71"/>
      <c r="P204" s="71"/>
      <c r="Q204" s="71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</row>
    <row r="205" spans="1:48" x14ac:dyDescent="0.2">
      <c r="A205" s="46"/>
      <c r="B205" s="46"/>
      <c r="C205" s="46"/>
      <c r="D205" s="71"/>
      <c r="E205" s="87"/>
      <c r="F205" s="71"/>
      <c r="G205" s="46"/>
      <c r="H205" s="46"/>
      <c r="I205" s="46"/>
      <c r="J205" s="46"/>
      <c r="K205" s="46"/>
      <c r="L205" s="46"/>
      <c r="M205" s="46"/>
      <c r="N205" s="71"/>
      <c r="O205" s="71"/>
      <c r="P205" s="71"/>
      <c r="Q205" s="71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</row>
    <row r="206" spans="1:48" x14ac:dyDescent="0.2">
      <c r="A206" s="46"/>
      <c r="B206" s="46"/>
      <c r="C206" s="46"/>
      <c r="D206" s="71"/>
      <c r="E206" s="87"/>
      <c r="F206" s="71"/>
      <c r="G206" s="46"/>
      <c r="H206" s="46"/>
      <c r="I206" s="46"/>
      <c r="J206" s="46"/>
      <c r="K206" s="46"/>
      <c r="L206" s="46"/>
      <c r="M206" s="46"/>
      <c r="N206" s="71"/>
      <c r="O206" s="71"/>
      <c r="P206" s="71"/>
      <c r="Q206" s="71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</row>
    <row r="207" spans="1:48" x14ac:dyDescent="0.2">
      <c r="A207" s="46"/>
      <c r="B207" s="46"/>
      <c r="C207" s="46"/>
      <c r="D207" s="71"/>
      <c r="E207" s="87"/>
      <c r="F207" s="71"/>
      <c r="G207" s="46"/>
      <c r="H207" s="46"/>
      <c r="I207" s="46"/>
      <c r="J207" s="46"/>
      <c r="K207" s="46"/>
      <c r="L207" s="46"/>
      <c r="M207" s="46"/>
      <c r="N207" s="71"/>
      <c r="O207" s="71"/>
      <c r="P207" s="71"/>
      <c r="Q207" s="71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</row>
    <row r="208" spans="1:48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71"/>
      <c r="O208" s="71"/>
      <c r="P208" s="71"/>
      <c r="Q208" s="71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</row>
    <row r="209" spans="1:48" x14ac:dyDescent="0.2">
      <c r="A209" s="73"/>
      <c r="B209" s="71"/>
      <c r="C209" s="71"/>
      <c r="D209" s="71"/>
      <c r="E209" s="71"/>
      <c r="F209" s="46"/>
      <c r="G209" s="46"/>
      <c r="H209" s="46"/>
      <c r="I209" s="46"/>
      <c r="J209" s="46"/>
      <c r="K209" s="46"/>
      <c r="L209" s="71"/>
      <c r="M209" s="71"/>
      <c r="N209" s="71"/>
      <c r="O209" s="71"/>
      <c r="P209" s="71"/>
      <c r="Q209" s="71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</row>
    <row r="210" spans="1:48" x14ac:dyDescent="0.2">
      <c r="A210" s="46"/>
      <c r="B210" s="46"/>
      <c r="C210" s="46"/>
      <c r="D210" s="90"/>
      <c r="E210" s="46"/>
      <c r="F210" s="46"/>
      <c r="G210" s="46"/>
      <c r="H210" s="46"/>
      <c r="I210" s="46"/>
      <c r="J210" s="46"/>
      <c r="K210" s="46"/>
      <c r="L210" s="71"/>
      <c r="M210" s="71"/>
      <c r="N210" s="71"/>
      <c r="O210" s="71"/>
      <c r="P210" s="71"/>
      <c r="Q210" s="71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</row>
    <row r="211" spans="1:48" x14ac:dyDescent="0.2">
      <c r="A211" s="46"/>
      <c r="B211" s="31"/>
      <c r="C211" s="46"/>
      <c r="D211" s="91"/>
      <c r="E211" s="46"/>
      <c r="F211" s="46"/>
      <c r="G211" s="46"/>
      <c r="H211" s="46"/>
      <c r="I211" s="46"/>
      <c r="J211" s="46"/>
      <c r="K211" s="46"/>
      <c r="L211" s="71"/>
      <c r="M211" s="71"/>
      <c r="N211" s="71"/>
      <c r="O211" s="71"/>
      <c r="P211" s="71"/>
      <c r="Q211" s="71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</row>
    <row r="212" spans="1:48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71"/>
      <c r="M212" s="71"/>
      <c r="N212" s="71"/>
      <c r="O212" s="71"/>
      <c r="P212" s="71"/>
      <c r="Q212" s="71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</row>
    <row r="213" spans="1:48" x14ac:dyDescent="0.2">
      <c r="A213" s="46"/>
      <c r="B213" s="32"/>
      <c r="C213" s="92"/>
      <c r="D213" s="46"/>
      <c r="E213" s="46"/>
      <c r="F213" s="46"/>
      <c r="G213" s="46"/>
      <c r="H213" s="46"/>
      <c r="I213" s="46"/>
      <c r="J213" s="46"/>
      <c r="K213" s="46"/>
      <c r="L213" s="71"/>
      <c r="M213" s="71"/>
      <c r="N213" s="71"/>
      <c r="O213" s="71"/>
      <c r="P213" s="71"/>
      <c r="Q213" s="71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</row>
    <row r="214" spans="1:48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71"/>
      <c r="M214" s="71"/>
      <c r="N214" s="71"/>
      <c r="O214" s="71"/>
      <c r="P214" s="71"/>
      <c r="Q214" s="71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</row>
    <row r="215" spans="1:48" x14ac:dyDescent="0.2">
      <c r="A215" s="73"/>
      <c r="B215" s="83"/>
      <c r="C215" s="83"/>
      <c r="D215" s="83"/>
      <c r="E215" s="83"/>
      <c r="F215" s="83"/>
      <c r="G215" s="83"/>
      <c r="H215" s="46"/>
      <c r="I215" s="46"/>
      <c r="J215" s="46"/>
      <c r="K215" s="46"/>
      <c r="L215" s="71"/>
      <c r="M215" s="71"/>
      <c r="N215" s="71"/>
      <c r="O215" s="71"/>
      <c r="P215" s="71"/>
      <c r="Q215" s="71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</row>
    <row r="216" spans="1:48" x14ac:dyDescent="0.2">
      <c r="A216" s="46"/>
      <c r="B216" s="83"/>
      <c r="C216" s="83"/>
      <c r="D216" s="83"/>
      <c r="E216" s="83"/>
      <c r="F216" s="83"/>
      <c r="G216" s="83"/>
      <c r="H216" s="46"/>
      <c r="I216" s="46"/>
      <c r="J216" s="46"/>
      <c r="K216" s="46"/>
      <c r="L216" s="71"/>
      <c r="M216" s="71"/>
      <c r="N216" s="71"/>
      <c r="O216" s="71"/>
      <c r="P216" s="71"/>
      <c r="Q216" s="71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</row>
    <row r="217" spans="1:48" x14ac:dyDescent="0.2">
      <c r="A217" s="34"/>
      <c r="B217" s="35"/>
      <c r="C217" s="83"/>
      <c r="D217" s="83"/>
      <c r="E217" s="83"/>
      <c r="F217" s="83"/>
      <c r="G217" s="46"/>
      <c r="H217" s="46"/>
      <c r="I217" s="46"/>
      <c r="J217" s="46"/>
      <c r="K217" s="46"/>
      <c r="L217" s="71"/>
      <c r="M217" s="71"/>
      <c r="N217" s="46"/>
      <c r="O217" s="71"/>
      <c r="P217" s="71"/>
      <c r="Q217" s="71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</row>
    <row r="218" spans="1:48" x14ac:dyDescent="0.2">
      <c r="A218" s="46"/>
      <c r="B218" s="93"/>
      <c r="C218" s="71"/>
      <c r="D218" s="71"/>
      <c r="E218" s="74"/>
      <c r="F218" s="71"/>
      <c r="G218" s="71"/>
      <c r="H218" s="46"/>
      <c r="I218" s="46"/>
      <c r="J218" s="46"/>
      <c r="K218" s="46"/>
      <c r="L218" s="71"/>
      <c r="M218" s="71"/>
      <c r="N218" s="46"/>
      <c r="O218" s="71"/>
      <c r="P218" s="71"/>
      <c r="Q218" s="71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</row>
    <row r="219" spans="1:48" x14ac:dyDescent="0.2">
      <c r="A219" s="28"/>
      <c r="B219" s="78"/>
      <c r="C219" s="71"/>
      <c r="D219" s="88"/>
      <c r="E219" s="94"/>
      <c r="F219" s="71"/>
      <c r="G219" s="71"/>
      <c r="H219" s="46"/>
      <c r="I219" s="46"/>
      <c r="J219" s="46"/>
      <c r="K219" s="46"/>
      <c r="L219" s="71"/>
      <c r="M219" s="71"/>
      <c r="N219" s="46"/>
      <c r="O219" s="71"/>
      <c r="P219" s="71"/>
      <c r="Q219" s="71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</row>
    <row r="220" spans="1:48" x14ac:dyDescent="0.2">
      <c r="A220" s="46"/>
      <c r="B220" s="71"/>
      <c r="C220" s="71"/>
      <c r="D220" s="71"/>
      <c r="E220" s="71"/>
      <c r="F220" s="71"/>
      <c r="G220" s="71"/>
      <c r="H220" s="46"/>
      <c r="I220" s="46"/>
      <c r="J220" s="46"/>
      <c r="K220" s="46"/>
      <c r="L220" s="71"/>
      <c r="M220" s="71"/>
      <c r="N220" s="46"/>
      <c r="O220" s="71"/>
      <c r="P220" s="71"/>
      <c r="Q220" s="71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</row>
    <row r="221" spans="1:48" x14ac:dyDescent="0.2">
      <c r="A221" s="73"/>
      <c r="B221" s="83"/>
      <c r="C221" s="83"/>
      <c r="D221" s="83"/>
      <c r="E221" s="83"/>
      <c r="F221" s="83"/>
      <c r="G221" s="83"/>
      <c r="H221" s="46"/>
      <c r="I221" s="46"/>
      <c r="J221" s="46"/>
      <c r="K221" s="46"/>
      <c r="L221" s="71"/>
      <c r="M221" s="71"/>
      <c r="N221" s="46"/>
      <c r="O221" s="71"/>
      <c r="P221" s="71"/>
      <c r="Q221" s="71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</row>
    <row r="222" spans="1:48" x14ac:dyDescent="0.2">
      <c r="A222" s="46"/>
      <c r="B222" s="83"/>
      <c r="C222" s="83"/>
      <c r="D222" s="83"/>
      <c r="E222" s="83"/>
      <c r="F222" s="83"/>
      <c r="G222" s="74"/>
      <c r="H222" s="46"/>
      <c r="I222" s="46"/>
      <c r="J222" s="46"/>
      <c r="K222" s="46"/>
      <c r="L222" s="71"/>
      <c r="M222" s="71"/>
      <c r="N222" s="46"/>
      <c r="O222" s="71"/>
      <c r="P222" s="71"/>
      <c r="Q222" s="71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</row>
    <row r="223" spans="1:48" x14ac:dyDescent="0.2">
      <c r="A223" s="34"/>
      <c r="B223" s="35"/>
      <c r="C223" s="83"/>
      <c r="D223" s="83"/>
      <c r="E223" s="83"/>
      <c r="F223" s="83"/>
      <c r="G223" s="83"/>
      <c r="H223" s="46"/>
      <c r="I223" s="46"/>
      <c r="J223" s="46"/>
      <c r="K223" s="46"/>
      <c r="L223" s="71"/>
      <c r="M223" s="71"/>
      <c r="N223" s="46"/>
      <c r="O223" s="71"/>
      <c r="P223" s="71"/>
      <c r="Q223" s="71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</row>
    <row r="224" spans="1:48" x14ac:dyDescent="0.2">
      <c r="A224" s="46"/>
      <c r="B224" s="93"/>
      <c r="C224" s="71"/>
      <c r="D224" s="71"/>
      <c r="E224" s="74"/>
      <c r="F224" s="71"/>
      <c r="G224" s="71"/>
      <c r="H224" s="46"/>
      <c r="I224" s="46"/>
      <c r="J224" s="46"/>
      <c r="K224" s="46"/>
      <c r="L224" s="71"/>
      <c r="M224" s="71"/>
      <c r="N224" s="46"/>
      <c r="O224" s="71"/>
      <c r="P224" s="71"/>
      <c r="Q224" s="71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</row>
    <row r="225" spans="1:48" x14ac:dyDescent="0.2">
      <c r="A225" s="28"/>
      <c r="B225" s="78"/>
      <c r="C225" s="71"/>
      <c r="D225" s="88"/>
      <c r="E225" s="94"/>
      <c r="F225" s="71"/>
      <c r="G225" s="71"/>
      <c r="H225" s="46"/>
      <c r="I225" s="46"/>
      <c r="J225" s="46"/>
      <c r="K225" s="46"/>
      <c r="L225" s="71"/>
      <c r="M225" s="71"/>
      <c r="N225" s="46"/>
      <c r="O225" s="71"/>
      <c r="P225" s="71"/>
      <c r="Q225" s="71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</row>
    <row r="226" spans="1:48" x14ac:dyDescent="0.2">
      <c r="A226" s="46"/>
      <c r="B226" s="71"/>
      <c r="C226" s="71"/>
      <c r="D226" s="71"/>
      <c r="E226" s="71"/>
      <c r="F226" s="71"/>
      <c r="G226" s="71"/>
      <c r="H226" s="46"/>
      <c r="I226" s="46"/>
      <c r="J226" s="46"/>
      <c r="K226" s="46"/>
      <c r="L226" s="71"/>
      <c r="M226" s="71"/>
      <c r="N226" s="46"/>
      <c r="O226" s="71"/>
      <c r="P226" s="71"/>
      <c r="Q226" s="71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</row>
    <row r="227" spans="1:48" x14ac:dyDescent="0.2">
      <c r="A227" s="46"/>
      <c r="B227" s="46"/>
      <c r="C227" s="46"/>
      <c r="D227" s="46"/>
      <c r="E227" s="46"/>
      <c r="F227" s="46"/>
      <c r="G227" s="71"/>
      <c r="H227" s="46"/>
      <c r="I227" s="46"/>
      <c r="J227" s="46"/>
      <c r="K227" s="46"/>
      <c r="L227" s="71"/>
      <c r="M227" s="71"/>
      <c r="N227" s="46"/>
      <c r="O227" s="71"/>
      <c r="P227" s="71"/>
      <c r="Q227" s="71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</row>
    <row r="228" spans="1:48" x14ac:dyDescent="0.2">
      <c r="A228" s="73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71"/>
      <c r="M228" s="71"/>
      <c r="N228" s="46"/>
      <c r="O228" s="71"/>
      <c r="P228" s="71"/>
      <c r="Q228" s="71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</row>
    <row r="229" spans="1:48" x14ac:dyDescent="0.2">
      <c r="A229" s="83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71"/>
      <c r="M229" s="71"/>
      <c r="N229" s="46"/>
      <c r="O229" s="71"/>
      <c r="P229" s="71"/>
      <c r="Q229" s="71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</row>
    <row r="230" spans="1:48" x14ac:dyDescent="0.2">
      <c r="A230" s="29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71"/>
      <c r="M230" s="71"/>
      <c r="N230" s="46"/>
      <c r="O230" s="71"/>
      <c r="P230" s="71"/>
      <c r="Q230" s="71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</row>
    <row r="231" spans="1:48" x14ac:dyDescent="0.2">
      <c r="A231" s="29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71"/>
      <c r="M231" s="71"/>
      <c r="N231" s="46"/>
      <c r="O231" s="71"/>
      <c r="P231" s="71"/>
      <c r="Q231" s="71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</row>
    <row r="232" spans="1:48" x14ac:dyDescent="0.2">
      <c r="A232" s="29"/>
      <c r="B232" s="46"/>
      <c r="C232" s="46"/>
      <c r="D232" s="46"/>
      <c r="E232" s="46"/>
      <c r="F232" s="46"/>
      <c r="G232" s="46"/>
      <c r="H232" s="46"/>
      <c r="I232" s="46"/>
      <c r="J232" s="71"/>
      <c r="K232" s="71"/>
      <c r="L232" s="71"/>
      <c r="M232" s="71"/>
      <c r="N232" s="46"/>
      <c r="O232" s="71"/>
      <c r="P232" s="71"/>
      <c r="Q232" s="71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</row>
    <row r="233" spans="1:48" x14ac:dyDescent="0.2">
      <c r="A233" s="29"/>
      <c r="B233" s="46"/>
      <c r="C233" s="46"/>
      <c r="D233" s="46"/>
      <c r="E233" s="46"/>
      <c r="F233" s="46"/>
      <c r="G233" s="46"/>
      <c r="H233" s="46"/>
      <c r="I233" s="46"/>
      <c r="J233" s="71"/>
      <c r="K233" s="71"/>
      <c r="L233" s="71"/>
      <c r="M233" s="71"/>
      <c r="N233" s="46"/>
      <c r="O233" s="71"/>
      <c r="P233" s="71"/>
      <c r="Q233" s="71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</row>
    <row r="234" spans="1:48" x14ac:dyDescent="0.2">
      <c r="A234" s="29"/>
      <c r="B234" s="46"/>
      <c r="C234" s="46"/>
      <c r="D234" s="46"/>
      <c r="E234" s="46"/>
      <c r="F234" s="46"/>
      <c r="G234" s="46"/>
      <c r="H234" s="46"/>
      <c r="I234" s="46"/>
      <c r="J234" s="71"/>
      <c r="K234" s="71"/>
      <c r="L234" s="71"/>
      <c r="M234" s="71"/>
      <c r="N234" s="46"/>
      <c r="O234" s="71"/>
      <c r="P234" s="71"/>
      <c r="Q234" s="71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</row>
    <row r="235" spans="1:48" x14ac:dyDescent="0.2">
      <c r="A235" s="29"/>
      <c r="B235" s="46"/>
      <c r="C235" s="46"/>
      <c r="D235" s="46"/>
      <c r="E235" s="46"/>
      <c r="F235" s="46"/>
      <c r="G235" s="46"/>
      <c r="H235" s="46"/>
      <c r="I235" s="46"/>
      <c r="J235" s="71"/>
      <c r="K235" s="71"/>
      <c r="L235" s="71"/>
      <c r="M235" s="71"/>
      <c r="N235" s="46"/>
      <c r="O235" s="71"/>
      <c r="P235" s="71"/>
      <c r="Q235" s="71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</row>
    <row r="236" spans="1:48" x14ac:dyDescent="0.2">
      <c r="A236" s="31"/>
      <c r="B236" s="46"/>
      <c r="C236" s="46"/>
      <c r="D236" s="46"/>
      <c r="E236" s="46"/>
      <c r="F236" s="46"/>
      <c r="G236" s="46"/>
      <c r="H236" s="46"/>
      <c r="I236" s="46"/>
      <c r="J236" s="71"/>
      <c r="K236" s="71"/>
      <c r="L236" s="71"/>
      <c r="M236" s="71"/>
      <c r="N236" s="46"/>
      <c r="O236" s="71"/>
      <c r="P236" s="71"/>
      <c r="Q236" s="71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</row>
    <row r="237" spans="1:48" x14ac:dyDescent="0.2">
      <c r="A237" s="31"/>
      <c r="B237" s="46"/>
      <c r="C237" s="46"/>
      <c r="D237" s="46"/>
      <c r="E237" s="46"/>
      <c r="F237" s="46"/>
      <c r="G237" s="46"/>
      <c r="H237" s="46"/>
      <c r="I237" s="46"/>
      <c r="J237" s="71"/>
      <c r="K237" s="71"/>
      <c r="L237" s="71"/>
      <c r="M237" s="71"/>
      <c r="N237" s="46"/>
      <c r="O237" s="71"/>
      <c r="P237" s="71"/>
      <c r="Q237" s="71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</row>
    <row r="238" spans="1:48" x14ac:dyDescent="0.2">
      <c r="A238" s="36"/>
      <c r="B238" s="46"/>
      <c r="C238" s="46"/>
      <c r="D238" s="46"/>
      <c r="E238" s="46"/>
      <c r="F238" s="46"/>
      <c r="G238" s="46"/>
      <c r="H238" s="46"/>
      <c r="I238" s="46"/>
      <c r="J238" s="71"/>
      <c r="K238" s="71"/>
      <c r="L238" s="71"/>
      <c r="M238" s="71"/>
      <c r="N238" s="46"/>
      <c r="O238" s="71"/>
      <c r="P238" s="71"/>
      <c r="Q238" s="71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</row>
    <row r="239" spans="1:48" x14ac:dyDescent="0.2">
      <c r="A239" s="37"/>
      <c r="B239" s="46"/>
      <c r="C239" s="46"/>
      <c r="D239" s="46"/>
      <c r="E239" s="46"/>
      <c r="F239" s="46"/>
      <c r="G239" s="46"/>
      <c r="H239" s="46"/>
      <c r="I239" s="46"/>
      <c r="J239" s="71"/>
      <c r="K239" s="71"/>
      <c r="L239" s="71"/>
      <c r="M239" s="71"/>
      <c r="N239" s="46"/>
      <c r="O239" s="71"/>
      <c r="P239" s="71"/>
      <c r="Q239" s="71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</row>
    <row r="240" spans="1:48" x14ac:dyDescent="0.2">
      <c r="A240" s="31"/>
      <c r="B240" s="46"/>
      <c r="C240" s="46"/>
      <c r="D240" s="46"/>
      <c r="E240" s="46"/>
      <c r="F240" s="46"/>
      <c r="G240" s="46"/>
      <c r="H240" s="46"/>
      <c r="I240" s="46"/>
      <c r="J240" s="71"/>
      <c r="K240" s="71"/>
      <c r="L240" s="71"/>
      <c r="M240" s="71"/>
      <c r="N240" s="46"/>
      <c r="O240" s="71"/>
      <c r="P240" s="71"/>
      <c r="Q240" s="71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</row>
    <row r="241" spans="1:48" x14ac:dyDescent="0.2">
      <c r="A241" s="31"/>
      <c r="B241" s="46"/>
      <c r="C241" s="46"/>
      <c r="D241" s="46"/>
      <c r="E241" s="46"/>
      <c r="F241" s="46"/>
      <c r="G241" s="46"/>
      <c r="H241" s="46"/>
      <c r="I241" s="46"/>
      <c r="J241" s="71"/>
      <c r="K241" s="71"/>
      <c r="L241" s="71"/>
      <c r="M241" s="71"/>
      <c r="N241" s="46"/>
      <c r="O241" s="71"/>
      <c r="P241" s="71"/>
      <c r="Q241" s="71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</row>
    <row r="242" spans="1:48" x14ac:dyDescent="0.2">
      <c r="A242" s="46"/>
      <c r="B242" s="46"/>
      <c r="C242" s="46"/>
      <c r="D242" s="46"/>
      <c r="E242" s="46"/>
      <c r="F242" s="46"/>
      <c r="G242" s="46"/>
      <c r="H242" s="46"/>
      <c r="I242" s="46"/>
      <c r="J242" s="71"/>
      <c r="K242" s="71"/>
      <c r="L242" s="71"/>
      <c r="M242" s="71"/>
      <c r="N242" s="46"/>
      <c r="O242" s="71"/>
      <c r="P242" s="71"/>
      <c r="Q242" s="71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</row>
    <row r="243" spans="1:48" x14ac:dyDescent="0.2">
      <c r="A243" s="46"/>
      <c r="B243" s="46"/>
      <c r="C243" s="46"/>
      <c r="D243" s="46"/>
      <c r="E243" s="46"/>
      <c r="F243" s="46"/>
      <c r="G243" s="46"/>
      <c r="H243" s="46"/>
      <c r="I243" s="46"/>
      <c r="J243" s="71"/>
      <c r="K243" s="71"/>
      <c r="L243" s="71"/>
      <c r="M243" s="71"/>
      <c r="N243" s="46"/>
      <c r="O243" s="71"/>
      <c r="P243" s="71"/>
      <c r="Q243" s="71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</row>
    <row r="244" spans="1:48" x14ac:dyDescent="0.2">
      <c r="A244" s="46"/>
      <c r="B244" s="46"/>
      <c r="C244" s="46"/>
      <c r="D244" s="46"/>
      <c r="E244" s="46"/>
      <c r="F244" s="46"/>
      <c r="G244" s="46"/>
      <c r="H244" s="46"/>
      <c r="I244" s="46"/>
      <c r="J244" s="71"/>
      <c r="K244" s="71"/>
      <c r="L244" s="71"/>
      <c r="M244" s="71"/>
      <c r="N244" s="46"/>
      <c r="O244" s="71"/>
      <c r="P244" s="71"/>
      <c r="Q244" s="71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</row>
    <row r="245" spans="1:48" x14ac:dyDescent="0.2">
      <c r="A245" s="46"/>
      <c r="B245" s="46"/>
      <c r="C245" s="46"/>
      <c r="D245" s="46"/>
      <c r="E245" s="46"/>
      <c r="F245" s="46"/>
      <c r="G245" s="46"/>
      <c r="H245" s="46"/>
      <c r="I245" s="46"/>
      <c r="J245" s="71"/>
      <c r="K245" s="71"/>
      <c r="L245" s="71"/>
      <c r="M245" s="71"/>
      <c r="N245" s="46"/>
      <c r="O245" s="71"/>
      <c r="P245" s="71"/>
      <c r="Q245" s="71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</row>
    <row r="246" spans="1:48" x14ac:dyDescent="0.2">
      <c r="A246" s="46"/>
      <c r="B246" s="46"/>
      <c r="C246" s="46"/>
      <c r="D246" s="46"/>
      <c r="E246" s="46"/>
      <c r="F246" s="46"/>
      <c r="G246" s="46"/>
      <c r="H246" s="46"/>
      <c r="I246" s="46"/>
      <c r="J246" s="71"/>
      <c r="K246" s="71"/>
      <c r="L246" s="71"/>
      <c r="M246" s="71"/>
      <c r="N246" s="46"/>
      <c r="O246" s="71"/>
      <c r="P246" s="71"/>
      <c r="Q246" s="71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</row>
    <row r="247" spans="1:48" x14ac:dyDescent="0.2">
      <c r="A247" s="46"/>
      <c r="B247" s="46"/>
      <c r="C247" s="46"/>
      <c r="D247" s="46"/>
      <c r="E247" s="46"/>
      <c r="F247" s="46"/>
      <c r="G247" s="46"/>
      <c r="H247" s="46"/>
      <c r="I247" s="46"/>
      <c r="J247" s="71"/>
      <c r="K247" s="71"/>
      <c r="L247" s="71"/>
      <c r="M247" s="71"/>
      <c r="N247" s="46"/>
      <c r="O247" s="71"/>
      <c r="P247" s="71"/>
      <c r="Q247" s="71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</row>
    <row r="248" spans="1:48" x14ac:dyDescent="0.2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71"/>
      <c r="M248" s="71"/>
      <c r="N248" s="46"/>
      <c r="O248" s="71"/>
      <c r="P248" s="71"/>
      <c r="Q248" s="71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</row>
    <row r="249" spans="1:48" x14ac:dyDescent="0.2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71"/>
      <c r="M249" s="71"/>
      <c r="N249" s="46"/>
      <c r="O249" s="71"/>
      <c r="P249" s="71"/>
      <c r="Q249" s="71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</row>
    <row r="250" spans="1:48" x14ac:dyDescent="0.2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71"/>
      <c r="M250" s="71"/>
      <c r="N250" s="46"/>
      <c r="O250" s="71"/>
      <c r="P250" s="71"/>
      <c r="Q250" s="71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</row>
    <row r="251" spans="1:48" x14ac:dyDescent="0.2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71"/>
      <c r="M251" s="71"/>
      <c r="N251" s="46"/>
      <c r="O251" s="71"/>
      <c r="P251" s="71"/>
      <c r="Q251" s="71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</row>
    <row r="252" spans="1:48" x14ac:dyDescent="0.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71"/>
      <c r="M252" s="71"/>
      <c r="N252" s="46"/>
      <c r="O252" s="71"/>
      <c r="P252" s="71"/>
      <c r="Q252" s="71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</row>
    <row r="253" spans="1:48" x14ac:dyDescent="0.2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71"/>
      <c r="M253" s="71"/>
      <c r="N253" s="46"/>
      <c r="O253" s="71"/>
      <c r="P253" s="71"/>
      <c r="Q253" s="71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</row>
    <row r="254" spans="1:48" x14ac:dyDescent="0.2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71"/>
      <c r="M254" s="71"/>
      <c r="N254" s="46"/>
      <c r="O254" s="71"/>
      <c r="P254" s="71"/>
      <c r="Q254" s="71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</row>
    <row r="255" spans="1:48" x14ac:dyDescent="0.2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71"/>
      <c r="M255" s="71"/>
      <c r="N255" s="46"/>
      <c r="O255" s="71"/>
      <c r="P255" s="71"/>
      <c r="Q255" s="71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</row>
    <row r="256" spans="1:48" x14ac:dyDescent="0.2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71"/>
      <c r="M256" s="71"/>
      <c r="N256" s="46"/>
      <c r="O256" s="71"/>
      <c r="P256" s="71"/>
      <c r="Q256" s="71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</row>
    <row r="257" spans="1:48" x14ac:dyDescent="0.2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71"/>
      <c r="M257" s="71"/>
      <c r="N257" s="46"/>
      <c r="O257" s="71"/>
      <c r="P257" s="71"/>
      <c r="Q257" s="71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</row>
    <row r="258" spans="1:48" x14ac:dyDescent="0.2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71"/>
      <c r="M258" s="71"/>
      <c r="N258" s="46"/>
      <c r="O258" s="71"/>
      <c r="P258" s="71"/>
      <c r="Q258" s="71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</row>
    <row r="259" spans="1:48" x14ac:dyDescent="0.2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71"/>
      <c r="M259" s="71"/>
      <c r="N259" s="46"/>
      <c r="O259" s="71"/>
      <c r="P259" s="71"/>
      <c r="Q259" s="71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</row>
    <row r="260" spans="1:48" x14ac:dyDescent="0.2">
      <c r="A260" s="30"/>
      <c r="B260" s="46"/>
      <c r="C260" s="71"/>
      <c r="D260" s="71"/>
      <c r="E260" s="71"/>
      <c r="F260" s="71"/>
      <c r="G260" s="71"/>
      <c r="H260" s="71"/>
      <c r="I260" s="46"/>
      <c r="J260" s="71"/>
      <c r="K260" s="71"/>
      <c r="L260" s="71"/>
      <c r="M260" s="71"/>
      <c r="N260" s="46"/>
      <c r="O260" s="71"/>
      <c r="P260" s="71"/>
      <c r="Q260" s="71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</row>
    <row r="261" spans="1:48" x14ac:dyDescent="0.2">
      <c r="A261" s="30"/>
      <c r="B261" s="46"/>
      <c r="C261" s="71"/>
      <c r="D261" s="71"/>
      <c r="E261" s="71"/>
      <c r="F261" s="71"/>
      <c r="G261" s="71"/>
      <c r="H261" s="71"/>
      <c r="I261" s="46"/>
      <c r="J261" s="46"/>
      <c r="K261" s="46"/>
      <c r="L261" s="71"/>
      <c r="M261" s="71"/>
      <c r="N261" s="46"/>
      <c r="O261" s="71"/>
      <c r="P261" s="71"/>
      <c r="Q261" s="71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</row>
    <row r="262" spans="1:48" x14ac:dyDescent="0.2">
      <c r="A262" s="30"/>
      <c r="B262" s="46"/>
      <c r="C262" s="71"/>
      <c r="D262" s="71"/>
      <c r="E262" s="71"/>
      <c r="F262" s="71"/>
      <c r="G262" s="71"/>
      <c r="H262" s="71"/>
      <c r="I262" s="46"/>
      <c r="J262" s="46"/>
      <c r="K262" s="46"/>
      <c r="L262" s="71"/>
      <c r="M262" s="71"/>
      <c r="N262" s="46"/>
      <c r="O262" s="71"/>
      <c r="P262" s="71"/>
      <c r="Q262" s="71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</row>
    <row r="263" spans="1:48" x14ac:dyDescent="0.2">
      <c r="A263" s="30"/>
      <c r="B263" s="46"/>
      <c r="C263" s="71"/>
      <c r="D263" s="71"/>
      <c r="E263" s="71"/>
      <c r="F263" s="71"/>
      <c r="G263" s="71"/>
      <c r="H263" s="71"/>
      <c r="I263" s="46"/>
      <c r="J263" s="46"/>
      <c r="K263" s="46"/>
      <c r="L263" s="71"/>
      <c r="M263" s="71"/>
      <c r="N263" s="46"/>
      <c r="O263" s="71"/>
      <c r="P263" s="71"/>
      <c r="Q263" s="71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</row>
    <row r="264" spans="1:48" x14ac:dyDescent="0.2">
      <c r="A264" s="30"/>
      <c r="B264" s="46"/>
      <c r="C264" s="71"/>
      <c r="D264" s="71"/>
      <c r="E264" s="71"/>
      <c r="F264" s="71"/>
      <c r="G264" s="71"/>
      <c r="H264" s="71"/>
      <c r="I264" s="46"/>
      <c r="J264" s="46"/>
      <c r="K264" s="46"/>
      <c r="L264" s="71"/>
      <c r="M264" s="71"/>
      <c r="N264" s="46"/>
      <c r="O264" s="71"/>
      <c r="P264" s="71"/>
      <c r="Q264" s="71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</row>
    <row r="265" spans="1:48" x14ac:dyDescent="0.2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46"/>
      <c r="O265" s="71"/>
      <c r="P265" s="71"/>
      <c r="Q265" s="71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</row>
    <row r="266" spans="1:48" x14ac:dyDescent="0.2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46"/>
      <c r="O266" s="71"/>
      <c r="P266" s="71"/>
      <c r="Q266" s="71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</row>
    <row r="267" spans="1:48" x14ac:dyDescent="0.2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</row>
    <row r="268" spans="1:48" x14ac:dyDescent="0.2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</row>
    <row r="269" spans="1:48" x14ac:dyDescent="0.2">
      <c r="N269" s="71"/>
      <c r="O269" s="71"/>
      <c r="P269" s="71"/>
      <c r="Q269" s="71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</row>
    <row r="270" spans="1:48" x14ac:dyDescent="0.2">
      <c r="N270" s="71"/>
      <c r="O270" s="71"/>
      <c r="P270" s="71"/>
      <c r="Q270" s="71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</row>
    <row r="271" spans="1:48" x14ac:dyDescent="0.2">
      <c r="N271" s="71"/>
      <c r="O271" s="71"/>
      <c r="P271" s="71"/>
      <c r="Q271" s="71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</row>
    <row r="272" spans="1:48" x14ac:dyDescent="0.2">
      <c r="N272" s="71"/>
      <c r="O272" s="71"/>
      <c r="P272" s="71"/>
      <c r="Q272" s="71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</row>
    <row r="273" spans="14:48" x14ac:dyDescent="0.2">
      <c r="N273" s="71"/>
      <c r="O273" s="71"/>
      <c r="P273" s="71"/>
      <c r="Q273" s="71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</row>
    <row r="274" spans="14:48" x14ac:dyDescent="0.2">
      <c r="N274" s="71"/>
      <c r="O274" s="71"/>
      <c r="P274" s="71"/>
      <c r="Q274" s="71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</row>
    <row r="275" spans="14:48" x14ac:dyDescent="0.2">
      <c r="N275" s="71"/>
      <c r="O275" s="71"/>
      <c r="P275" s="71"/>
      <c r="Q275" s="71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</row>
    <row r="276" spans="14:48" x14ac:dyDescent="0.2">
      <c r="N276" s="71"/>
      <c r="O276" s="71"/>
      <c r="P276" s="71"/>
      <c r="Q276" s="71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</row>
    <row r="277" spans="14:48" x14ac:dyDescent="0.2">
      <c r="N277" s="71"/>
      <c r="O277" s="71"/>
      <c r="P277" s="71"/>
      <c r="Q277" s="71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</row>
    <row r="278" spans="14:48" x14ac:dyDescent="0.2">
      <c r="N278" s="71"/>
      <c r="O278" s="71"/>
      <c r="P278" s="71"/>
      <c r="Q278" s="71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</row>
    <row r="279" spans="14:48" x14ac:dyDescent="0.2">
      <c r="N279" s="71"/>
      <c r="O279" s="71"/>
      <c r="P279" s="71"/>
      <c r="Q279" s="71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</row>
    <row r="280" spans="14:48" x14ac:dyDescent="0.2">
      <c r="N280" s="71"/>
      <c r="O280" s="71"/>
      <c r="P280" s="71"/>
      <c r="Q280" s="71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</row>
    <row r="281" spans="14:48" x14ac:dyDescent="0.2">
      <c r="N281" s="71"/>
      <c r="O281" s="71"/>
      <c r="P281" s="71"/>
      <c r="Q281" s="71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</row>
    <row r="282" spans="14:48" x14ac:dyDescent="0.2">
      <c r="N282" s="71"/>
      <c r="O282" s="71"/>
      <c r="P282" s="71"/>
      <c r="Q282" s="71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</row>
    <row r="283" spans="14:48" x14ac:dyDescent="0.2">
      <c r="N283" s="71"/>
      <c r="O283" s="71"/>
      <c r="P283" s="71"/>
      <c r="Q283" s="71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</row>
    <row r="284" spans="14:48" x14ac:dyDescent="0.2">
      <c r="N284" s="71"/>
      <c r="O284" s="71"/>
      <c r="P284" s="71"/>
      <c r="Q284" s="71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</row>
    <row r="285" spans="14:48" x14ac:dyDescent="0.2">
      <c r="N285" s="71"/>
      <c r="O285" s="71"/>
      <c r="P285" s="71"/>
      <c r="Q285" s="71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</row>
    <row r="286" spans="14:48" x14ac:dyDescent="0.2">
      <c r="N286" s="71"/>
      <c r="O286" s="71"/>
      <c r="P286" s="71"/>
      <c r="Q286" s="71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</row>
    <row r="287" spans="14:48" x14ac:dyDescent="0.2">
      <c r="N287" s="71"/>
      <c r="O287" s="71"/>
      <c r="P287" s="71"/>
      <c r="Q287" s="71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</row>
    <row r="288" spans="14:48" x14ac:dyDescent="0.2">
      <c r="N288" s="71"/>
      <c r="O288" s="71"/>
      <c r="P288" s="71"/>
      <c r="Q288" s="71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</row>
    <row r="289" spans="14:48" x14ac:dyDescent="0.2">
      <c r="N289" s="71"/>
      <c r="O289" s="71"/>
      <c r="P289" s="71"/>
      <c r="Q289" s="71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</row>
    <row r="290" spans="14:48" x14ac:dyDescent="0.2">
      <c r="N290" s="71"/>
      <c r="O290" s="71"/>
      <c r="P290" s="71"/>
      <c r="Q290" s="71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</row>
    <row r="291" spans="14:48" x14ac:dyDescent="0.2">
      <c r="N291" s="71"/>
      <c r="O291" s="71"/>
      <c r="P291" s="71"/>
      <c r="Q291" s="71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</row>
    <row r="292" spans="14:48" x14ac:dyDescent="0.2">
      <c r="N292" s="71"/>
      <c r="O292" s="71"/>
      <c r="P292" s="71"/>
      <c r="Q292" s="71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</row>
    <row r="293" spans="14:48" x14ac:dyDescent="0.2">
      <c r="N293" s="71"/>
      <c r="O293" s="71"/>
      <c r="P293" s="71"/>
      <c r="Q293" s="71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</row>
    <row r="294" spans="14:48" x14ac:dyDescent="0.2">
      <c r="N294" s="71"/>
      <c r="O294" s="71"/>
      <c r="P294" s="71"/>
      <c r="Q294" s="71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</row>
    <row r="295" spans="14:48" x14ac:dyDescent="0.2">
      <c r="N295" s="71"/>
      <c r="O295" s="71"/>
      <c r="P295" s="71"/>
      <c r="Q295" s="71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</row>
    <row r="296" spans="14:48" x14ac:dyDescent="0.2">
      <c r="N296" s="71"/>
      <c r="O296" s="71"/>
      <c r="P296" s="71"/>
      <c r="Q296" s="71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</row>
    <row r="297" spans="14:48" x14ac:dyDescent="0.2">
      <c r="N297" s="71"/>
      <c r="O297" s="71"/>
      <c r="P297" s="71"/>
      <c r="Q297" s="71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</row>
    <row r="298" spans="14:48" x14ac:dyDescent="0.2">
      <c r="N298" s="71"/>
      <c r="O298" s="71"/>
      <c r="P298" s="71"/>
      <c r="Q298" s="71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</row>
    <row r="299" spans="14:48" x14ac:dyDescent="0.2">
      <c r="N299" s="71"/>
      <c r="O299" s="71"/>
      <c r="P299" s="71"/>
      <c r="Q299" s="71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</row>
    <row r="300" spans="14:48" x14ac:dyDescent="0.2">
      <c r="N300" s="71"/>
      <c r="O300" s="71"/>
      <c r="P300" s="71"/>
      <c r="Q300" s="71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</row>
    <row r="301" spans="14:48" x14ac:dyDescent="0.2">
      <c r="N301" s="71"/>
      <c r="O301" s="71"/>
      <c r="P301" s="71"/>
      <c r="Q301" s="71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</row>
    <row r="302" spans="14:48" x14ac:dyDescent="0.2">
      <c r="N302" s="71"/>
      <c r="O302" s="71"/>
      <c r="P302" s="71"/>
      <c r="Q302" s="71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</row>
    <row r="303" spans="14:48" x14ac:dyDescent="0.2">
      <c r="N303" s="71"/>
      <c r="O303" s="71"/>
      <c r="P303" s="71"/>
      <c r="Q303" s="71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</row>
    <row r="304" spans="14:48" x14ac:dyDescent="0.2">
      <c r="N304" s="71"/>
      <c r="O304" s="71"/>
      <c r="P304" s="71"/>
      <c r="Q304" s="71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</row>
    <row r="305" spans="14:48" x14ac:dyDescent="0.2">
      <c r="N305" s="71"/>
      <c r="O305" s="71"/>
      <c r="P305" s="71"/>
      <c r="Q305" s="71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</row>
    <row r="306" spans="14:48" x14ac:dyDescent="0.2">
      <c r="N306" s="71"/>
      <c r="O306" s="71"/>
      <c r="P306" s="71"/>
      <c r="Q306" s="71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</row>
    <row r="307" spans="14:48" x14ac:dyDescent="0.2">
      <c r="N307" s="71"/>
      <c r="O307" s="71"/>
      <c r="P307" s="71"/>
      <c r="Q307" s="71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</row>
    <row r="308" spans="14:48" x14ac:dyDescent="0.2">
      <c r="N308" s="71"/>
      <c r="O308" s="71"/>
      <c r="P308" s="71"/>
      <c r="Q308" s="71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</row>
    <row r="309" spans="14:48" x14ac:dyDescent="0.2">
      <c r="N309" s="71"/>
      <c r="O309" s="71"/>
      <c r="P309" s="71"/>
      <c r="Q309" s="71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</row>
    <row r="310" spans="14:48" x14ac:dyDescent="0.2">
      <c r="N310" s="71"/>
      <c r="O310" s="71"/>
      <c r="P310" s="71"/>
      <c r="Q310" s="71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</row>
    <row r="311" spans="14:48" x14ac:dyDescent="0.2">
      <c r="N311" s="71"/>
      <c r="O311" s="71"/>
      <c r="P311" s="71"/>
      <c r="Q311" s="71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</row>
    <row r="312" spans="14:48" x14ac:dyDescent="0.2">
      <c r="N312" s="71"/>
      <c r="O312" s="71"/>
      <c r="P312" s="71"/>
      <c r="Q312" s="71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</row>
    <row r="313" spans="14:48" x14ac:dyDescent="0.2">
      <c r="N313" s="71"/>
      <c r="O313" s="71"/>
      <c r="P313" s="71"/>
      <c r="Q313" s="71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</row>
    <row r="314" spans="14:48" x14ac:dyDescent="0.2">
      <c r="N314" s="71"/>
      <c r="O314" s="71"/>
      <c r="P314" s="71"/>
      <c r="Q314" s="71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</row>
    <row r="315" spans="14:48" x14ac:dyDescent="0.2">
      <c r="N315" s="71"/>
      <c r="O315" s="71"/>
      <c r="P315" s="71"/>
      <c r="Q315" s="71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</row>
    <row r="316" spans="14:48" x14ac:dyDescent="0.2">
      <c r="N316" s="71"/>
      <c r="O316" s="71"/>
      <c r="P316" s="71"/>
      <c r="Q316" s="71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</row>
    <row r="317" spans="14:48" x14ac:dyDescent="0.2">
      <c r="N317" s="71"/>
      <c r="O317" s="71"/>
      <c r="P317" s="71"/>
      <c r="Q317" s="71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</row>
    <row r="318" spans="14:48" x14ac:dyDescent="0.2">
      <c r="N318" s="71"/>
      <c r="O318" s="71"/>
      <c r="P318" s="71"/>
      <c r="Q318" s="71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</row>
    <row r="319" spans="14:48" x14ac:dyDescent="0.2">
      <c r="N319" s="71"/>
      <c r="O319" s="71"/>
      <c r="P319" s="71"/>
      <c r="Q319" s="71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</row>
    <row r="320" spans="14:48" x14ac:dyDescent="0.2">
      <c r="N320" s="71"/>
      <c r="O320" s="71"/>
      <c r="P320" s="71"/>
      <c r="Q320" s="71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</row>
    <row r="321" spans="1:48" x14ac:dyDescent="0.2">
      <c r="N321" s="71"/>
      <c r="O321" s="71"/>
      <c r="P321" s="71"/>
      <c r="Q321" s="71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</row>
    <row r="322" spans="1:48" x14ac:dyDescent="0.2">
      <c r="N322" s="71"/>
      <c r="O322" s="71"/>
      <c r="P322" s="71"/>
      <c r="Q322" s="71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</row>
    <row r="323" spans="1:48" x14ac:dyDescent="0.2">
      <c r="N323" s="71"/>
      <c r="O323" s="71"/>
      <c r="P323" s="71"/>
      <c r="Q323" s="71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</row>
    <row r="324" spans="1:48" x14ac:dyDescent="0.2">
      <c r="N324" s="71"/>
      <c r="O324" s="71"/>
      <c r="P324" s="71"/>
      <c r="Q324" s="71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</row>
    <row r="325" spans="1:48" x14ac:dyDescent="0.2">
      <c r="N325" s="71"/>
      <c r="O325" s="71"/>
      <c r="P325" s="71"/>
      <c r="Q325" s="71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</row>
    <row r="326" spans="1:48" x14ac:dyDescent="0.2">
      <c r="N326" s="71"/>
      <c r="O326" s="71"/>
      <c r="P326" s="71"/>
      <c r="Q326" s="71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</row>
    <row r="327" spans="1:48" x14ac:dyDescent="0.2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</row>
    <row r="328" spans="1:48" x14ac:dyDescent="0.2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</row>
    <row r="329" spans="1:48" x14ac:dyDescent="0.2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</row>
    <row r="330" spans="1:48" x14ac:dyDescent="0.2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</row>
    <row r="331" spans="1:48" x14ac:dyDescent="0.2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</row>
    <row r="332" spans="1:48" x14ac:dyDescent="0.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</row>
    <row r="333" spans="1:48" x14ac:dyDescent="0.2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</row>
    <row r="334" spans="1:48" x14ac:dyDescent="0.2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</row>
    <row r="335" spans="1:48" x14ac:dyDescent="0.2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</row>
    <row r="336" spans="1:48" x14ac:dyDescent="0.2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</row>
    <row r="337" spans="1:48" x14ac:dyDescent="0.2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</row>
    <row r="338" spans="1:48" x14ac:dyDescent="0.2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</row>
    <row r="339" spans="1:48" x14ac:dyDescent="0.2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</row>
    <row r="340" spans="1:48" x14ac:dyDescent="0.2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</row>
    <row r="341" spans="1:48" x14ac:dyDescent="0.2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</row>
    <row r="342" spans="1:48" x14ac:dyDescent="0.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</row>
    <row r="343" spans="1:48" x14ac:dyDescent="0.2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</row>
    <row r="344" spans="1:48" x14ac:dyDescent="0.2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</row>
    <row r="345" spans="1:48" x14ac:dyDescent="0.2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</row>
    <row r="346" spans="1:48" x14ac:dyDescent="0.2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</row>
    <row r="347" spans="1:48" x14ac:dyDescent="0.2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</row>
    <row r="348" spans="1:48" x14ac:dyDescent="0.2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</row>
    <row r="349" spans="1:48" x14ac:dyDescent="0.2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</row>
    <row r="350" spans="1:48" x14ac:dyDescent="0.2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</row>
    <row r="351" spans="1:48" x14ac:dyDescent="0.2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</row>
    <row r="352" spans="1:48" x14ac:dyDescent="0.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</row>
    <row r="353" spans="1:48" x14ac:dyDescent="0.2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</row>
    <row r="354" spans="1:48" x14ac:dyDescent="0.2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</row>
    <row r="355" spans="1:48" x14ac:dyDescent="0.2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</row>
    <row r="356" spans="1:48" x14ac:dyDescent="0.2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</row>
    <row r="357" spans="1:48" x14ac:dyDescent="0.2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</row>
    <row r="358" spans="1:48" x14ac:dyDescent="0.2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</row>
    <row r="359" spans="1:48" x14ac:dyDescent="0.2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</row>
    <row r="360" spans="1:48" x14ac:dyDescent="0.2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</row>
    <row r="361" spans="1:48" x14ac:dyDescent="0.2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</row>
    <row r="362" spans="1:48" x14ac:dyDescent="0.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</row>
    <row r="363" spans="1:48" x14ac:dyDescent="0.2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</row>
    <row r="364" spans="1:48" x14ac:dyDescent="0.2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</row>
    <row r="365" spans="1:48" x14ac:dyDescent="0.2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</row>
    <row r="366" spans="1:48" x14ac:dyDescent="0.2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</row>
    <row r="367" spans="1:48" x14ac:dyDescent="0.2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</row>
    <row r="368" spans="1:48" x14ac:dyDescent="0.2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</row>
    <row r="369" spans="1:48" x14ac:dyDescent="0.2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</row>
    <row r="370" spans="1:48" x14ac:dyDescent="0.2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</row>
    <row r="371" spans="1:48" x14ac:dyDescent="0.2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</row>
    <row r="372" spans="1:48" x14ac:dyDescent="0.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</row>
    <row r="373" spans="1:48" x14ac:dyDescent="0.2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</row>
    <row r="374" spans="1:48" x14ac:dyDescent="0.2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</row>
    <row r="375" spans="1:48" x14ac:dyDescent="0.2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</row>
    <row r="376" spans="1:48" x14ac:dyDescent="0.2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</row>
    <row r="377" spans="1:48" x14ac:dyDescent="0.2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</row>
    <row r="378" spans="1:48" x14ac:dyDescent="0.2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</row>
    <row r="379" spans="1:48" x14ac:dyDescent="0.2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</row>
    <row r="380" spans="1:48" x14ac:dyDescent="0.2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</row>
    <row r="381" spans="1:48" x14ac:dyDescent="0.2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</row>
    <row r="382" spans="1:48" x14ac:dyDescent="0.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</row>
    <row r="383" spans="1:48" x14ac:dyDescent="0.2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</row>
    <row r="384" spans="1:48" x14ac:dyDescent="0.2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</row>
    <row r="385" spans="1:48" x14ac:dyDescent="0.2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</row>
    <row r="386" spans="1:48" x14ac:dyDescent="0.2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</row>
    <row r="387" spans="1:48" x14ac:dyDescent="0.2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</row>
    <row r="388" spans="1:48" x14ac:dyDescent="0.2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</row>
    <row r="389" spans="1:48" x14ac:dyDescent="0.2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</row>
    <row r="390" spans="1:48" x14ac:dyDescent="0.2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</row>
    <row r="391" spans="1:48" x14ac:dyDescent="0.2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</row>
    <row r="392" spans="1:48" x14ac:dyDescent="0.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</row>
    <row r="393" spans="1:48" x14ac:dyDescent="0.2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</row>
    <row r="394" spans="1:48" x14ac:dyDescent="0.2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</row>
    <row r="395" spans="1:48" x14ac:dyDescent="0.2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</row>
    <row r="396" spans="1:48" x14ac:dyDescent="0.2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</row>
    <row r="397" spans="1:48" x14ac:dyDescent="0.2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</row>
    <row r="398" spans="1:48" x14ac:dyDescent="0.2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</row>
    <row r="399" spans="1:48" x14ac:dyDescent="0.2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</row>
    <row r="400" spans="1:48" x14ac:dyDescent="0.2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</row>
    <row r="401" spans="1:48" x14ac:dyDescent="0.2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</row>
    <row r="402" spans="1:48" x14ac:dyDescent="0.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</row>
    <row r="403" spans="1:48" x14ac:dyDescent="0.2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</row>
    <row r="404" spans="1:48" x14ac:dyDescent="0.2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</row>
    <row r="405" spans="1:48" x14ac:dyDescent="0.2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</row>
    <row r="406" spans="1:48" x14ac:dyDescent="0.2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</row>
    <row r="407" spans="1:48" x14ac:dyDescent="0.2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</row>
    <row r="408" spans="1:48" x14ac:dyDescent="0.2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</row>
    <row r="409" spans="1:48" x14ac:dyDescent="0.2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</row>
    <row r="410" spans="1:48" x14ac:dyDescent="0.2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</row>
    <row r="411" spans="1:48" x14ac:dyDescent="0.2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</row>
    <row r="412" spans="1:48" x14ac:dyDescent="0.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</row>
    <row r="413" spans="1:48" x14ac:dyDescent="0.2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</row>
    <row r="414" spans="1:48" x14ac:dyDescent="0.2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</row>
    <row r="415" spans="1:48" x14ac:dyDescent="0.2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</row>
    <row r="416" spans="1:48" x14ac:dyDescent="0.2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</row>
    <row r="417" spans="1:48" x14ac:dyDescent="0.2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</row>
    <row r="418" spans="1:48" x14ac:dyDescent="0.2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</row>
    <row r="419" spans="1:48" x14ac:dyDescent="0.2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</row>
    <row r="420" spans="1:48" x14ac:dyDescent="0.2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</row>
    <row r="421" spans="1:48" x14ac:dyDescent="0.2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</row>
    <row r="422" spans="1:48" x14ac:dyDescent="0.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</row>
    <row r="423" spans="1:48" x14ac:dyDescent="0.2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</row>
    <row r="424" spans="1:48" x14ac:dyDescent="0.2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</row>
    <row r="425" spans="1:48" x14ac:dyDescent="0.2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</row>
    <row r="426" spans="1:48" x14ac:dyDescent="0.2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</row>
    <row r="427" spans="1:48" x14ac:dyDescent="0.2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</row>
    <row r="428" spans="1:48" x14ac:dyDescent="0.2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</row>
    <row r="429" spans="1:48" x14ac:dyDescent="0.2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</row>
    <row r="430" spans="1:48" x14ac:dyDescent="0.2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</row>
    <row r="431" spans="1:48" x14ac:dyDescent="0.2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</row>
    <row r="432" spans="1:48" x14ac:dyDescent="0.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</row>
    <row r="433" spans="1:48" x14ac:dyDescent="0.2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</row>
    <row r="434" spans="1:48" x14ac:dyDescent="0.2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</row>
    <row r="435" spans="1:48" x14ac:dyDescent="0.2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</row>
    <row r="436" spans="1:48" x14ac:dyDescent="0.2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</row>
    <row r="437" spans="1:48" x14ac:dyDescent="0.2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</row>
    <row r="438" spans="1:48" x14ac:dyDescent="0.2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</row>
    <row r="439" spans="1:48" x14ac:dyDescent="0.2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</row>
    <row r="440" spans="1:48" x14ac:dyDescent="0.2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</row>
    <row r="441" spans="1:48" x14ac:dyDescent="0.2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</row>
    <row r="442" spans="1:48" x14ac:dyDescent="0.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</row>
    <row r="443" spans="1:48" x14ac:dyDescent="0.2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</row>
    <row r="444" spans="1:48" x14ac:dyDescent="0.2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</row>
    <row r="445" spans="1:48" x14ac:dyDescent="0.2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</row>
    <row r="446" spans="1:48" x14ac:dyDescent="0.2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</row>
    <row r="447" spans="1:48" x14ac:dyDescent="0.2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</row>
    <row r="448" spans="1:48" x14ac:dyDescent="0.2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</row>
    <row r="449" spans="1:48" x14ac:dyDescent="0.2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</row>
    <row r="450" spans="1:48" x14ac:dyDescent="0.2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</row>
    <row r="451" spans="1:48" x14ac:dyDescent="0.2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</row>
    <row r="452" spans="1:48" x14ac:dyDescent="0.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</row>
    <row r="453" spans="1:48" x14ac:dyDescent="0.2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</row>
    <row r="454" spans="1:48" x14ac:dyDescent="0.2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</row>
    <row r="455" spans="1:48" x14ac:dyDescent="0.2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</row>
    <row r="456" spans="1:48" x14ac:dyDescent="0.2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</row>
    <row r="457" spans="1:48" x14ac:dyDescent="0.2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</row>
    <row r="458" spans="1:48" x14ac:dyDescent="0.2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</row>
    <row r="459" spans="1:48" x14ac:dyDescent="0.2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</row>
    <row r="460" spans="1:48" x14ac:dyDescent="0.2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</row>
    <row r="461" spans="1:48" x14ac:dyDescent="0.2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</row>
    <row r="462" spans="1:48" x14ac:dyDescent="0.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</row>
    <row r="463" spans="1:48" x14ac:dyDescent="0.2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</row>
    <row r="464" spans="1:48" x14ac:dyDescent="0.2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</row>
    <row r="465" spans="1:48" x14ac:dyDescent="0.2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</row>
    <row r="466" spans="1:48" x14ac:dyDescent="0.2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</row>
    <row r="467" spans="1:48" x14ac:dyDescent="0.2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</row>
    <row r="468" spans="1:48" x14ac:dyDescent="0.2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</row>
    <row r="469" spans="1:48" x14ac:dyDescent="0.2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</row>
    <row r="470" spans="1:48" x14ac:dyDescent="0.2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</row>
    <row r="471" spans="1:48" x14ac:dyDescent="0.2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</row>
    <row r="472" spans="1:48" x14ac:dyDescent="0.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</row>
    <row r="473" spans="1:48" x14ac:dyDescent="0.2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</row>
    <row r="474" spans="1:48" x14ac:dyDescent="0.2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</row>
    <row r="475" spans="1:48" x14ac:dyDescent="0.2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</row>
    <row r="476" spans="1:48" x14ac:dyDescent="0.2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</row>
    <row r="477" spans="1:48" x14ac:dyDescent="0.2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</row>
    <row r="478" spans="1:48" x14ac:dyDescent="0.2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</row>
    <row r="479" spans="1:48" x14ac:dyDescent="0.2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</row>
    <row r="480" spans="1:48" x14ac:dyDescent="0.2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</row>
    <row r="481" spans="1:48" x14ac:dyDescent="0.2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</row>
    <row r="482" spans="1:48" x14ac:dyDescent="0.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</row>
    <row r="483" spans="1:48" x14ac:dyDescent="0.2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</row>
    <row r="484" spans="1:48" x14ac:dyDescent="0.2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</row>
    <row r="485" spans="1:48" x14ac:dyDescent="0.2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</row>
    <row r="486" spans="1:48" x14ac:dyDescent="0.2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</row>
    <row r="487" spans="1:48" x14ac:dyDescent="0.2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</row>
    <row r="488" spans="1:48" x14ac:dyDescent="0.2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</row>
    <row r="489" spans="1:48" x14ac:dyDescent="0.2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</row>
    <row r="490" spans="1:48" x14ac:dyDescent="0.2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</row>
    <row r="491" spans="1:48" x14ac:dyDescent="0.2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</row>
    <row r="492" spans="1:48" x14ac:dyDescent="0.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</row>
    <row r="493" spans="1:48" x14ac:dyDescent="0.2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</row>
    <row r="494" spans="1:48" x14ac:dyDescent="0.2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</row>
    <row r="495" spans="1:48" x14ac:dyDescent="0.2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</row>
    <row r="496" spans="1:48" x14ac:dyDescent="0.2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</row>
    <row r="497" spans="1:48" x14ac:dyDescent="0.2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</row>
    <row r="498" spans="1:48" x14ac:dyDescent="0.2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</row>
    <row r="499" spans="1:48" x14ac:dyDescent="0.2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</row>
    <row r="500" spans="1:48" x14ac:dyDescent="0.2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</row>
    <row r="501" spans="1:48" x14ac:dyDescent="0.2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</row>
    <row r="502" spans="1:48" x14ac:dyDescent="0.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</row>
  </sheetData>
  <printOptions gridLines="1"/>
  <pageMargins left="0.59055118110236227" right="0.59055118110236227" top="0.59055118110236227" bottom="0.59055118110236227" header="0.51181102362204722" footer="0.51181102362204722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02"/>
  <sheetViews>
    <sheetView zoomScaleNormal="100" workbookViewId="0">
      <selection activeCell="A2" sqref="A2"/>
    </sheetView>
  </sheetViews>
  <sheetFormatPr baseColWidth="10" defaultColWidth="11.42578125" defaultRowHeight="12.75" x14ac:dyDescent="0.2"/>
  <cols>
    <col min="1" max="1" width="15.28515625" style="47" customWidth="1"/>
    <col min="2" max="2" width="16.7109375" style="47" customWidth="1"/>
    <col min="3" max="3" width="9.7109375" style="47" customWidth="1"/>
    <col min="4" max="4" width="11.140625" style="47" customWidth="1"/>
    <col min="5" max="5" width="14.7109375" style="47" customWidth="1"/>
    <col min="6" max="19" width="9.7109375" style="47" customWidth="1"/>
    <col min="20" max="256" width="11.42578125" style="47"/>
    <col min="257" max="257" width="17.140625" style="47" customWidth="1"/>
    <col min="258" max="258" width="16.7109375" style="47" customWidth="1"/>
    <col min="259" max="259" width="9.7109375" style="47" customWidth="1"/>
    <col min="260" max="260" width="11.140625" style="47" customWidth="1"/>
    <col min="261" max="261" width="14.7109375" style="47" customWidth="1"/>
    <col min="262" max="275" width="9.7109375" style="47" customWidth="1"/>
    <col min="276" max="512" width="11.42578125" style="47"/>
    <col min="513" max="513" width="17.140625" style="47" customWidth="1"/>
    <col min="514" max="514" width="16.7109375" style="47" customWidth="1"/>
    <col min="515" max="515" width="9.7109375" style="47" customWidth="1"/>
    <col min="516" max="516" width="11.140625" style="47" customWidth="1"/>
    <col min="517" max="517" width="14.7109375" style="47" customWidth="1"/>
    <col min="518" max="531" width="9.7109375" style="47" customWidth="1"/>
    <col min="532" max="768" width="11.42578125" style="47"/>
    <col min="769" max="769" width="17.140625" style="47" customWidth="1"/>
    <col min="770" max="770" width="16.7109375" style="47" customWidth="1"/>
    <col min="771" max="771" width="9.7109375" style="47" customWidth="1"/>
    <col min="772" max="772" width="11.140625" style="47" customWidth="1"/>
    <col min="773" max="773" width="14.7109375" style="47" customWidth="1"/>
    <col min="774" max="787" width="9.7109375" style="47" customWidth="1"/>
    <col min="788" max="1024" width="11.42578125" style="47"/>
    <col min="1025" max="1025" width="17.140625" style="47" customWidth="1"/>
    <col min="1026" max="1026" width="16.7109375" style="47" customWidth="1"/>
    <col min="1027" max="1027" width="9.7109375" style="47" customWidth="1"/>
    <col min="1028" max="1028" width="11.140625" style="47" customWidth="1"/>
    <col min="1029" max="1029" width="14.7109375" style="47" customWidth="1"/>
    <col min="1030" max="1043" width="9.7109375" style="47" customWidth="1"/>
    <col min="1044" max="1280" width="11.42578125" style="47"/>
    <col min="1281" max="1281" width="17.140625" style="47" customWidth="1"/>
    <col min="1282" max="1282" width="16.7109375" style="47" customWidth="1"/>
    <col min="1283" max="1283" width="9.7109375" style="47" customWidth="1"/>
    <col min="1284" max="1284" width="11.140625" style="47" customWidth="1"/>
    <col min="1285" max="1285" width="14.7109375" style="47" customWidth="1"/>
    <col min="1286" max="1299" width="9.7109375" style="47" customWidth="1"/>
    <col min="1300" max="1536" width="11.42578125" style="47"/>
    <col min="1537" max="1537" width="17.140625" style="47" customWidth="1"/>
    <col min="1538" max="1538" width="16.7109375" style="47" customWidth="1"/>
    <col min="1539" max="1539" width="9.7109375" style="47" customWidth="1"/>
    <col min="1540" max="1540" width="11.140625" style="47" customWidth="1"/>
    <col min="1541" max="1541" width="14.7109375" style="47" customWidth="1"/>
    <col min="1542" max="1555" width="9.7109375" style="47" customWidth="1"/>
    <col min="1556" max="1792" width="11.42578125" style="47"/>
    <col min="1793" max="1793" width="17.140625" style="47" customWidth="1"/>
    <col min="1794" max="1794" width="16.7109375" style="47" customWidth="1"/>
    <col min="1795" max="1795" width="9.7109375" style="47" customWidth="1"/>
    <col min="1796" max="1796" width="11.140625" style="47" customWidth="1"/>
    <col min="1797" max="1797" width="14.7109375" style="47" customWidth="1"/>
    <col min="1798" max="1811" width="9.7109375" style="47" customWidth="1"/>
    <col min="1812" max="2048" width="11.42578125" style="47"/>
    <col min="2049" max="2049" width="17.140625" style="47" customWidth="1"/>
    <col min="2050" max="2050" width="16.7109375" style="47" customWidth="1"/>
    <col min="2051" max="2051" width="9.7109375" style="47" customWidth="1"/>
    <col min="2052" max="2052" width="11.140625" style="47" customWidth="1"/>
    <col min="2053" max="2053" width="14.7109375" style="47" customWidth="1"/>
    <col min="2054" max="2067" width="9.7109375" style="47" customWidth="1"/>
    <col min="2068" max="2304" width="11.42578125" style="47"/>
    <col min="2305" max="2305" width="17.140625" style="47" customWidth="1"/>
    <col min="2306" max="2306" width="16.7109375" style="47" customWidth="1"/>
    <col min="2307" max="2307" width="9.7109375" style="47" customWidth="1"/>
    <col min="2308" max="2308" width="11.140625" style="47" customWidth="1"/>
    <col min="2309" max="2309" width="14.7109375" style="47" customWidth="1"/>
    <col min="2310" max="2323" width="9.7109375" style="47" customWidth="1"/>
    <col min="2324" max="2560" width="11.42578125" style="47"/>
    <col min="2561" max="2561" width="17.140625" style="47" customWidth="1"/>
    <col min="2562" max="2562" width="16.7109375" style="47" customWidth="1"/>
    <col min="2563" max="2563" width="9.7109375" style="47" customWidth="1"/>
    <col min="2564" max="2564" width="11.140625" style="47" customWidth="1"/>
    <col min="2565" max="2565" width="14.7109375" style="47" customWidth="1"/>
    <col min="2566" max="2579" width="9.7109375" style="47" customWidth="1"/>
    <col min="2580" max="2816" width="11.42578125" style="47"/>
    <col min="2817" max="2817" width="17.140625" style="47" customWidth="1"/>
    <col min="2818" max="2818" width="16.7109375" style="47" customWidth="1"/>
    <col min="2819" max="2819" width="9.7109375" style="47" customWidth="1"/>
    <col min="2820" max="2820" width="11.140625" style="47" customWidth="1"/>
    <col min="2821" max="2821" width="14.7109375" style="47" customWidth="1"/>
    <col min="2822" max="2835" width="9.7109375" style="47" customWidth="1"/>
    <col min="2836" max="3072" width="11.42578125" style="47"/>
    <col min="3073" max="3073" width="17.140625" style="47" customWidth="1"/>
    <col min="3074" max="3074" width="16.7109375" style="47" customWidth="1"/>
    <col min="3075" max="3075" width="9.7109375" style="47" customWidth="1"/>
    <col min="3076" max="3076" width="11.140625" style="47" customWidth="1"/>
    <col min="3077" max="3077" width="14.7109375" style="47" customWidth="1"/>
    <col min="3078" max="3091" width="9.7109375" style="47" customWidth="1"/>
    <col min="3092" max="3328" width="11.42578125" style="47"/>
    <col min="3329" max="3329" width="17.140625" style="47" customWidth="1"/>
    <col min="3330" max="3330" width="16.7109375" style="47" customWidth="1"/>
    <col min="3331" max="3331" width="9.7109375" style="47" customWidth="1"/>
    <col min="3332" max="3332" width="11.140625" style="47" customWidth="1"/>
    <col min="3333" max="3333" width="14.7109375" style="47" customWidth="1"/>
    <col min="3334" max="3347" width="9.7109375" style="47" customWidth="1"/>
    <col min="3348" max="3584" width="11.42578125" style="47"/>
    <col min="3585" max="3585" width="17.140625" style="47" customWidth="1"/>
    <col min="3586" max="3586" width="16.7109375" style="47" customWidth="1"/>
    <col min="3587" max="3587" width="9.7109375" style="47" customWidth="1"/>
    <col min="3588" max="3588" width="11.140625" style="47" customWidth="1"/>
    <col min="3589" max="3589" width="14.7109375" style="47" customWidth="1"/>
    <col min="3590" max="3603" width="9.7109375" style="47" customWidth="1"/>
    <col min="3604" max="3840" width="11.42578125" style="47"/>
    <col min="3841" max="3841" width="17.140625" style="47" customWidth="1"/>
    <col min="3842" max="3842" width="16.7109375" style="47" customWidth="1"/>
    <col min="3843" max="3843" width="9.7109375" style="47" customWidth="1"/>
    <col min="3844" max="3844" width="11.140625" style="47" customWidth="1"/>
    <col min="3845" max="3845" width="14.7109375" style="47" customWidth="1"/>
    <col min="3846" max="3859" width="9.7109375" style="47" customWidth="1"/>
    <col min="3860" max="4096" width="11.42578125" style="47"/>
    <col min="4097" max="4097" width="17.140625" style="47" customWidth="1"/>
    <col min="4098" max="4098" width="16.7109375" style="47" customWidth="1"/>
    <col min="4099" max="4099" width="9.7109375" style="47" customWidth="1"/>
    <col min="4100" max="4100" width="11.140625" style="47" customWidth="1"/>
    <col min="4101" max="4101" width="14.7109375" style="47" customWidth="1"/>
    <col min="4102" max="4115" width="9.7109375" style="47" customWidth="1"/>
    <col min="4116" max="4352" width="11.42578125" style="47"/>
    <col min="4353" max="4353" width="17.140625" style="47" customWidth="1"/>
    <col min="4354" max="4354" width="16.7109375" style="47" customWidth="1"/>
    <col min="4355" max="4355" width="9.7109375" style="47" customWidth="1"/>
    <col min="4356" max="4356" width="11.140625" style="47" customWidth="1"/>
    <col min="4357" max="4357" width="14.7109375" style="47" customWidth="1"/>
    <col min="4358" max="4371" width="9.7109375" style="47" customWidth="1"/>
    <col min="4372" max="4608" width="11.42578125" style="47"/>
    <col min="4609" max="4609" width="17.140625" style="47" customWidth="1"/>
    <col min="4610" max="4610" width="16.7109375" style="47" customWidth="1"/>
    <col min="4611" max="4611" width="9.7109375" style="47" customWidth="1"/>
    <col min="4612" max="4612" width="11.140625" style="47" customWidth="1"/>
    <col min="4613" max="4613" width="14.7109375" style="47" customWidth="1"/>
    <col min="4614" max="4627" width="9.7109375" style="47" customWidth="1"/>
    <col min="4628" max="4864" width="11.42578125" style="47"/>
    <col min="4865" max="4865" width="17.140625" style="47" customWidth="1"/>
    <col min="4866" max="4866" width="16.7109375" style="47" customWidth="1"/>
    <col min="4867" max="4867" width="9.7109375" style="47" customWidth="1"/>
    <col min="4868" max="4868" width="11.140625" style="47" customWidth="1"/>
    <col min="4869" max="4869" width="14.7109375" style="47" customWidth="1"/>
    <col min="4870" max="4883" width="9.7109375" style="47" customWidth="1"/>
    <col min="4884" max="5120" width="11.42578125" style="47"/>
    <col min="5121" max="5121" width="17.140625" style="47" customWidth="1"/>
    <col min="5122" max="5122" width="16.7109375" style="47" customWidth="1"/>
    <col min="5123" max="5123" width="9.7109375" style="47" customWidth="1"/>
    <col min="5124" max="5124" width="11.140625" style="47" customWidth="1"/>
    <col min="5125" max="5125" width="14.7109375" style="47" customWidth="1"/>
    <col min="5126" max="5139" width="9.7109375" style="47" customWidth="1"/>
    <col min="5140" max="5376" width="11.42578125" style="47"/>
    <col min="5377" max="5377" width="17.140625" style="47" customWidth="1"/>
    <col min="5378" max="5378" width="16.7109375" style="47" customWidth="1"/>
    <col min="5379" max="5379" width="9.7109375" style="47" customWidth="1"/>
    <col min="5380" max="5380" width="11.140625" style="47" customWidth="1"/>
    <col min="5381" max="5381" width="14.7109375" style="47" customWidth="1"/>
    <col min="5382" max="5395" width="9.7109375" style="47" customWidth="1"/>
    <col min="5396" max="5632" width="11.42578125" style="47"/>
    <col min="5633" max="5633" width="17.140625" style="47" customWidth="1"/>
    <col min="5634" max="5634" width="16.7109375" style="47" customWidth="1"/>
    <col min="5635" max="5635" width="9.7109375" style="47" customWidth="1"/>
    <col min="5636" max="5636" width="11.140625" style="47" customWidth="1"/>
    <col min="5637" max="5637" width="14.7109375" style="47" customWidth="1"/>
    <col min="5638" max="5651" width="9.7109375" style="47" customWidth="1"/>
    <col min="5652" max="5888" width="11.42578125" style="47"/>
    <col min="5889" max="5889" width="17.140625" style="47" customWidth="1"/>
    <col min="5890" max="5890" width="16.7109375" style="47" customWidth="1"/>
    <col min="5891" max="5891" width="9.7109375" style="47" customWidth="1"/>
    <col min="5892" max="5892" width="11.140625" style="47" customWidth="1"/>
    <col min="5893" max="5893" width="14.7109375" style="47" customWidth="1"/>
    <col min="5894" max="5907" width="9.7109375" style="47" customWidth="1"/>
    <col min="5908" max="6144" width="11.42578125" style="47"/>
    <col min="6145" max="6145" width="17.140625" style="47" customWidth="1"/>
    <col min="6146" max="6146" width="16.7109375" style="47" customWidth="1"/>
    <col min="6147" max="6147" width="9.7109375" style="47" customWidth="1"/>
    <col min="6148" max="6148" width="11.140625" style="47" customWidth="1"/>
    <col min="6149" max="6149" width="14.7109375" style="47" customWidth="1"/>
    <col min="6150" max="6163" width="9.7109375" style="47" customWidth="1"/>
    <col min="6164" max="6400" width="11.42578125" style="47"/>
    <col min="6401" max="6401" width="17.140625" style="47" customWidth="1"/>
    <col min="6402" max="6402" width="16.7109375" style="47" customWidth="1"/>
    <col min="6403" max="6403" width="9.7109375" style="47" customWidth="1"/>
    <col min="6404" max="6404" width="11.140625" style="47" customWidth="1"/>
    <col min="6405" max="6405" width="14.7109375" style="47" customWidth="1"/>
    <col min="6406" max="6419" width="9.7109375" style="47" customWidth="1"/>
    <col min="6420" max="6656" width="11.42578125" style="47"/>
    <col min="6657" max="6657" width="17.140625" style="47" customWidth="1"/>
    <col min="6658" max="6658" width="16.7109375" style="47" customWidth="1"/>
    <col min="6659" max="6659" width="9.7109375" style="47" customWidth="1"/>
    <col min="6660" max="6660" width="11.140625" style="47" customWidth="1"/>
    <col min="6661" max="6661" width="14.7109375" style="47" customWidth="1"/>
    <col min="6662" max="6675" width="9.7109375" style="47" customWidth="1"/>
    <col min="6676" max="6912" width="11.42578125" style="47"/>
    <col min="6913" max="6913" width="17.140625" style="47" customWidth="1"/>
    <col min="6914" max="6914" width="16.7109375" style="47" customWidth="1"/>
    <col min="6915" max="6915" width="9.7109375" style="47" customWidth="1"/>
    <col min="6916" max="6916" width="11.140625" style="47" customWidth="1"/>
    <col min="6917" max="6917" width="14.7109375" style="47" customWidth="1"/>
    <col min="6918" max="6931" width="9.7109375" style="47" customWidth="1"/>
    <col min="6932" max="7168" width="11.42578125" style="47"/>
    <col min="7169" max="7169" width="17.140625" style="47" customWidth="1"/>
    <col min="7170" max="7170" width="16.7109375" style="47" customWidth="1"/>
    <col min="7171" max="7171" width="9.7109375" style="47" customWidth="1"/>
    <col min="7172" max="7172" width="11.140625" style="47" customWidth="1"/>
    <col min="7173" max="7173" width="14.7109375" style="47" customWidth="1"/>
    <col min="7174" max="7187" width="9.7109375" style="47" customWidth="1"/>
    <col min="7188" max="7424" width="11.42578125" style="47"/>
    <col min="7425" max="7425" width="17.140625" style="47" customWidth="1"/>
    <col min="7426" max="7426" width="16.7109375" style="47" customWidth="1"/>
    <col min="7427" max="7427" width="9.7109375" style="47" customWidth="1"/>
    <col min="7428" max="7428" width="11.140625" style="47" customWidth="1"/>
    <col min="7429" max="7429" width="14.7109375" style="47" customWidth="1"/>
    <col min="7430" max="7443" width="9.7109375" style="47" customWidth="1"/>
    <col min="7444" max="7680" width="11.42578125" style="47"/>
    <col min="7681" max="7681" width="17.140625" style="47" customWidth="1"/>
    <col min="7682" max="7682" width="16.7109375" style="47" customWidth="1"/>
    <col min="7683" max="7683" width="9.7109375" style="47" customWidth="1"/>
    <col min="7684" max="7684" width="11.140625" style="47" customWidth="1"/>
    <col min="7685" max="7685" width="14.7109375" style="47" customWidth="1"/>
    <col min="7686" max="7699" width="9.7109375" style="47" customWidth="1"/>
    <col min="7700" max="7936" width="11.42578125" style="47"/>
    <col min="7937" max="7937" width="17.140625" style="47" customWidth="1"/>
    <col min="7938" max="7938" width="16.7109375" style="47" customWidth="1"/>
    <col min="7939" max="7939" width="9.7109375" style="47" customWidth="1"/>
    <col min="7940" max="7940" width="11.140625" style="47" customWidth="1"/>
    <col min="7941" max="7941" width="14.7109375" style="47" customWidth="1"/>
    <col min="7942" max="7955" width="9.7109375" style="47" customWidth="1"/>
    <col min="7956" max="8192" width="11.42578125" style="47"/>
    <col min="8193" max="8193" width="17.140625" style="47" customWidth="1"/>
    <col min="8194" max="8194" width="16.7109375" style="47" customWidth="1"/>
    <col min="8195" max="8195" width="9.7109375" style="47" customWidth="1"/>
    <col min="8196" max="8196" width="11.140625" style="47" customWidth="1"/>
    <col min="8197" max="8197" width="14.7109375" style="47" customWidth="1"/>
    <col min="8198" max="8211" width="9.7109375" style="47" customWidth="1"/>
    <col min="8212" max="8448" width="11.42578125" style="47"/>
    <col min="8449" max="8449" width="17.140625" style="47" customWidth="1"/>
    <col min="8450" max="8450" width="16.7109375" style="47" customWidth="1"/>
    <col min="8451" max="8451" width="9.7109375" style="47" customWidth="1"/>
    <col min="8452" max="8452" width="11.140625" style="47" customWidth="1"/>
    <col min="8453" max="8453" width="14.7109375" style="47" customWidth="1"/>
    <col min="8454" max="8467" width="9.7109375" style="47" customWidth="1"/>
    <col min="8468" max="8704" width="11.42578125" style="47"/>
    <col min="8705" max="8705" width="17.140625" style="47" customWidth="1"/>
    <col min="8706" max="8706" width="16.7109375" style="47" customWidth="1"/>
    <col min="8707" max="8707" width="9.7109375" style="47" customWidth="1"/>
    <col min="8708" max="8708" width="11.140625" style="47" customWidth="1"/>
    <col min="8709" max="8709" width="14.7109375" style="47" customWidth="1"/>
    <col min="8710" max="8723" width="9.7109375" style="47" customWidth="1"/>
    <col min="8724" max="8960" width="11.42578125" style="47"/>
    <col min="8961" max="8961" width="17.140625" style="47" customWidth="1"/>
    <col min="8962" max="8962" width="16.7109375" style="47" customWidth="1"/>
    <col min="8963" max="8963" width="9.7109375" style="47" customWidth="1"/>
    <col min="8964" max="8964" width="11.140625" style="47" customWidth="1"/>
    <col min="8965" max="8965" width="14.7109375" style="47" customWidth="1"/>
    <col min="8966" max="8979" width="9.7109375" style="47" customWidth="1"/>
    <col min="8980" max="9216" width="11.42578125" style="47"/>
    <col min="9217" max="9217" width="17.140625" style="47" customWidth="1"/>
    <col min="9218" max="9218" width="16.7109375" style="47" customWidth="1"/>
    <col min="9219" max="9219" width="9.7109375" style="47" customWidth="1"/>
    <col min="9220" max="9220" width="11.140625" style="47" customWidth="1"/>
    <col min="9221" max="9221" width="14.7109375" style="47" customWidth="1"/>
    <col min="9222" max="9235" width="9.7109375" style="47" customWidth="1"/>
    <col min="9236" max="9472" width="11.42578125" style="47"/>
    <col min="9473" max="9473" width="17.140625" style="47" customWidth="1"/>
    <col min="9474" max="9474" width="16.7109375" style="47" customWidth="1"/>
    <col min="9475" max="9475" width="9.7109375" style="47" customWidth="1"/>
    <col min="9476" max="9476" width="11.140625" style="47" customWidth="1"/>
    <col min="9477" max="9477" width="14.7109375" style="47" customWidth="1"/>
    <col min="9478" max="9491" width="9.7109375" style="47" customWidth="1"/>
    <col min="9492" max="9728" width="11.42578125" style="47"/>
    <col min="9729" max="9729" width="17.140625" style="47" customWidth="1"/>
    <col min="9730" max="9730" width="16.7109375" style="47" customWidth="1"/>
    <col min="9731" max="9731" width="9.7109375" style="47" customWidth="1"/>
    <col min="9732" max="9732" width="11.140625" style="47" customWidth="1"/>
    <col min="9733" max="9733" width="14.7109375" style="47" customWidth="1"/>
    <col min="9734" max="9747" width="9.7109375" style="47" customWidth="1"/>
    <col min="9748" max="9984" width="11.42578125" style="47"/>
    <col min="9985" max="9985" width="17.140625" style="47" customWidth="1"/>
    <col min="9986" max="9986" width="16.7109375" style="47" customWidth="1"/>
    <col min="9987" max="9987" width="9.7109375" style="47" customWidth="1"/>
    <col min="9988" max="9988" width="11.140625" style="47" customWidth="1"/>
    <col min="9989" max="9989" width="14.7109375" style="47" customWidth="1"/>
    <col min="9990" max="10003" width="9.7109375" style="47" customWidth="1"/>
    <col min="10004" max="10240" width="11.42578125" style="47"/>
    <col min="10241" max="10241" width="17.140625" style="47" customWidth="1"/>
    <col min="10242" max="10242" width="16.7109375" style="47" customWidth="1"/>
    <col min="10243" max="10243" width="9.7109375" style="47" customWidth="1"/>
    <col min="10244" max="10244" width="11.140625" style="47" customWidth="1"/>
    <col min="10245" max="10245" width="14.7109375" style="47" customWidth="1"/>
    <col min="10246" max="10259" width="9.7109375" style="47" customWidth="1"/>
    <col min="10260" max="10496" width="11.42578125" style="47"/>
    <col min="10497" max="10497" width="17.140625" style="47" customWidth="1"/>
    <col min="10498" max="10498" width="16.7109375" style="47" customWidth="1"/>
    <col min="10499" max="10499" width="9.7109375" style="47" customWidth="1"/>
    <col min="10500" max="10500" width="11.140625" style="47" customWidth="1"/>
    <col min="10501" max="10501" width="14.7109375" style="47" customWidth="1"/>
    <col min="10502" max="10515" width="9.7109375" style="47" customWidth="1"/>
    <col min="10516" max="10752" width="11.42578125" style="47"/>
    <col min="10753" max="10753" width="17.140625" style="47" customWidth="1"/>
    <col min="10754" max="10754" width="16.7109375" style="47" customWidth="1"/>
    <col min="10755" max="10755" width="9.7109375" style="47" customWidth="1"/>
    <col min="10756" max="10756" width="11.140625" style="47" customWidth="1"/>
    <col min="10757" max="10757" width="14.7109375" style="47" customWidth="1"/>
    <col min="10758" max="10771" width="9.7109375" style="47" customWidth="1"/>
    <col min="10772" max="11008" width="11.42578125" style="47"/>
    <col min="11009" max="11009" width="17.140625" style="47" customWidth="1"/>
    <col min="11010" max="11010" width="16.7109375" style="47" customWidth="1"/>
    <col min="11011" max="11011" width="9.7109375" style="47" customWidth="1"/>
    <col min="11012" max="11012" width="11.140625" style="47" customWidth="1"/>
    <col min="11013" max="11013" width="14.7109375" style="47" customWidth="1"/>
    <col min="11014" max="11027" width="9.7109375" style="47" customWidth="1"/>
    <col min="11028" max="11264" width="11.42578125" style="47"/>
    <col min="11265" max="11265" width="17.140625" style="47" customWidth="1"/>
    <col min="11266" max="11266" width="16.7109375" style="47" customWidth="1"/>
    <col min="11267" max="11267" width="9.7109375" style="47" customWidth="1"/>
    <col min="11268" max="11268" width="11.140625" style="47" customWidth="1"/>
    <col min="11269" max="11269" width="14.7109375" style="47" customWidth="1"/>
    <col min="11270" max="11283" width="9.7109375" style="47" customWidth="1"/>
    <col min="11284" max="11520" width="11.42578125" style="47"/>
    <col min="11521" max="11521" width="17.140625" style="47" customWidth="1"/>
    <col min="11522" max="11522" width="16.7109375" style="47" customWidth="1"/>
    <col min="11523" max="11523" width="9.7109375" style="47" customWidth="1"/>
    <col min="11524" max="11524" width="11.140625" style="47" customWidth="1"/>
    <col min="11525" max="11525" width="14.7109375" style="47" customWidth="1"/>
    <col min="11526" max="11539" width="9.7109375" style="47" customWidth="1"/>
    <col min="11540" max="11776" width="11.42578125" style="47"/>
    <col min="11777" max="11777" width="17.140625" style="47" customWidth="1"/>
    <col min="11778" max="11778" width="16.7109375" style="47" customWidth="1"/>
    <col min="11779" max="11779" width="9.7109375" style="47" customWidth="1"/>
    <col min="11780" max="11780" width="11.140625" style="47" customWidth="1"/>
    <col min="11781" max="11781" width="14.7109375" style="47" customWidth="1"/>
    <col min="11782" max="11795" width="9.7109375" style="47" customWidth="1"/>
    <col min="11796" max="12032" width="11.42578125" style="47"/>
    <col min="12033" max="12033" width="17.140625" style="47" customWidth="1"/>
    <col min="12034" max="12034" width="16.7109375" style="47" customWidth="1"/>
    <col min="12035" max="12035" width="9.7109375" style="47" customWidth="1"/>
    <col min="12036" max="12036" width="11.140625" style="47" customWidth="1"/>
    <col min="12037" max="12037" width="14.7109375" style="47" customWidth="1"/>
    <col min="12038" max="12051" width="9.7109375" style="47" customWidth="1"/>
    <col min="12052" max="12288" width="11.42578125" style="47"/>
    <col min="12289" max="12289" width="17.140625" style="47" customWidth="1"/>
    <col min="12290" max="12290" width="16.7109375" style="47" customWidth="1"/>
    <col min="12291" max="12291" width="9.7109375" style="47" customWidth="1"/>
    <col min="12292" max="12292" width="11.140625" style="47" customWidth="1"/>
    <col min="12293" max="12293" width="14.7109375" style="47" customWidth="1"/>
    <col min="12294" max="12307" width="9.7109375" style="47" customWidth="1"/>
    <col min="12308" max="12544" width="11.42578125" style="47"/>
    <col min="12545" max="12545" width="17.140625" style="47" customWidth="1"/>
    <col min="12546" max="12546" width="16.7109375" style="47" customWidth="1"/>
    <col min="12547" max="12547" width="9.7109375" style="47" customWidth="1"/>
    <col min="12548" max="12548" width="11.140625" style="47" customWidth="1"/>
    <col min="12549" max="12549" width="14.7109375" style="47" customWidth="1"/>
    <col min="12550" max="12563" width="9.7109375" style="47" customWidth="1"/>
    <col min="12564" max="12800" width="11.42578125" style="47"/>
    <col min="12801" max="12801" width="17.140625" style="47" customWidth="1"/>
    <col min="12802" max="12802" width="16.7109375" style="47" customWidth="1"/>
    <col min="12803" max="12803" width="9.7109375" style="47" customWidth="1"/>
    <col min="12804" max="12804" width="11.140625" style="47" customWidth="1"/>
    <col min="12805" max="12805" width="14.7109375" style="47" customWidth="1"/>
    <col min="12806" max="12819" width="9.7109375" style="47" customWidth="1"/>
    <col min="12820" max="13056" width="11.42578125" style="47"/>
    <col min="13057" max="13057" width="17.140625" style="47" customWidth="1"/>
    <col min="13058" max="13058" width="16.7109375" style="47" customWidth="1"/>
    <col min="13059" max="13059" width="9.7109375" style="47" customWidth="1"/>
    <col min="13060" max="13060" width="11.140625" style="47" customWidth="1"/>
    <col min="13061" max="13061" width="14.7109375" style="47" customWidth="1"/>
    <col min="13062" max="13075" width="9.7109375" style="47" customWidth="1"/>
    <col min="13076" max="13312" width="11.42578125" style="47"/>
    <col min="13313" max="13313" width="17.140625" style="47" customWidth="1"/>
    <col min="13314" max="13314" width="16.7109375" style="47" customWidth="1"/>
    <col min="13315" max="13315" width="9.7109375" style="47" customWidth="1"/>
    <col min="13316" max="13316" width="11.140625" style="47" customWidth="1"/>
    <col min="13317" max="13317" width="14.7109375" style="47" customWidth="1"/>
    <col min="13318" max="13331" width="9.7109375" style="47" customWidth="1"/>
    <col min="13332" max="13568" width="11.42578125" style="47"/>
    <col min="13569" max="13569" width="17.140625" style="47" customWidth="1"/>
    <col min="13570" max="13570" width="16.7109375" style="47" customWidth="1"/>
    <col min="13571" max="13571" width="9.7109375" style="47" customWidth="1"/>
    <col min="13572" max="13572" width="11.140625" style="47" customWidth="1"/>
    <col min="13573" max="13573" width="14.7109375" style="47" customWidth="1"/>
    <col min="13574" max="13587" width="9.7109375" style="47" customWidth="1"/>
    <col min="13588" max="13824" width="11.42578125" style="47"/>
    <col min="13825" max="13825" width="17.140625" style="47" customWidth="1"/>
    <col min="13826" max="13826" width="16.7109375" style="47" customWidth="1"/>
    <col min="13827" max="13827" width="9.7109375" style="47" customWidth="1"/>
    <col min="13828" max="13828" width="11.140625" style="47" customWidth="1"/>
    <col min="13829" max="13829" width="14.7109375" style="47" customWidth="1"/>
    <col min="13830" max="13843" width="9.7109375" style="47" customWidth="1"/>
    <col min="13844" max="14080" width="11.42578125" style="47"/>
    <col min="14081" max="14081" width="17.140625" style="47" customWidth="1"/>
    <col min="14082" max="14082" width="16.7109375" style="47" customWidth="1"/>
    <col min="14083" max="14083" width="9.7109375" style="47" customWidth="1"/>
    <col min="14084" max="14084" width="11.140625" style="47" customWidth="1"/>
    <col min="14085" max="14085" width="14.7109375" style="47" customWidth="1"/>
    <col min="14086" max="14099" width="9.7109375" style="47" customWidth="1"/>
    <col min="14100" max="14336" width="11.42578125" style="47"/>
    <col min="14337" max="14337" width="17.140625" style="47" customWidth="1"/>
    <col min="14338" max="14338" width="16.7109375" style="47" customWidth="1"/>
    <col min="14339" max="14339" width="9.7109375" style="47" customWidth="1"/>
    <col min="14340" max="14340" width="11.140625" style="47" customWidth="1"/>
    <col min="14341" max="14341" width="14.7109375" style="47" customWidth="1"/>
    <col min="14342" max="14355" width="9.7109375" style="47" customWidth="1"/>
    <col min="14356" max="14592" width="11.42578125" style="47"/>
    <col min="14593" max="14593" width="17.140625" style="47" customWidth="1"/>
    <col min="14594" max="14594" width="16.7109375" style="47" customWidth="1"/>
    <col min="14595" max="14595" width="9.7109375" style="47" customWidth="1"/>
    <col min="14596" max="14596" width="11.140625" style="47" customWidth="1"/>
    <col min="14597" max="14597" width="14.7109375" style="47" customWidth="1"/>
    <col min="14598" max="14611" width="9.7109375" style="47" customWidth="1"/>
    <col min="14612" max="14848" width="11.42578125" style="47"/>
    <col min="14849" max="14849" width="17.140625" style="47" customWidth="1"/>
    <col min="14850" max="14850" width="16.7109375" style="47" customWidth="1"/>
    <col min="14851" max="14851" width="9.7109375" style="47" customWidth="1"/>
    <col min="14852" max="14852" width="11.140625" style="47" customWidth="1"/>
    <col min="14853" max="14853" width="14.7109375" style="47" customWidth="1"/>
    <col min="14854" max="14867" width="9.7109375" style="47" customWidth="1"/>
    <col min="14868" max="15104" width="11.42578125" style="47"/>
    <col min="15105" max="15105" width="17.140625" style="47" customWidth="1"/>
    <col min="15106" max="15106" width="16.7109375" style="47" customWidth="1"/>
    <col min="15107" max="15107" width="9.7109375" style="47" customWidth="1"/>
    <col min="15108" max="15108" width="11.140625" style="47" customWidth="1"/>
    <col min="15109" max="15109" width="14.7109375" style="47" customWidth="1"/>
    <col min="15110" max="15123" width="9.7109375" style="47" customWidth="1"/>
    <col min="15124" max="15360" width="11.42578125" style="47"/>
    <col min="15361" max="15361" width="17.140625" style="47" customWidth="1"/>
    <col min="15362" max="15362" width="16.7109375" style="47" customWidth="1"/>
    <col min="15363" max="15363" width="9.7109375" style="47" customWidth="1"/>
    <col min="15364" max="15364" width="11.140625" style="47" customWidth="1"/>
    <col min="15365" max="15365" width="14.7109375" style="47" customWidth="1"/>
    <col min="15366" max="15379" width="9.7109375" style="47" customWidth="1"/>
    <col min="15380" max="15616" width="11.42578125" style="47"/>
    <col min="15617" max="15617" width="17.140625" style="47" customWidth="1"/>
    <col min="15618" max="15618" width="16.7109375" style="47" customWidth="1"/>
    <col min="15619" max="15619" width="9.7109375" style="47" customWidth="1"/>
    <col min="15620" max="15620" width="11.140625" style="47" customWidth="1"/>
    <col min="15621" max="15621" width="14.7109375" style="47" customWidth="1"/>
    <col min="15622" max="15635" width="9.7109375" style="47" customWidth="1"/>
    <col min="15636" max="15872" width="11.42578125" style="47"/>
    <col min="15873" max="15873" width="17.140625" style="47" customWidth="1"/>
    <col min="15874" max="15874" width="16.7109375" style="47" customWidth="1"/>
    <col min="15875" max="15875" width="9.7109375" style="47" customWidth="1"/>
    <col min="15876" max="15876" width="11.140625" style="47" customWidth="1"/>
    <col min="15877" max="15877" width="14.7109375" style="47" customWidth="1"/>
    <col min="15878" max="15891" width="9.7109375" style="47" customWidth="1"/>
    <col min="15892" max="16128" width="11.42578125" style="47"/>
    <col min="16129" max="16129" width="17.140625" style="47" customWidth="1"/>
    <col min="16130" max="16130" width="16.7109375" style="47" customWidth="1"/>
    <col min="16131" max="16131" width="9.7109375" style="47" customWidth="1"/>
    <col min="16132" max="16132" width="11.140625" style="47" customWidth="1"/>
    <col min="16133" max="16133" width="14.7109375" style="47" customWidth="1"/>
    <col min="16134" max="16147" width="9.7109375" style="47" customWidth="1"/>
    <col min="16148" max="16384" width="11.42578125" style="47"/>
  </cols>
  <sheetData>
    <row r="1" spans="1:18" x14ac:dyDescent="0.2">
      <c r="A1" s="113" t="s">
        <v>65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x14ac:dyDescent="0.2">
      <c r="A2" s="48"/>
      <c r="B2" s="50"/>
      <c r="C2" s="50"/>
      <c r="D2" s="50"/>
      <c r="E2" s="50"/>
      <c r="F2" s="50"/>
      <c r="G2" s="50"/>
      <c r="H2" s="50"/>
      <c r="I2" s="59"/>
      <c r="J2" s="59"/>
      <c r="K2" s="59"/>
      <c r="L2" s="59"/>
      <c r="M2" s="59"/>
      <c r="N2" s="59"/>
      <c r="O2" s="46"/>
      <c r="P2" s="46"/>
      <c r="Q2" s="46"/>
      <c r="R2" s="46"/>
    </row>
    <row r="3" spans="1:18" x14ac:dyDescent="0.2">
      <c r="A3" s="95" t="s">
        <v>38</v>
      </c>
      <c r="B3" s="50">
        <v>1</v>
      </c>
      <c r="C3" s="50"/>
      <c r="D3" s="50"/>
      <c r="E3" s="50"/>
      <c r="F3" s="50"/>
      <c r="G3" s="50"/>
      <c r="H3" s="50"/>
      <c r="I3" s="59"/>
      <c r="J3" s="59"/>
      <c r="K3" s="59"/>
      <c r="L3" s="59"/>
      <c r="M3" s="59"/>
      <c r="N3" s="59"/>
      <c r="O3" s="46"/>
      <c r="P3" s="46"/>
      <c r="Q3" s="46"/>
      <c r="R3" s="46"/>
    </row>
    <row r="4" spans="1:18" ht="27" customHeight="1" x14ac:dyDescent="0.2">
      <c r="A4" s="95" t="s">
        <v>16</v>
      </c>
      <c r="B4" s="50">
        <v>10</v>
      </c>
      <c r="C4" s="50"/>
      <c r="D4" s="50"/>
      <c r="E4" s="50"/>
      <c r="F4" s="50"/>
      <c r="G4" s="50"/>
      <c r="H4" s="50"/>
      <c r="I4" s="59"/>
      <c r="J4" s="59"/>
      <c r="K4" s="59"/>
      <c r="L4" s="59"/>
      <c r="M4" s="59"/>
      <c r="N4" s="59"/>
      <c r="O4" s="46"/>
      <c r="P4" s="46"/>
      <c r="Q4" s="46"/>
      <c r="R4" s="46"/>
    </row>
    <row r="5" spans="1:18" x14ac:dyDescent="0.2">
      <c r="A5" s="47" t="s">
        <v>17</v>
      </c>
      <c r="B5" s="50">
        <v>30</v>
      </c>
      <c r="C5" s="50"/>
      <c r="D5" s="50"/>
      <c r="E5" s="50"/>
      <c r="F5" s="50"/>
      <c r="G5" s="50"/>
      <c r="H5" s="50"/>
      <c r="I5" s="59"/>
      <c r="J5" s="59"/>
      <c r="K5" s="59"/>
      <c r="L5" s="59"/>
      <c r="M5" s="59"/>
      <c r="N5" s="59"/>
      <c r="O5" s="46"/>
      <c r="P5" s="46"/>
      <c r="Q5" s="46"/>
      <c r="R5" s="46"/>
    </row>
    <row r="6" spans="1:18" x14ac:dyDescent="0.2">
      <c r="B6" s="50"/>
      <c r="C6" s="50"/>
      <c r="D6" s="50"/>
      <c r="E6" s="50"/>
      <c r="F6" s="50"/>
      <c r="G6" s="50"/>
      <c r="H6" s="50"/>
      <c r="J6" s="59"/>
      <c r="K6" s="59"/>
      <c r="L6" s="59"/>
      <c r="M6" s="59"/>
      <c r="N6" s="59"/>
      <c r="O6" s="46"/>
      <c r="P6" s="46"/>
      <c r="Q6" s="46"/>
      <c r="R6" s="46"/>
    </row>
    <row r="7" spans="1:18" x14ac:dyDescent="0.2">
      <c r="A7" s="96" t="s">
        <v>18</v>
      </c>
      <c r="B7" s="96" t="s">
        <v>19</v>
      </c>
      <c r="C7" s="50"/>
      <c r="D7" s="50"/>
      <c r="E7" s="50"/>
      <c r="F7" s="50"/>
      <c r="G7" s="50"/>
      <c r="H7" s="50"/>
      <c r="J7" s="59"/>
      <c r="K7" s="59"/>
      <c r="L7" s="59"/>
      <c r="M7" s="59"/>
      <c r="N7" s="59"/>
      <c r="O7" s="46"/>
      <c r="P7" s="46"/>
      <c r="Q7" s="46"/>
      <c r="R7" s="46"/>
    </row>
    <row r="8" spans="1:18" x14ac:dyDescent="0.2">
      <c r="A8" s="97">
        <v>0.05</v>
      </c>
      <c r="B8" s="47">
        <f t="shared" ref="B8:B18" si="0">(LN(((1+A8)^($B$5+$B$4))/(2-(1+A8)^$B$4)))/(LN(1+A8))</f>
        <v>60.316989063638481</v>
      </c>
      <c r="C8" s="50"/>
      <c r="D8" s="50"/>
      <c r="E8" s="50"/>
      <c r="F8" s="50"/>
      <c r="G8" s="50"/>
      <c r="H8" s="50"/>
      <c r="J8" s="59"/>
      <c r="K8" s="59"/>
      <c r="L8" s="59"/>
      <c r="M8" s="59"/>
      <c r="N8" s="59"/>
      <c r="O8" s="46"/>
      <c r="P8" s="46"/>
      <c r="Q8" s="46"/>
      <c r="R8" s="46"/>
    </row>
    <row r="9" spans="1:18" ht="12.75" customHeight="1" x14ac:dyDescent="0.2">
      <c r="A9" s="97">
        <v>5.1999999999999998E-2</v>
      </c>
      <c r="B9" s="47">
        <f t="shared" si="0"/>
        <v>61.292126304248555</v>
      </c>
      <c r="C9" s="50"/>
      <c r="D9" s="50"/>
      <c r="E9" s="50"/>
      <c r="F9" s="50"/>
      <c r="G9" s="50"/>
      <c r="H9" s="50"/>
      <c r="J9" s="59"/>
      <c r="K9" s="59"/>
      <c r="L9" s="59"/>
      <c r="M9" s="59"/>
      <c r="N9" s="59"/>
      <c r="O9" s="46"/>
      <c r="P9" s="46"/>
      <c r="Q9" s="46"/>
      <c r="R9" s="46"/>
    </row>
    <row r="10" spans="1:18" x14ac:dyDescent="0.2">
      <c r="A10" s="97">
        <v>5.3999999999999999E-2</v>
      </c>
      <c r="B10" s="47">
        <f t="shared" si="0"/>
        <v>62.393484816448698</v>
      </c>
      <c r="C10" s="50"/>
      <c r="D10" s="50"/>
      <c r="E10" s="50"/>
      <c r="F10" s="50"/>
      <c r="G10" s="50"/>
      <c r="H10" s="50"/>
      <c r="J10" s="59"/>
      <c r="K10" s="59"/>
      <c r="L10" s="59"/>
      <c r="M10" s="59"/>
      <c r="N10" s="59"/>
      <c r="O10" s="46"/>
      <c r="P10" s="46"/>
      <c r="Q10" s="46"/>
      <c r="R10" s="46"/>
    </row>
    <row r="11" spans="1:18" x14ac:dyDescent="0.2">
      <c r="A11" s="97">
        <v>5.6000000000000001E-2</v>
      </c>
      <c r="B11" s="47">
        <f t="shared" si="0"/>
        <v>63.65322973708831</v>
      </c>
      <c r="C11" s="50"/>
      <c r="D11" s="50"/>
      <c r="E11" s="50"/>
      <c r="F11" s="50"/>
      <c r="G11" s="50"/>
      <c r="H11" s="50"/>
      <c r="J11" s="59"/>
      <c r="K11" s="59"/>
      <c r="L11" s="59"/>
      <c r="M11" s="59"/>
      <c r="N11" s="59"/>
      <c r="O11" s="46"/>
      <c r="P11" s="46"/>
      <c r="Q11" s="46"/>
      <c r="R11" s="46"/>
    </row>
    <row r="12" spans="1:18" x14ac:dyDescent="0.2">
      <c r="A12" s="97">
        <v>5.8000000000000003E-2</v>
      </c>
      <c r="B12" s="47">
        <f t="shared" si="0"/>
        <v>65.117068726034887</v>
      </c>
      <c r="C12" s="50"/>
      <c r="D12" s="50"/>
      <c r="E12" s="50"/>
      <c r="F12" s="50"/>
      <c r="G12" s="50"/>
      <c r="H12" s="50"/>
      <c r="J12" s="59"/>
      <c r="K12" s="59"/>
      <c r="L12" s="59"/>
      <c r="M12" s="59"/>
      <c r="N12" s="59"/>
      <c r="O12" s="46"/>
      <c r="P12" s="46"/>
      <c r="Q12" s="46"/>
      <c r="R12" s="46"/>
    </row>
    <row r="13" spans="1:18" x14ac:dyDescent="0.2">
      <c r="A13" s="97">
        <v>0.06</v>
      </c>
      <c r="B13" s="47">
        <f t="shared" si="0"/>
        <v>66.852958432029908</v>
      </c>
      <c r="C13" s="50"/>
      <c r="D13" s="50"/>
      <c r="E13" s="50"/>
      <c r="F13" s="50"/>
      <c r="G13" s="50"/>
      <c r="H13" s="50"/>
      <c r="J13" s="59"/>
      <c r="K13" s="59"/>
      <c r="L13" s="59"/>
      <c r="M13" s="59"/>
      <c r="N13" s="59"/>
      <c r="O13" s="46"/>
      <c r="P13" s="46"/>
      <c r="Q13" s="46"/>
      <c r="R13" s="46"/>
    </row>
    <row r="14" spans="1:18" x14ac:dyDescent="0.2">
      <c r="A14" s="97">
        <v>6.2E-2</v>
      </c>
      <c r="B14" s="47">
        <f t="shared" si="0"/>
        <v>68.968091620672482</v>
      </c>
      <c r="C14" s="50"/>
      <c r="D14" s="50"/>
      <c r="E14" s="50"/>
      <c r="F14" s="50"/>
      <c r="G14" s="50"/>
      <c r="H14" s="50"/>
      <c r="J14" s="59"/>
      <c r="K14" s="59"/>
      <c r="L14" s="59"/>
      <c r="M14" s="59"/>
      <c r="N14" s="59"/>
      <c r="O14" s="46"/>
      <c r="P14" s="46"/>
      <c r="Q14" s="46"/>
      <c r="R14" s="46"/>
    </row>
    <row r="15" spans="1:18" x14ac:dyDescent="0.2">
      <c r="A15" s="97">
        <v>6.4000000000000001E-2</v>
      </c>
      <c r="B15" s="47">
        <f t="shared" si="0"/>
        <v>71.645813853616417</v>
      </c>
      <c r="C15" s="50"/>
      <c r="D15" s="50"/>
      <c r="E15" s="50"/>
      <c r="F15" s="50"/>
      <c r="G15" s="50"/>
      <c r="H15" s="50"/>
      <c r="J15" s="59"/>
      <c r="K15" s="59"/>
      <c r="L15" s="59"/>
      <c r="M15" s="59"/>
      <c r="N15" s="59"/>
      <c r="O15" s="46"/>
      <c r="P15" s="46"/>
      <c r="Q15" s="46"/>
      <c r="R15" s="46"/>
    </row>
    <row r="16" spans="1:18" x14ac:dyDescent="0.2">
      <c r="A16" s="97">
        <v>6.6000000000000003E-2</v>
      </c>
      <c r="B16" s="47">
        <f t="shared" si="0"/>
        <v>75.239155921276492</v>
      </c>
      <c r="C16" s="50"/>
      <c r="D16" s="50"/>
      <c r="E16" s="50"/>
      <c r="F16" s="50"/>
      <c r="G16" s="50"/>
      <c r="H16" s="50"/>
      <c r="J16" s="59"/>
      <c r="K16" s="59"/>
      <c r="L16" s="59"/>
      <c r="M16" s="59"/>
      <c r="N16" s="59"/>
      <c r="O16" s="46"/>
      <c r="P16" s="46"/>
      <c r="Q16" s="46"/>
      <c r="R16" s="46"/>
    </row>
    <row r="17" spans="1:18" x14ac:dyDescent="0.2">
      <c r="A17" s="97">
        <v>6.8000000000000005E-2</v>
      </c>
      <c r="B17" s="47">
        <f t="shared" si="0"/>
        <v>80.572373563957811</v>
      </c>
      <c r="C17" s="50"/>
      <c r="D17" s="50"/>
      <c r="E17" s="50"/>
      <c r="F17" s="50"/>
      <c r="G17" s="50"/>
      <c r="H17" s="50"/>
      <c r="J17" s="59"/>
      <c r="K17" s="59"/>
      <c r="L17" s="59"/>
      <c r="M17" s="59"/>
      <c r="N17" s="59"/>
      <c r="O17" s="46"/>
      <c r="P17" s="46"/>
      <c r="Q17" s="46"/>
      <c r="R17" s="46"/>
    </row>
    <row r="18" spans="1:18" x14ac:dyDescent="0.2">
      <c r="A18" s="97">
        <v>6.9999999999999896E-2</v>
      </c>
      <c r="B18" s="47">
        <f t="shared" si="0"/>
        <v>90.48644821839757</v>
      </c>
      <c r="C18" s="50"/>
      <c r="D18" s="50"/>
      <c r="E18" s="50"/>
      <c r="F18" s="50"/>
      <c r="G18" s="50"/>
      <c r="H18" s="50"/>
      <c r="J18" s="59"/>
      <c r="K18" s="59"/>
      <c r="L18" s="59"/>
      <c r="M18" s="59"/>
      <c r="N18" s="59"/>
      <c r="O18" s="46"/>
      <c r="P18" s="46"/>
      <c r="Q18" s="46"/>
      <c r="R18" s="46"/>
    </row>
    <row r="19" spans="1:18" x14ac:dyDescent="0.2">
      <c r="A19" s="97"/>
      <c r="C19" s="50"/>
      <c r="D19" s="50"/>
      <c r="E19" s="50"/>
      <c r="F19" s="50"/>
      <c r="G19" s="50"/>
      <c r="H19" s="50"/>
      <c r="J19" s="59"/>
      <c r="K19" s="59"/>
      <c r="L19" s="59"/>
      <c r="M19" s="59"/>
      <c r="N19" s="59"/>
      <c r="O19" s="46"/>
      <c r="P19" s="46"/>
      <c r="Q19" s="46"/>
      <c r="R19" s="46"/>
    </row>
    <row r="20" spans="1:18" x14ac:dyDescent="0.2">
      <c r="A20" s="97"/>
      <c r="J20" s="59"/>
      <c r="K20" s="59"/>
      <c r="L20" s="59"/>
      <c r="M20" s="59"/>
      <c r="N20" s="59"/>
      <c r="O20" s="46"/>
      <c r="P20" s="46"/>
      <c r="Q20" s="46"/>
      <c r="R20" s="46"/>
    </row>
    <row r="21" spans="1:18" x14ac:dyDescent="0.2">
      <c r="A21" s="18">
        <v>7.1760000000000004E-2</v>
      </c>
      <c r="B21" s="47">
        <f>(LN(((1+A21)^($B$5+$B$4))/(2-(1+A21)^$B$4)))/(LN(1+A21))</f>
        <v>159.61011242237714</v>
      </c>
      <c r="C21" s="46"/>
      <c r="D21" s="46"/>
      <c r="E21" s="46"/>
      <c r="F21" s="46"/>
      <c r="G21" s="46"/>
      <c r="H21" s="46"/>
      <c r="J21" s="59"/>
      <c r="K21" s="59"/>
      <c r="L21" s="59"/>
      <c r="M21" s="59"/>
      <c r="N21" s="59"/>
      <c r="O21" s="46"/>
      <c r="P21" s="46"/>
      <c r="Q21" s="46"/>
      <c r="R21" s="46"/>
    </row>
    <row r="22" spans="1:18" x14ac:dyDescent="0.2">
      <c r="A22" s="73"/>
      <c r="B22" s="71"/>
      <c r="C22" s="71"/>
      <c r="D22" s="71"/>
      <c r="E22" s="71"/>
      <c r="F22" s="71"/>
      <c r="G22" s="71"/>
      <c r="H22" s="71"/>
      <c r="J22" s="59"/>
      <c r="K22" s="59"/>
      <c r="L22" s="59"/>
      <c r="M22" s="59"/>
      <c r="N22" s="59"/>
      <c r="O22" s="46"/>
      <c r="P22" s="46"/>
      <c r="Q22" s="46"/>
      <c r="R22" s="46"/>
    </row>
    <row r="23" spans="1:18" x14ac:dyDescent="0.2">
      <c r="J23" s="59"/>
      <c r="K23" s="59"/>
      <c r="L23" s="59"/>
      <c r="M23" s="59"/>
      <c r="N23" s="59"/>
      <c r="O23" s="46"/>
      <c r="P23" s="46"/>
      <c r="Q23" s="46"/>
      <c r="R23" s="46"/>
    </row>
    <row r="24" spans="1:18" x14ac:dyDescent="0.2">
      <c r="J24" s="59"/>
      <c r="K24" s="59"/>
      <c r="L24" s="59"/>
      <c r="M24" s="59"/>
      <c r="N24" s="59"/>
      <c r="O24" s="46"/>
      <c r="P24" s="46"/>
      <c r="Q24" s="46"/>
      <c r="R24" s="46"/>
    </row>
    <row r="25" spans="1:18" x14ac:dyDescent="0.2">
      <c r="J25" s="59"/>
      <c r="K25" s="59"/>
      <c r="L25" s="59"/>
      <c r="M25" s="59"/>
      <c r="N25" s="59"/>
      <c r="O25" s="46"/>
      <c r="P25" s="46"/>
      <c r="Q25" s="46"/>
      <c r="R25" s="46"/>
    </row>
    <row r="26" spans="1:18" ht="10.5" customHeight="1" x14ac:dyDescent="0.2">
      <c r="I26" s="46"/>
      <c r="J26" s="59"/>
      <c r="K26" s="59"/>
      <c r="L26" s="59"/>
      <c r="M26" s="59"/>
      <c r="N26" s="59"/>
      <c r="O26" s="46"/>
      <c r="P26" s="46"/>
      <c r="Q26" s="46"/>
      <c r="R26" s="46"/>
    </row>
    <row r="27" spans="1:18" x14ac:dyDescent="0.2">
      <c r="I27" s="71"/>
      <c r="J27" s="59"/>
      <c r="K27" s="59"/>
      <c r="L27" s="59"/>
      <c r="M27" s="59"/>
      <c r="N27" s="59"/>
      <c r="O27" s="46"/>
      <c r="P27" s="46"/>
      <c r="Q27" s="46"/>
      <c r="R27" s="46"/>
    </row>
    <row r="28" spans="1:18" x14ac:dyDescent="0.2">
      <c r="A28" s="46"/>
      <c r="B28" s="71"/>
      <c r="C28" s="71"/>
      <c r="D28" s="71"/>
      <c r="E28" s="71"/>
      <c r="F28" s="71"/>
      <c r="G28" s="71"/>
      <c r="H28" s="71"/>
      <c r="I28" s="71"/>
      <c r="J28" s="59"/>
      <c r="K28" s="59"/>
      <c r="L28" s="59"/>
      <c r="M28" s="59"/>
      <c r="N28" s="59"/>
      <c r="O28" s="46"/>
      <c r="P28" s="46"/>
      <c r="Q28" s="46"/>
      <c r="R28" s="46"/>
    </row>
    <row r="29" spans="1:18" x14ac:dyDescent="0.2">
      <c r="A29" s="46"/>
      <c r="B29" s="71"/>
      <c r="C29" s="71"/>
      <c r="D29" s="71"/>
      <c r="E29" s="71"/>
      <c r="F29" s="71"/>
      <c r="G29" s="71"/>
      <c r="H29" s="71"/>
      <c r="I29" s="71"/>
      <c r="J29" s="59"/>
      <c r="K29" s="59"/>
      <c r="L29" s="59"/>
      <c r="M29" s="59"/>
      <c r="N29" s="59"/>
      <c r="O29" s="46"/>
      <c r="P29" s="46"/>
      <c r="Q29" s="46"/>
      <c r="R29" s="46"/>
    </row>
    <row r="30" spans="1:18" x14ac:dyDescent="0.2">
      <c r="A30" s="59"/>
      <c r="B30" s="98"/>
      <c r="C30" s="99"/>
      <c r="D30" s="59"/>
      <c r="E30" s="84"/>
      <c r="F30" s="59"/>
      <c r="G30" s="59"/>
      <c r="H30" s="59"/>
      <c r="I30" s="59"/>
      <c r="J30" s="59"/>
      <c r="K30" s="59"/>
      <c r="L30" s="59"/>
      <c r="M30" s="59"/>
      <c r="N30" s="59"/>
      <c r="O30" s="46"/>
      <c r="P30" s="46"/>
      <c r="Q30" s="46"/>
      <c r="R30" s="46"/>
    </row>
    <row r="31" spans="1:1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46"/>
      <c r="P31" s="46"/>
      <c r="Q31" s="46"/>
      <c r="R31" s="46"/>
    </row>
    <row r="32" spans="1:18" x14ac:dyDescent="0.2">
      <c r="A32" s="59"/>
      <c r="B32" s="59"/>
      <c r="C32" s="100"/>
      <c r="D32" s="59"/>
      <c r="E32" s="101"/>
      <c r="F32" s="59"/>
      <c r="G32" s="59"/>
      <c r="H32" s="59"/>
      <c r="I32" s="59"/>
      <c r="J32" s="59"/>
      <c r="K32" s="59"/>
      <c r="L32" s="59"/>
      <c r="M32" s="59"/>
      <c r="N32" s="59"/>
      <c r="O32" s="46"/>
      <c r="P32" s="46"/>
      <c r="Q32" s="46"/>
      <c r="R32" s="46"/>
    </row>
    <row r="33" spans="1:18" x14ac:dyDescent="0.2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46"/>
      <c r="P33" s="46"/>
      <c r="Q33" s="46"/>
      <c r="R33" s="46"/>
    </row>
    <row r="34" spans="1:18" x14ac:dyDescent="0.2">
      <c r="A34" s="59"/>
      <c r="B34" s="41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46"/>
      <c r="P34" s="46"/>
      <c r="Q34" s="46"/>
      <c r="R34" s="46"/>
    </row>
    <row r="35" spans="1:18" x14ac:dyDescent="0.2">
      <c r="A35" s="59"/>
      <c r="B35" s="59"/>
      <c r="C35" s="59"/>
      <c r="D35" s="59"/>
      <c r="E35" s="102"/>
      <c r="F35" s="59"/>
      <c r="G35" s="59"/>
      <c r="H35" s="59"/>
      <c r="I35" s="59"/>
      <c r="J35" s="59"/>
      <c r="K35" s="59"/>
      <c r="L35" s="59"/>
      <c r="M35" s="59"/>
      <c r="N35" s="59"/>
      <c r="O35" s="46"/>
      <c r="P35" s="46"/>
      <c r="Q35" s="46"/>
      <c r="R35" s="46"/>
    </row>
    <row r="36" spans="1:18" x14ac:dyDescent="0.2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46"/>
      <c r="P36" s="46"/>
      <c r="Q36" s="46"/>
      <c r="R36" s="46"/>
    </row>
    <row r="37" spans="1:18" x14ac:dyDescent="0.2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46"/>
      <c r="P37" s="46"/>
      <c r="Q37" s="46"/>
      <c r="R37" s="46"/>
    </row>
    <row r="38" spans="1:18" x14ac:dyDescent="0.2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46"/>
      <c r="P38" s="46"/>
      <c r="Q38" s="46"/>
      <c r="R38" s="46"/>
    </row>
    <row r="39" spans="1:18" x14ac:dyDescent="0.2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46"/>
      <c r="P39" s="46"/>
      <c r="Q39" s="46"/>
      <c r="R39" s="46"/>
    </row>
    <row r="40" spans="1:18" x14ac:dyDescent="0.2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46"/>
      <c r="P40" s="46"/>
      <c r="Q40" s="46"/>
      <c r="R40" s="46"/>
    </row>
    <row r="41" spans="1:18" x14ac:dyDescent="0.2">
      <c r="A41" s="61"/>
      <c r="B41" s="61"/>
      <c r="C41" s="61"/>
      <c r="D41" s="61"/>
      <c r="E41" s="61"/>
      <c r="F41" s="61"/>
      <c r="G41" s="61"/>
      <c r="H41" s="59"/>
      <c r="I41" s="59"/>
      <c r="J41" s="59"/>
      <c r="K41" s="59"/>
      <c r="L41" s="59"/>
      <c r="M41" s="59"/>
      <c r="N41" s="59"/>
      <c r="O41" s="46"/>
      <c r="P41" s="46"/>
      <c r="Q41" s="46"/>
      <c r="R41" s="46"/>
    </row>
    <row r="42" spans="1:18" x14ac:dyDescent="0.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59"/>
      <c r="O42" s="46"/>
      <c r="P42" s="46"/>
      <c r="Q42" s="46"/>
      <c r="R42" s="46"/>
    </row>
    <row r="43" spans="1:18" x14ac:dyDescent="0.2">
      <c r="A43" s="61"/>
      <c r="B43" s="61"/>
      <c r="C43" s="61"/>
      <c r="D43" s="61"/>
      <c r="E43" s="60"/>
      <c r="F43" s="61"/>
      <c r="G43" s="61"/>
      <c r="H43" s="61"/>
      <c r="I43" s="61"/>
      <c r="J43" s="61"/>
      <c r="K43" s="61"/>
      <c r="L43" s="61"/>
      <c r="M43" s="61"/>
      <c r="N43" s="59"/>
      <c r="O43" s="46"/>
      <c r="P43" s="46"/>
      <c r="Q43" s="46"/>
      <c r="R43" s="46"/>
    </row>
    <row r="44" spans="1:18" x14ac:dyDescent="0.2">
      <c r="A44" s="61"/>
      <c r="B44" s="61"/>
      <c r="C44" s="61"/>
      <c r="D44" s="61"/>
      <c r="E44" s="41"/>
      <c r="F44" s="61"/>
      <c r="G44" s="61"/>
      <c r="H44" s="61"/>
      <c r="I44" s="61"/>
      <c r="J44" s="61"/>
      <c r="K44" s="61"/>
      <c r="L44" s="61"/>
      <c r="M44" s="61"/>
      <c r="N44" s="59"/>
      <c r="O44" s="46"/>
      <c r="P44" s="46"/>
      <c r="Q44" s="46"/>
      <c r="R44" s="46"/>
    </row>
    <row r="45" spans="1:18" x14ac:dyDescent="0.2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59"/>
      <c r="O45" s="46"/>
      <c r="P45" s="46"/>
      <c r="Q45" s="46"/>
      <c r="R45" s="46"/>
    </row>
    <row r="46" spans="1:18" x14ac:dyDescent="0.2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59"/>
      <c r="O46" s="46"/>
      <c r="P46" s="46"/>
      <c r="Q46" s="46"/>
      <c r="R46" s="46"/>
    </row>
    <row r="47" spans="1:18" x14ac:dyDescent="0.2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59"/>
      <c r="O47" s="46"/>
      <c r="P47" s="46"/>
      <c r="Q47" s="46"/>
      <c r="R47" s="46"/>
    </row>
    <row r="48" spans="1:18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46"/>
      <c r="P48" s="46"/>
      <c r="Q48" s="46"/>
      <c r="R48" s="46"/>
    </row>
    <row r="49" spans="1:18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46"/>
      <c r="P49" s="46"/>
      <c r="Q49" s="46"/>
      <c r="R49" s="46"/>
    </row>
    <row r="50" spans="1:18" x14ac:dyDescent="0.2">
      <c r="A50" s="59"/>
      <c r="B50" s="59"/>
      <c r="C50" s="59"/>
      <c r="D50" s="6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46"/>
      <c r="P50" s="46"/>
      <c r="Q50" s="46"/>
      <c r="R50" s="46"/>
    </row>
    <row r="51" spans="1:18" x14ac:dyDescent="0.2">
      <c r="A51" s="59"/>
      <c r="B51" s="68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46"/>
      <c r="P51" s="46"/>
      <c r="Q51" s="46"/>
      <c r="R51" s="46"/>
    </row>
    <row r="52" spans="1:18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46"/>
      <c r="P52" s="46"/>
      <c r="Q52" s="46"/>
      <c r="R52" s="46"/>
    </row>
    <row r="53" spans="1:18" x14ac:dyDescent="0.2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46"/>
      <c r="P53" s="46"/>
      <c r="Q53" s="46"/>
      <c r="R53" s="46"/>
    </row>
    <row r="54" spans="1:18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46"/>
      <c r="P54" s="46"/>
      <c r="Q54" s="46"/>
      <c r="R54" s="46"/>
    </row>
    <row r="55" spans="1:18" x14ac:dyDescent="0.2">
      <c r="A55" s="59"/>
      <c r="B55" s="68"/>
      <c r="C55" s="59"/>
      <c r="D55" s="59"/>
      <c r="E55" s="60"/>
      <c r="F55" s="59"/>
      <c r="G55" s="59"/>
      <c r="H55" s="59"/>
      <c r="I55" s="59"/>
      <c r="J55" s="59"/>
      <c r="K55" s="59"/>
      <c r="L55" s="59"/>
      <c r="M55" s="59"/>
      <c r="N55" s="59"/>
      <c r="O55" s="46"/>
      <c r="P55" s="46"/>
      <c r="Q55" s="46"/>
      <c r="R55" s="46"/>
    </row>
    <row r="56" spans="1:18" x14ac:dyDescent="0.2">
      <c r="A56" s="59"/>
      <c r="B56" s="61"/>
      <c r="C56" s="61"/>
      <c r="D56" s="61"/>
      <c r="E56" s="60"/>
      <c r="F56" s="61"/>
      <c r="G56" s="61"/>
      <c r="H56" s="59"/>
      <c r="I56" s="59"/>
      <c r="J56" s="59"/>
      <c r="K56" s="59"/>
      <c r="L56" s="59"/>
      <c r="M56" s="59"/>
      <c r="N56" s="59"/>
      <c r="O56" s="46"/>
      <c r="P56" s="46"/>
      <c r="Q56" s="46"/>
      <c r="R56" s="46"/>
    </row>
    <row r="57" spans="1:18" x14ac:dyDescent="0.2">
      <c r="A57" s="59"/>
      <c r="B57" s="61"/>
      <c r="C57" s="61"/>
      <c r="D57" s="61"/>
      <c r="E57" s="60"/>
      <c r="F57" s="61"/>
      <c r="G57" s="61"/>
      <c r="H57" s="59"/>
      <c r="I57" s="59"/>
      <c r="J57" s="59"/>
      <c r="K57" s="59"/>
      <c r="L57" s="59"/>
      <c r="M57" s="59"/>
      <c r="N57" s="59"/>
      <c r="O57" s="46"/>
      <c r="P57" s="46"/>
      <c r="Q57" s="46"/>
      <c r="R57" s="46"/>
    </row>
    <row r="58" spans="1:18" x14ac:dyDescent="0.2">
      <c r="A58" s="59"/>
      <c r="B58" s="61"/>
      <c r="C58" s="61"/>
      <c r="D58" s="61"/>
      <c r="E58" s="61"/>
      <c r="F58" s="61"/>
      <c r="G58" s="61"/>
      <c r="H58" s="59"/>
      <c r="I58" s="59"/>
      <c r="J58" s="59"/>
      <c r="K58" s="59"/>
      <c r="L58" s="59"/>
      <c r="M58" s="59"/>
      <c r="N58" s="59"/>
      <c r="O58" s="46"/>
      <c r="P58" s="46"/>
      <c r="Q58" s="46"/>
      <c r="R58" s="46"/>
    </row>
    <row r="59" spans="1:18" x14ac:dyDescent="0.2">
      <c r="A59" s="59"/>
      <c r="B59" s="61"/>
      <c r="C59" s="61"/>
      <c r="D59" s="61"/>
      <c r="E59" s="61"/>
      <c r="F59" s="61"/>
      <c r="G59" s="61"/>
      <c r="H59" s="59"/>
      <c r="I59" s="59"/>
      <c r="J59" s="59"/>
      <c r="K59" s="59"/>
      <c r="L59" s="59"/>
      <c r="M59" s="59"/>
      <c r="N59" s="59"/>
      <c r="O59" s="46"/>
      <c r="P59" s="46"/>
      <c r="Q59" s="46"/>
      <c r="R59" s="46"/>
    </row>
    <row r="60" spans="1:18" x14ac:dyDescent="0.2">
      <c r="A60" s="59"/>
      <c r="B60" s="61"/>
      <c r="C60" s="61"/>
      <c r="D60" s="61"/>
      <c r="E60" s="61"/>
      <c r="F60" s="61"/>
      <c r="G60" s="61"/>
      <c r="H60" s="59"/>
      <c r="I60" s="59"/>
      <c r="J60" s="59"/>
      <c r="K60" s="59"/>
      <c r="L60" s="59"/>
      <c r="M60" s="59"/>
      <c r="N60" s="59"/>
      <c r="O60" s="46"/>
      <c r="P60" s="46"/>
      <c r="Q60" s="46"/>
      <c r="R60" s="46"/>
    </row>
    <row r="61" spans="1:18" x14ac:dyDescent="0.2">
      <c r="A61" s="59"/>
      <c r="B61" s="59"/>
      <c r="C61" s="59"/>
      <c r="D61" s="59"/>
      <c r="E61" s="59"/>
      <c r="F61" s="59"/>
      <c r="G61" s="61"/>
      <c r="H61" s="59"/>
      <c r="I61" s="59"/>
      <c r="J61" s="59"/>
      <c r="K61" s="59"/>
      <c r="L61" s="59"/>
      <c r="M61" s="59"/>
      <c r="N61" s="59"/>
      <c r="O61" s="46"/>
      <c r="P61" s="46"/>
      <c r="Q61" s="46"/>
      <c r="R61" s="46"/>
    </row>
    <row r="62" spans="1:18" x14ac:dyDescent="0.2">
      <c r="A62" s="59"/>
      <c r="B62" s="61"/>
      <c r="C62" s="59"/>
      <c r="D62" s="103"/>
      <c r="E62" s="103"/>
      <c r="F62" s="59"/>
      <c r="G62" s="61"/>
      <c r="H62" s="59"/>
      <c r="I62" s="59"/>
      <c r="J62" s="59"/>
      <c r="K62" s="59"/>
      <c r="L62" s="59"/>
      <c r="M62" s="59"/>
      <c r="N62" s="59"/>
      <c r="O62" s="46"/>
      <c r="P62" s="46"/>
      <c r="Q62" s="46"/>
      <c r="R62" s="46"/>
    </row>
    <row r="63" spans="1:18" x14ac:dyDescent="0.2">
      <c r="A63" s="59"/>
      <c r="B63" s="61"/>
      <c r="C63" s="59"/>
      <c r="D63" s="84"/>
      <c r="E63" s="104"/>
      <c r="F63" s="59"/>
      <c r="G63" s="61"/>
      <c r="H63" s="59"/>
      <c r="I63" s="59"/>
      <c r="J63" s="59"/>
      <c r="K63" s="59"/>
      <c r="L63" s="59"/>
      <c r="M63" s="59"/>
      <c r="N63" s="59"/>
    </row>
    <row r="64" spans="1:18" x14ac:dyDescent="0.2">
      <c r="A64" s="59"/>
      <c r="B64" s="61"/>
      <c r="C64" s="59"/>
      <c r="D64" s="84"/>
      <c r="E64" s="104"/>
      <c r="F64" s="59"/>
      <c r="G64" s="61"/>
      <c r="H64" s="59"/>
      <c r="I64" s="59"/>
      <c r="J64" s="59"/>
      <c r="K64" s="59"/>
      <c r="L64" s="59"/>
      <c r="M64" s="59"/>
      <c r="N64" s="59"/>
    </row>
    <row r="65" spans="1:14" x14ac:dyDescent="0.2">
      <c r="A65" s="59"/>
      <c r="B65" s="61"/>
      <c r="C65" s="61"/>
      <c r="D65" s="61"/>
      <c r="E65" s="61"/>
      <c r="F65" s="61"/>
      <c r="G65" s="61"/>
      <c r="H65" s="59"/>
      <c r="I65" s="59"/>
      <c r="J65" s="59"/>
      <c r="K65" s="59"/>
      <c r="L65" s="59"/>
      <c r="M65" s="59"/>
      <c r="N65" s="59"/>
    </row>
    <row r="66" spans="1:14" x14ac:dyDescent="0.2">
      <c r="A66" s="59"/>
      <c r="B66" s="59"/>
      <c r="C66" s="59"/>
      <c r="D66" s="59"/>
      <c r="E66" s="59"/>
      <c r="F66" s="59"/>
      <c r="G66" s="61"/>
      <c r="H66" s="59"/>
      <c r="I66" s="59"/>
      <c r="J66" s="59"/>
      <c r="K66" s="59"/>
      <c r="L66" s="59"/>
      <c r="M66" s="59"/>
      <c r="N66" s="59"/>
    </row>
    <row r="67" spans="1:14" x14ac:dyDescent="0.2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</row>
    <row r="68" spans="1:14" x14ac:dyDescent="0.2">
      <c r="A68" s="59"/>
      <c r="B68" s="60"/>
      <c r="C68" s="61"/>
      <c r="D68" s="60"/>
      <c r="E68" s="60"/>
      <c r="F68" s="61"/>
      <c r="G68" s="61"/>
      <c r="H68" s="61"/>
      <c r="I68" s="59"/>
      <c r="J68" s="59"/>
      <c r="K68" s="59"/>
      <c r="L68" s="59"/>
      <c r="M68" s="59"/>
      <c r="N68" s="59"/>
    </row>
    <row r="69" spans="1:14" x14ac:dyDescent="0.2">
      <c r="A69" s="59"/>
      <c r="B69" s="60"/>
      <c r="C69" s="61"/>
      <c r="D69" s="41"/>
      <c r="E69" s="60"/>
      <c r="F69" s="61"/>
      <c r="G69" s="41"/>
      <c r="H69" s="61"/>
      <c r="I69" s="59"/>
      <c r="J69" s="59"/>
      <c r="K69" s="59"/>
      <c r="L69" s="59"/>
      <c r="M69" s="59"/>
      <c r="N69" s="59"/>
    </row>
    <row r="70" spans="1:14" x14ac:dyDescent="0.2">
      <c r="A70" s="59"/>
      <c r="B70" s="60"/>
      <c r="C70" s="61"/>
      <c r="D70" s="41"/>
      <c r="E70" s="59"/>
      <c r="F70" s="61"/>
      <c r="G70" s="61"/>
      <c r="H70" s="61"/>
      <c r="I70" s="59"/>
      <c r="J70" s="59"/>
      <c r="K70" s="59"/>
      <c r="L70" s="59"/>
      <c r="M70" s="59"/>
      <c r="N70" s="59"/>
    </row>
    <row r="71" spans="1:14" x14ac:dyDescent="0.2">
      <c r="A71" s="46"/>
      <c r="B71" s="71"/>
      <c r="C71" s="71"/>
      <c r="D71" s="71"/>
      <c r="E71" s="71"/>
      <c r="F71" s="71"/>
      <c r="G71" s="71"/>
      <c r="H71" s="50"/>
      <c r="J71" s="50"/>
      <c r="K71" s="50"/>
      <c r="L71" s="50"/>
      <c r="M71" s="50"/>
    </row>
    <row r="72" spans="1:14" x14ac:dyDescent="0.2">
      <c r="A72" s="73"/>
      <c r="B72" s="46"/>
      <c r="C72" s="46"/>
      <c r="D72" s="46"/>
      <c r="E72" s="46"/>
      <c r="F72" s="46"/>
      <c r="G72" s="46"/>
      <c r="J72" s="50"/>
      <c r="K72" s="50"/>
      <c r="L72" s="50"/>
      <c r="M72" s="50"/>
    </row>
    <row r="73" spans="1:14" x14ac:dyDescent="0.2">
      <c r="A73" s="46"/>
      <c r="B73" s="46"/>
      <c r="C73" s="71"/>
      <c r="D73" s="71"/>
      <c r="E73" s="74"/>
      <c r="F73" s="71"/>
      <c r="G73" s="46"/>
      <c r="J73" s="50"/>
      <c r="K73" s="50"/>
      <c r="L73" s="50"/>
      <c r="M73" s="50"/>
    </row>
    <row r="74" spans="1:14" x14ac:dyDescent="0.2">
      <c r="A74" s="46"/>
      <c r="B74" s="46"/>
      <c r="C74" s="71"/>
      <c r="D74" s="71"/>
      <c r="E74" s="28"/>
      <c r="F74" s="71"/>
      <c r="G74" s="46"/>
      <c r="J74" s="50"/>
      <c r="K74" s="50"/>
      <c r="L74" s="50"/>
      <c r="M74" s="50"/>
    </row>
    <row r="75" spans="1:14" x14ac:dyDescent="0.2">
      <c r="A75" s="46"/>
      <c r="B75" s="46"/>
      <c r="C75" s="71"/>
      <c r="D75" s="71"/>
      <c r="E75" s="71"/>
      <c r="F75" s="71"/>
      <c r="G75" s="46"/>
      <c r="J75" s="50"/>
      <c r="K75" s="50"/>
      <c r="L75" s="50"/>
      <c r="M75" s="50"/>
    </row>
    <row r="76" spans="1:14" x14ac:dyDescent="0.2">
      <c r="A76" s="76"/>
      <c r="B76" s="46"/>
      <c r="C76" s="71"/>
      <c r="D76" s="71"/>
      <c r="E76" s="71"/>
      <c r="F76" s="71"/>
      <c r="G76" s="46"/>
      <c r="J76" s="50"/>
      <c r="K76" s="50"/>
      <c r="L76" s="50"/>
      <c r="M76" s="50"/>
    </row>
    <row r="77" spans="1:14" x14ac:dyDescent="0.2">
      <c r="A77" s="46"/>
      <c r="B77" s="46"/>
      <c r="C77" s="71"/>
      <c r="D77" s="71"/>
      <c r="E77" s="71"/>
      <c r="F77" s="71"/>
      <c r="G77" s="46"/>
      <c r="J77" s="50"/>
      <c r="K77" s="50"/>
      <c r="L77" s="50"/>
      <c r="M77" s="50"/>
    </row>
    <row r="78" spans="1:14" x14ac:dyDescent="0.2">
      <c r="A78" s="46"/>
      <c r="B78" s="46"/>
      <c r="C78" s="71"/>
      <c r="D78" s="71"/>
      <c r="E78" s="71"/>
      <c r="F78" s="71"/>
      <c r="G78" s="46"/>
      <c r="J78" s="50"/>
      <c r="K78" s="50"/>
      <c r="L78" s="50"/>
      <c r="M78" s="50"/>
    </row>
    <row r="79" spans="1:14" x14ac:dyDescent="0.2">
      <c r="A79" s="46"/>
      <c r="B79" s="46"/>
      <c r="C79" s="71"/>
      <c r="D79" s="71"/>
      <c r="E79" s="71"/>
      <c r="F79" s="71"/>
      <c r="G79" s="46"/>
      <c r="J79" s="50"/>
      <c r="K79" s="50"/>
      <c r="L79" s="50"/>
      <c r="M79" s="50"/>
    </row>
    <row r="80" spans="1:14" x14ac:dyDescent="0.2">
      <c r="A80" s="46"/>
      <c r="B80" s="46"/>
      <c r="C80" s="71"/>
      <c r="D80" s="71"/>
      <c r="E80" s="71"/>
      <c r="F80" s="71"/>
      <c r="G80" s="46"/>
      <c r="J80" s="50"/>
      <c r="K80" s="50"/>
      <c r="L80" s="50"/>
      <c r="M80" s="50"/>
    </row>
    <row r="81" spans="1:13" x14ac:dyDescent="0.2">
      <c r="A81" s="46"/>
      <c r="B81" s="46"/>
      <c r="C81" s="71"/>
      <c r="D81" s="71"/>
      <c r="E81" s="71"/>
      <c r="F81" s="71"/>
      <c r="G81" s="46"/>
      <c r="M81" s="50"/>
    </row>
    <row r="82" spans="1:13" x14ac:dyDescent="0.2">
      <c r="A82" s="46"/>
      <c r="B82" s="46"/>
      <c r="C82" s="71"/>
      <c r="D82" s="71"/>
      <c r="E82" s="71"/>
      <c r="F82" s="71"/>
      <c r="G82" s="46"/>
      <c r="M82" s="50"/>
    </row>
    <row r="83" spans="1:13" x14ac:dyDescent="0.2">
      <c r="A83" s="46"/>
      <c r="B83" s="46"/>
      <c r="C83" s="71"/>
      <c r="D83" s="71"/>
      <c r="E83" s="71"/>
      <c r="F83" s="71"/>
      <c r="G83" s="46"/>
      <c r="M83" s="50"/>
    </row>
    <row r="84" spans="1:13" x14ac:dyDescent="0.2">
      <c r="A84" s="46"/>
      <c r="B84" s="46"/>
      <c r="C84" s="71"/>
      <c r="D84" s="71"/>
      <c r="E84" s="71"/>
      <c r="F84" s="71"/>
      <c r="G84" s="46"/>
      <c r="M84" s="50"/>
    </row>
    <row r="85" spans="1:13" x14ac:dyDescent="0.2">
      <c r="A85" s="48"/>
      <c r="M85" s="50"/>
    </row>
    <row r="86" spans="1:13" x14ac:dyDescent="0.2">
      <c r="M86" s="50"/>
    </row>
    <row r="87" spans="1:13" x14ac:dyDescent="0.2">
      <c r="M87" s="50"/>
    </row>
    <row r="88" spans="1:13" x14ac:dyDescent="0.2">
      <c r="M88" s="50"/>
    </row>
    <row r="89" spans="1:13" x14ac:dyDescent="0.2">
      <c r="M89" s="50"/>
    </row>
    <row r="90" spans="1:13" x14ac:dyDescent="0.2">
      <c r="M90" s="50"/>
    </row>
    <row r="91" spans="1:13" x14ac:dyDescent="0.2">
      <c r="M91" s="50"/>
    </row>
    <row r="92" spans="1:13" x14ac:dyDescent="0.2">
      <c r="M92" s="50"/>
    </row>
    <row r="93" spans="1:13" x14ac:dyDescent="0.2">
      <c r="J93" s="50"/>
      <c r="K93" s="50"/>
      <c r="L93" s="50"/>
      <c r="M93" s="50"/>
    </row>
    <row r="100" spans="1:48" x14ac:dyDescent="0.2"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</row>
    <row r="101" spans="1:48" x14ac:dyDescent="0.2"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</row>
    <row r="102" spans="1:48" x14ac:dyDescent="0.2"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</row>
    <row r="103" spans="1:48" x14ac:dyDescent="0.2"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</row>
    <row r="104" spans="1:48" x14ac:dyDescent="0.2"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</row>
    <row r="105" spans="1:48" x14ac:dyDescent="0.2"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</row>
    <row r="106" spans="1:48" x14ac:dyDescent="0.2">
      <c r="J106" s="46"/>
      <c r="K106" s="46"/>
      <c r="L106" s="46"/>
      <c r="M106" s="46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</row>
    <row r="107" spans="1:48" x14ac:dyDescent="0.2">
      <c r="J107" s="46"/>
      <c r="K107" s="46"/>
      <c r="L107" s="46"/>
      <c r="M107" s="46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</row>
    <row r="108" spans="1:48" x14ac:dyDescent="0.2">
      <c r="J108" s="46"/>
      <c r="K108" s="46"/>
      <c r="L108" s="46"/>
      <c r="M108" s="46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</row>
    <row r="109" spans="1:48" x14ac:dyDescent="0.2">
      <c r="J109" s="46"/>
      <c r="K109" s="46"/>
      <c r="L109" s="46"/>
      <c r="M109" s="46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</row>
    <row r="110" spans="1:48" x14ac:dyDescent="0.2">
      <c r="A110" s="46"/>
      <c r="B110" s="71"/>
      <c r="C110" s="71"/>
      <c r="D110" s="71"/>
      <c r="E110" s="71"/>
      <c r="F110" s="71"/>
      <c r="G110" s="71"/>
      <c r="H110" s="46"/>
      <c r="I110" s="71"/>
      <c r="J110" s="46"/>
      <c r="K110" s="46"/>
      <c r="L110" s="46"/>
      <c r="M110" s="46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</row>
    <row r="111" spans="1:48" x14ac:dyDescent="0.2">
      <c r="A111" s="59"/>
      <c r="B111" s="81"/>
      <c r="C111" s="71"/>
      <c r="D111" s="71"/>
      <c r="E111" s="71"/>
      <c r="F111" s="71"/>
      <c r="G111" s="71"/>
      <c r="H111" s="46"/>
      <c r="I111" s="71"/>
      <c r="J111" s="46"/>
      <c r="K111" s="46"/>
      <c r="L111" s="46"/>
      <c r="M111" s="46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</row>
    <row r="112" spans="1:48" x14ac:dyDescent="0.2">
      <c r="A112" s="46"/>
      <c r="B112" s="71"/>
      <c r="C112" s="71"/>
      <c r="D112" s="71"/>
      <c r="E112" s="71"/>
      <c r="F112" s="71"/>
      <c r="G112" s="71"/>
      <c r="H112" s="71"/>
      <c r="I112" s="71"/>
      <c r="J112" s="46"/>
      <c r="K112" s="46"/>
      <c r="L112" s="46"/>
      <c r="M112" s="46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</row>
    <row r="113" spans="1:48" x14ac:dyDescent="0.2">
      <c r="A113" s="105"/>
      <c r="B113" s="94"/>
      <c r="C113" s="106"/>
      <c r="D113" s="94"/>
      <c r="E113" s="94"/>
      <c r="F113" s="94"/>
      <c r="G113" s="71"/>
      <c r="H113" s="71"/>
      <c r="I113" s="71"/>
      <c r="J113" s="46"/>
      <c r="K113" s="46"/>
      <c r="L113" s="46"/>
      <c r="M113" s="46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</row>
    <row r="114" spans="1:48" x14ac:dyDescent="0.2">
      <c r="A114" s="59"/>
      <c r="B114" s="61"/>
      <c r="C114" s="61"/>
      <c r="D114" s="61"/>
      <c r="E114" s="71"/>
      <c r="F114" s="71"/>
      <c r="G114" s="71"/>
      <c r="H114" s="72"/>
      <c r="I114" s="71"/>
      <c r="J114" s="46"/>
      <c r="K114" s="46"/>
      <c r="L114" s="46"/>
      <c r="M114" s="46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</row>
    <row r="115" spans="1:48" x14ac:dyDescent="0.2">
      <c r="A115" s="59"/>
      <c r="B115" s="61"/>
      <c r="C115" s="61"/>
      <c r="D115" s="61"/>
      <c r="E115" s="71"/>
      <c r="F115" s="71"/>
      <c r="G115" s="71"/>
      <c r="H115" s="72"/>
      <c r="I115" s="71"/>
      <c r="J115" s="46"/>
      <c r="K115" s="46"/>
      <c r="L115" s="46"/>
      <c r="M115" s="46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</row>
    <row r="116" spans="1:48" x14ac:dyDescent="0.2">
      <c r="A116" s="59"/>
      <c r="B116" s="61"/>
      <c r="C116" s="61"/>
      <c r="D116" s="61"/>
      <c r="E116" s="71"/>
      <c r="F116" s="71"/>
      <c r="G116" s="71"/>
      <c r="H116" s="72"/>
      <c r="I116" s="71"/>
      <c r="J116" s="46"/>
      <c r="K116" s="46"/>
      <c r="L116" s="46"/>
      <c r="M116" s="46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</row>
    <row r="117" spans="1:48" x14ac:dyDescent="0.2">
      <c r="A117" s="59"/>
      <c r="B117" s="61"/>
      <c r="C117" s="61"/>
      <c r="D117" s="61"/>
      <c r="E117" s="71"/>
      <c r="F117" s="71"/>
      <c r="G117" s="71"/>
      <c r="H117" s="72"/>
      <c r="I117" s="71"/>
      <c r="J117" s="46"/>
      <c r="K117" s="46"/>
      <c r="L117" s="46"/>
      <c r="M117" s="46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</row>
    <row r="118" spans="1:48" x14ac:dyDescent="0.2">
      <c r="A118" s="59"/>
      <c r="B118" s="61"/>
      <c r="C118" s="61"/>
      <c r="D118" s="61"/>
      <c r="E118" s="71"/>
      <c r="F118" s="71"/>
      <c r="G118" s="71"/>
      <c r="H118" s="72"/>
      <c r="I118" s="71"/>
      <c r="J118" s="46"/>
      <c r="K118" s="46"/>
      <c r="L118" s="46"/>
      <c r="M118" s="46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</row>
    <row r="119" spans="1:48" x14ac:dyDescent="0.2">
      <c r="A119" s="59"/>
      <c r="B119" s="61"/>
      <c r="C119" s="61"/>
      <c r="D119" s="61"/>
      <c r="E119" s="71"/>
      <c r="F119" s="71"/>
      <c r="G119" s="71"/>
      <c r="H119" s="72"/>
      <c r="I119" s="71"/>
      <c r="J119" s="46"/>
      <c r="K119" s="46"/>
      <c r="L119" s="46"/>
      <c r="M119" s="46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</row>
    <row r="120" spans="1:48" x14ac:dyDescent="0.2">
      <c r="A120" s="59"/>
      <c r="B120" s="61"/>
      <c r="C120" s="61"/>
      <c r="D120" s="61"/>
      <c r="E120" s="71"/>
      <c r="F120" s="71"/>
      <c r="G120" s="71"/>
      <c r="H120" s="72"/>
      <c r="I120" s="71"/>
      <c r="J120" s="46"/>
      <c r="K120" s="46"/>
      <c r="L120" s="46"/>
      <c r="M120" s="46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</row>
    <row r="121" spans="1:48" x14ac:dyDescent="0.2">
      <c r="A121" s="59"/>
      <c r="B121" s="61"/>
      <c r="C121" s="61"/>
      <c r="D121" s="61"/>
      <c r="E121" s="71"/>
      <c r="F121" s="71"/>
      <c r="G121" s="71"/>
      <c r="H121" s="72"/>
      <c r="I121" s="71"/>
      <c r="J121" s="46"/>
      <c r="K121" s="46"/>
      <c r="L121" s="46"/>
      <c r="M121" s="46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</row>
    <row r="122" spans="1:48" x14ac:dyDescent="0.2">
      <c r="A122" s="59"/>
      <c r="B122" s="61"/>
      <c r="C122" s="61"/>
      <c r="D122" s="61"/>
      <c r="E122" s="71"/>
      <c r="F122" s="71"/>
      <c r="G122" s="71"/>
      <c r="H122" s="72"/>
      <c r="I122" s="71"/>
      <c r="J122" s="46"/>
      <c r="K122" s="46"/>
      <c r="L122" s="46"/>
      <c r="M122" s="46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</row>
    <row r="123" spans="1:48" x14ac:dyDescent="0.2">
      <c r="A123" s="59"/>
      <c r="B123" s="61"/>
      <c r="C123" s="61"/>
      <c r="D123" s="61"/>
      <c r="E123" s="71"/>
      <c r="F123" s="71"/>
      <c r="G123" s="71"/>
      <c r="H123" s="72"/>
      <c r="I123" s="71"/>
      <c r="J123" s="46"/>
      <c r="K123" s="46"/>
      <c r="L123" s="46"/>
      <c r="M123" s="46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</row>
    <row r="124" spans="1:48" x14ac:dyDescent="0.2">
      <c r="A124" s="59"/>
      <c r="B124" s="61"/>
      <c r="C124" s="61"/>
      <c r="D124" s="61"/>
      <c r="E124" s="71"/>
      <c r="F124" s="71"/>
      <c r="G124" s="71"/>
      <c r="H124" s="72"/>
      <c r="I124" s="71"/>
      <c r="J124" s="46"/>
      <c r="K124" s="46"/>
      <c r="L124" s="46"/>
      <c r="M124" s="46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</row>
    <row r="125" spans="1:48" x14ac:dyDescent="0.2">
      <c r="A125" s="59"/>
      <c r="B125" s="61"/>
      <c r="C125" s="61"/>
      <c r="D125" s="61"/>
      <c r="E125" s="71"/>
      <c r="F125" s="71"/>
      <c r="G125" s="71"/>
      <c r="H125" s="72"/>
      <c r="I125" s="71"/>
      <c r="J125" s="46"/>
      <c r="K125" s="46"/>
      <c r="L125" s="46"/>
      <c r="M125" s="71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</row>
    <row r="126" spans="1:48" x14ac:dyDescent="0.2">
      <c r="A126" s="59"/>
      <c r="B126" s="61"/>
      <c r="C126" s="61"/>
      <c r="D126" s="61"/>
      <c r="E126" s="71"/>
      <c r="F126" s="71"/>
      <c r="G126" s="71"/>
      <c r="H126" s="72"/>
      <c r="I126" s="71"/>
      <c r="J126" s="46"/>
      <c r="K126" s="46"/>
      <c r="L126" s="46"/>
      <c r="M126" s="71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</row>
    <row r="127" spans="1:48" x14ac:dyDescent="0.2">
      <c r="A127" s="59"/>
      <c r="B127" s="61"/>
      <c r="C127" s="61"/>
      <c r="D127" s="61"/>
      <c r="E127" s="71"/>
      <c r="F127" s="71"/>
      <c r="G127" s="71"/>
      <c r="H127" s="72"/>
      <c r="I127" s="71"/>
      <c r="J127" s="46"/>
      <c r="K127" s="46"/>
      <c r="L127" s="46"/>
      <c r="M127" s="71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</row>
    <row r="128" spans="1:48" x14ac:dyDescent="0.2">
      <c r="A128" s="59"/>
      <c r="B128" s="61"/>
      <c r="C128" s="61"/>
      <c r="D128" s="61"/>
      <c r="E128" s="71"/>
      <c r="F128" s="71"/>
      <c r="G128" s="71"/>
      <c r="H128" s="72"/>
      <c r="I128" s="71"/>
      <c r="J128" s="46"/>
      <c r="K128" s="46"/>
      <c r="L128" s="46"/>
      <c r="M128" s="71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</row>
    <row r="129" spans="1:48" x14ac:dyDescent="0.2">
      <c r="A129" s="46"/>
      <c r="B129" s="61"/>
      <c r="C129" s="61"/>
      <c r="D129" s="61"/>
      <c r="E129" s="71"/>
      <c r="F129" s="71"/>
      <c r="G129" s="71"/>
      <c r="H129" s="71"/>
      <c r="I129" s="71"/>
      <c r="J129" s="46"/>
      <c r="K129" s="46"/>
      <c r="L129" s="46"/>
      <c r="M129" s="71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</row>
    <row r="130" spans="1:48" x14ac:dyDescent="0.2">
      <c r="A130" s="73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71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</row>
    <row r="131" spans="1:48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71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</row>
    <row r="132" spans="1:48" x14ac:dyDescent="0.2">
      <c r="A132" s="73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</row>
    <row r="133" spans="1:48" x14ac:dyDescent="0.2">
      <c r="A133" s="73"/>
      <c r="B133" s="74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</row>
    <row r="134" spans="1:48" x14ac:dyDescent="0.2">
      <c r="A134" s="46"/>
      <c r="B134" s="74"/>
      <c r="C134" s="75"/>
      <c r="D134" s="75"/>
      <c r="E134" s="71"/>
      <c r="F134" s="71"/>
      <c r="G134" s="71"/>
      <c r="H134" s="71"/>
      <c r="I134" s="71"/>
      <c r="J134" s="71"/>
      <c r="K134" s="71"/>
      <c r="L134" s="71"/>
      <c r="M134" s="71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</row>
    <row r="135" spans="1:48" x14ac:dyDescent="0.2">
      <c r="A135" s="46"/>
      <c r="B135" s="76"/>
      <c r="C135" s="71"/>
      <c r="D135" s="71"/>
      <c r="E135" s="74"/>
      <c r="F135" s="74"/>
      <c r="G135" s="74"/>
      <c r="H135" s="74"/>
      <c r="I135" s="74"/>
      <c r="J135" s="74"/>
      <c r="K135" s="74"/>
      <c r="L135" s="71"/>
      <c r="M135" s="71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</row>
    <row r="136" spans="1:48" x14ac:dyDescent="0.2">
      <c r="A136" s="46"/>
      <c r="B136" s="74"/>
      <c r="C136" s="71"/>
      <c r="D136" s="71"/>
      <c r="E136" s="74"/>
      <c r="F136" s="74"/>
      <c r="G136" s="74"/>
      <c r="H136" s="74"/>
      <c r="I136" s="74"/>
      <c r="J136" s="74"/>
      <c r="K136" s="74"/>
      <c r="L136" s="71"/>
      <c r="M136" s="71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</row>
    <row r="137" spans="1:48" x14ac:dyDescent="0.2">
      <c r="A137" s="46"/>
      <c r="B137" s="77"/>
      <c r="C137" s="71"/>
      <c r="D137" s="71"/>
      <c r="E137" s="74"/>
      <c r="F137" s="74"/>
      <c r="G137" s="74"/>
      <c r="H137" s="74"/>
      <c r="I137" s="74"/>
      <c r="J137" s="74"/>
      <c r="K137" s="74"/>
      <c r="L137" s="71"/>
      <c r="M137" s="71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</row>
    <row r="138" spans="1:48" x14ac:dyDescent="0.2">
      <c r="A138" s="46"/>
      <c r="B138" s="74"/>
      <c r="C138" s="71"/>
      <c r="D138" s="71"/>
      <c r="E138" s="74"/>
      <c r="F138" s="74"/>
      <c r="G138" s="74"/>
      <c r="H138" s="74"/>
      <c r="I138" s="74"/>
      <c r="J138" s="74"/>
      <c r="K138" s="74"/>
      <c r="L138" s="71"/>
      <c r="M138" s="71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</row>
    <row r="139" spans="1:48" x14ac:dyDescent="0.2">
      <c r="A139" s="46"/>
      <c r="B139" s="74"/>
      <c r="C139" s="71"/>
      <c r="D139" s="71"/>
      <c r="E139" s="74"/>
      <c r="F139" s="74"/>
      <c r="G139" s="74"/>
      <c r="H139" s="74"/>
      <c r="I139" s="74"/>
      <c r="J139" s="74"/>
      <c r="K139" s="74"/>
      <c r="L139" s="71"/>
      <c r="M139" s="71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</row>
    <row r="140" spans="1:48" x14ac:dyDescent="0.2">
      <c r="A140" s="46"/>
      <c r="B140" s="78"/>
      <c r="C140" s="71"/>
      <c r="D140" s="71"/>
      <c r="E140" s="74"/>
      <c r="F140" s="74"/>
      <c r="G140" s="74"/>
      <c r="H140" s="74"/>
      <c r="I140" s="74"/>
      <c r="J140" s="74"/>
      <c r="K140" s="74"/>
      <c r="L140" s="71"/>
      <c r="M140" s="71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</row>
    <row r="141" spans="1:48" x14ac:dyDescent="0.2">
      <c r="A141" s="46"/>
      <c r="B141" s="74"/>
      <c r="C141" s="79"/>
      <c r="D141" s="71"/>
      <c r="E141" s="74"/>
      <c r="F141" s="74"/>
      <c r="G141" s="74"/>
      <c r="H141" s="74"/>
      <c r="I141" s="74"/>
      <c r="J141" s="74"/>
      <c r="K141" s="74"/>
      <c r="L141" s="71"/>
      <c r="M141" s="71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</row>
    <row r="142" spans="1:48" x14ac:dyDescent="0.2">
      <c r="A142" s="46"/>
      <c r="B142" s="74"/>
      <c r="C142" s="71"/>
      <c r="D142" s="71"/>
      <c r="E142" s="74"/>
      <c r="F142" s="74"/>
      <c r="G142" s="74"/>
      <c r="H142" s="74"/>
      <c r="I142" s="74"/>
      <c r="J142" s="74"/>
      <c r="K142" s="74"/>
      <c r="L142" s="71"/>
      <c r="M142" s="71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</row>
    <row r="143" spans="1:48" x14ac:dyDescent="0.2">
      <c r="A143" s="46"/>
      <c r="B143" s="74"/>
      <c r="C143" s="71"/>
      <c r="D143" s="71"/>
      <c r="E143" s="74"/>
      <c r="F143" s="74"/>
      <c r="G143" s="74"/>
      <c r="H143" s="74"/>
      <c r="I143" s="74"/>
      <c r="J143" s="74"/>
      <c r="K143" s="74"/>
      <c r="L143" s="71"/>
      <c r="M143" s="71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</row>
    <row r="144" spans="1:48" x14ac:dyDescent="0.2">
      <c r="A144" s="46"/>
      <c r="B144" s="71"/>
      <c r="C144" s="71"/>
      <c r="D144" s="71"/>
      <c r="E144" s="74"/>
      <c r="F144" s="74"/>
      <c r="G144" s="74"/>
      <c r="H144" s="74"/>
      <c r="I144" s="74"/>
      <c r="J144" s="74"/>
      <c r="K144" s="74"/>
      <c r="L144" s="71"/>
      <c r="M144" s="71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</row>
    <row r="145" spans="1:48" x14ac:dyDescent="0.2">
      <c r="A145" s="46"/>
      <c r="B145" s="71"/>
      <c r="C145" s="71"/>
      <c r="D145" s="71"/>
      <c r="E145" s="74"/>
      <c r="F145" s="74"/>
      <c r="G145" s="74"/>
      <c r="H145" s="74"/>
      <c r="I145" s="74"/>
      <c r="J145" s="74"/>
      <c r="K145" s="74"/>
      <c r="L145" s="71"/>
      <c r="M145" s="71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</row>
    <row r="146" spans="1:48" x14ac:dyDescent="0.2">
      <c r="A146" s="46"/>
      <c r="B146" s="71"/>
      <c r="C146" s="71"/>
      <c r="D146" s="71"/>
      <c r="E146" s="74"/>
      <c r="F146" s="74"/>
      <c r="G146" s="74"/>
      <c r="H146" s="74"/>
      <c r="I146" s="74"/>
      <c r="J146" s="74"/>
      <c r="K146" s="74"/>
      <c r="L146" s="71"/>
      <c r="M146" s="71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</row>
    <row r="147" spans="1:48" x14ac:dyDescent="0.2">
      <c r="A147" s="46"/>
      <c r="B147" s="71"/>
      <c r="C147" s="71"/>
      <c r="D147" s="71"/>
      <c r="E147" s="74"/>
      <c r="F147" s="74"/>
      <c r="G147" s="74"/>
      <c r="H147" s="74"/>
      <c r="I147" s="74"/>
      <c r="J147" s="74"/>
      <c r="K147" s="74"/>
      <c r="L147" s="71"/>
      <c r="M147" s="71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</row>
    <row r="148" spans="1:48" x14ac:dyDescent="0.2">
      <c r="A148" s="73"/>
      <c r="B148" s="71"/>
      <c r="C148" s="71"/>
      <c r="D148" s="71"/>
      <c r="E148" s="74"/>
      <c r="F148" s="74"/>
      <c r="G148" s="74"/>
      <c r="H148" s="74"/>
      <c r="I148" s="74"/>
      <c r="J148" s="74"/>
      <c r="K148" s="74"/>
      <c r="L148" s="71"/>
      <c r="M148" s="71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</row>
    <row r="149" spans="1:48" x14ac:dyDescent="0.2">
      <c r="A149" s="46"/>
      <c r="B149" s="71"/>
      <c r="C149" s="71"/>
      <c r="D149" s="71"/>
      <c r="E149" s="74"/>
      <c r="F149" s="74"/>
      <c r="G149" s="74"/>
      <c r="H149" s="74"/>
      <c r="I149" s="74"/>
      <c r="J149" s="74"/>
      <c r="K149" s="74"/>
      <c r="L149" s="71"/>
      <c r="M149" s="71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</row>
    <row r="150" spans="1:48" x14ac:dyDescent="0.2">
      <c r="A150" s="46"/>
      <c r="B150" s="71"/>
      <c r="C150" s="71"/>
      <c r="D150" s="71"/>
      <c r="E150" s="74"/>
      <c r="F150" s="74"/>
      <c r="G150" s="74"/>
      <c r="H150" s="74"/>
      <c r="I150" s="74"/>
      <c r="J150" s="74"/>
      <c r="K150" s="74"/>
      <c r="L150" s="71"/>
      <c r="M150" s="71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</row>
    <row r="151" spans="1:48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71"/>
      <c r="K151" s="71"/>
      <c r="L151" s="71"/>
      <c r="M151" s="71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</row>
    <row r="152" spans="1:48" x14ac:dyDescent="0.2">
      <c r="A152" s="73"/>
      <c r="B152" s="71"/>
      <c r="C152" s="71"/>
      <c r="D152" s="74"/>
      <c r="E152" s="74"/>
      <c r="F152" s="71"/>
      <c r="G152" s="71"/>
      <c r="H152" s="71"/>
      <c r="I152" s="46"/>
      <c r="J152" s="71"/>
      <c r="K152" s="71"/>
      <c r="L152" s="71"/>
      <c r="M152" s="71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</row>
    <row r="153" spans="1:48" x14ac:dyDescent="0.2">
      <c r="A153" s="46"/>
      <c r="B153" s="71"/>
      <c r="C153" s="71"/>
      <c r="D153" s="32"/>
      <c r="E153" s="80"/>
      <c r="F153" s="71"/>
      <c r="G153" s="71"/>
      <c r="H153" s="71"/>
      <c r="I153" s="46"/>
      <c r="J153" s="71"/>
      <c r="K153" s="71"/>
      <c r="L153" s="71"/>
      <c r="M153" s="71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</row>
    <row r="154" spans="1:48" x14ac:dyDescent="0.2">
      <c r="A154" s="46"/>
      <c r="B154" s="81"/>
      <c r="C154" s="71"/>
      <c r="D154" s="71"/>
      <c r="E154" s="71"/>
      <c r="F154" s="71"/>
      <c r="G154" s="71"/>
      <c r="H154" s="71"/>
      <c r="I154" s="46"/>
      <c r="J154" s="71"/>
      <c r="K154" s="71"/>
      <c r="L154" s="71"/>
      <c r="M154" s="71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</row>
    <row r="155" spans="1:48" x14ac:dyDescent="0.2">
      <c r="A155" s="46"/>
      <c r="B155" s="71"/>
      <c r="C155" s="71"/>
      <c r="D155" s="71"/>
      <c r="E155" s="71"/>
      <c r="F155" s="71"/>
      <c r="G155" s="71"/>
      <c r="H155" s="71"/>
      <c r="I155" s="46"/>
      <c r="J155" s="71"/>
      <c r="K155" s="71"/>
      <c r="L155" s="71"/>
      <c r="M155" s="71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</row>
    <row r="156" spans="1:48" x14ac:dyDescent="0.2">
      <c r="A156" s="46"/>
      <c r="B156" s="71"/>
      <c r="C156" s="71"/>
      <c r="D156" s="74"/>
      <c r="E156" s="74"/>
      <c r="F156" s="74"/>
      <c r="G156" s="71"/>
      <c r="H156" s="71"/>
      <c r="I156" s="46"/>
      <c r="J156" s="71"/>
      <c r="K156" s="71"/>
      <c r="L156" s="71"/>
      <c r="M156" s="71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</row>
    <row r="157" spans="1:48" x14ac:dyDescent="0.2">
      <c r="A157" s="46"/>
      <c r="B157" s="71"/>
      <c r="C157" s="71"/>
      <c r="D157" s="74"/>
      <c r="E157" s="74"/>
      <c r="F157" s="74"/>
      <c r="G157" s="28"/>
      <c r="H157" s="71"/>
      <c r="I157" s="46"/>
      <c r="J157" s="71"/>
      <c r="K157" s="71"/>
      <c r="L157" s="71"/>
      <c r="M157" s="71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</row>
    <row r="158" spans="1:48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71"/>
      <c r="K158" s="71"/>
      <c r="L158" s="71"/>
      <c r="M158" s="71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</row>
    <row r="159" spans="1:48" x14ac:dyDescent="0.2">
      <c r="A159" s="73"/>
      <c r="B159" s="71"/>
      <c r="C159" s="71"/>
      <c r="D159" s="71"/>
      <c r="E159" s="71"/>
      <c r="F159" s="71"/>
      <c r="G159" s="71"/>
      <c r="H159" s="71"/>
      <c r="I159" s="46"/>
      <c r="J159" s="46"/>
      <c r="K159" s="46"/>
      <c r="L159" s="46"/>
      <c r="M159" s="46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</row>
    <row r="160" spans="1:48" x14ac:dyDescent="0.2">
      <c r="A160" s="46"/>
      <c r="B160" s="71"/>
      <c r="C160" s="82"/>
      <c r="D160" s="83"/>
      <c r="E160" s="46"/>
      <c r="F160" s="46"/>
      <c r="G160" s="59"/>
      <c r="H160" s="71"/>
      <c r="I160" s="46"/>
      <c r="J160" s="46"/>
      <c r="K160" s="46"/>
      <c r="L160" s="46"/>
      <c r="M160" s="46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</row>
    <row r="161" spans="1:48" x14ac:dyDescent="0.2">
      <c r="A161" s="46"/>
      <c r="B161" s="81"/>
      <c r="C161" s="46"/>
      <c r="D161" s="46"/>
      <c r="E161" s="71"/>
      <c r="F161" s="46"/>
      <c r="G161" s="84"/>
      <c r="H161" s="71"/>
      <c r="I161" s="46"/>
      <c r="J161" s="46"/>
      <c r="K161" s="46"/>
      <c r="L161" s="46"/>
      <c r="M161" s="46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</row>
    <row r="162" spans="1:48" x14ac:dyDescent="0.2">
      <c r="A162" s="46"/>
      <c r="B162" s="71"/>
      <c r="C162" s="46"/>
      <c r="D162" s="46"/>
      <c r="E162" s="71"/>
      <c r="F162" s="71"/>
      <c r="G162" s="71"/>
      <c r="H162" s="71"/>
      <c r="I162" s="46"/>
      <c r="J162" s="46"/>
      <c r="K162" s="46"/>
      <c r="L162" s="46"/>
      <c r="M162" s="46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</row>
    <row r="163" spans="1:48" x14ac:dyDescent="0.2">
      <c r="A163" s="46"/>
      <c r="B163" s="71"/>
      <c r="C163" s="46"/>
      <c r="D163" s="46"/>
      <c r="E163" s="71"/>
      <c r="F163" s="71"/>
      <c r="G163" s="73"/>
      <c r="H163" s="46"/>
      <c r="I163" s="46"/>
      <c r="J163" s="46"/>
      <c r="K163" s="46"/>
      <c r="L163" s="46"/>
      <c r="M163" s="46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</row>
    <row r="164" spans="1:48" x14ac:dyDescent="0.2">
      <c r="A164" s="46"/>
      <c r="B164" s="46"/>
      <c r="C164" s="46"/>
      <c r="D164" s="46"/>
      <c r="E164" s="71"/>
      <c r="F164" s="71"/>
      <c r="G164" s="33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</row>
    <row r="165" spans="1:48" x14ac:dyDescent="0.2">
      <c r="A165" s="46"/>
      <c r="B165" s="46"/>
      <c r="C165" s="46"/>
      <c r="D165" s="46"/>
      <c r="E165" s="71"/>
      <c r="F165" s="71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</row>
    <row r="166" spans="1:48" x14ac:dyDescent="0.2">
      <c r="A166" s="46"/>
      <c r="B166" s="46"/>
      <c r="C166" s="46"/>
      <c r="D166" s="46"/>
      <c r="E166" s="71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</row>
    <row r="167" spans="1:48" x14ac:dyDescent="0.2">
      <c r="A167" s="46"/>
      <c r="B167" s="46"/>
      <c r="C167" s="46"/>
      <c r="D167" s="46"/>
      <c r="E167" s="71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</row>
    <row r="168" spans="1:48" x14ac:dyDescent="0.2">
      <c r="A168" s="46"/>
      <c r="B168" s="46"/>
      <c r="C168" s="46"/>
      <c r="D168" s="46"/>
      <c r="E168" s="71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</row>
    <row r="169" spans="1:48" x14ac:dyDescent="0.2">
      <c r="A169" s="46"/>
      <c r="B169" s="46"/>
      <c r="C169" s="46"/>
      <c r="D169" s="46"/>
      <c r="E169" s="71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</row>
    <row r="170" spans="1:48" x14ac:dyDescent="0.2">
      <c r="A170" s="46"/>
      <c r="B170" s="46"/>
      <c r="C170" s="46"/>
      <c r="D170" s="46"/>
      <c r="E170" s="71"/>
      <c r="F170" s="46"/>
      <c r="G170" s="46"/>
      <c r="H170" s="46"/>
      <c r="I170" s="46"/>
      <c r="J170" s="46"/>
      <c r="K170" s="46"/>
      <c r="L170" s="46"/>
      <c r="M170" s="46"/>
      <c r="N170" s="46"/>
      <c r="O170" s="71"/>
      <c r="P170" s="71"/>
      <c r="Q170" s="46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</row>
    <row r="171" spans="1:48" x14ac:dyDescent="0.2">
      <c r="A171" s="46"/>
      <c r="B171" s="46"/>
      <c r="C171" s="46"/>
      <c r="D171" s="46"/>
      <c r="E171" s="71"/>
      <c r="F171" s="46"/>
      <c r="G171" s="46"/>
      <c r="H171" s="46"/>
      <c r="I171" s="46"/>
      <c r="J171" s="46"/>
      <c r="K171" s="46"/>
      <c r="L171" s="46"/>
      <c r="M171" s="46"/>
      <c r="N171" s="46"/>
      <c r="O171" s="71"/>
      <c r="P171" s="71"/>
      <c r="Q171" s="46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</row>
    <row r="172" spans="1:48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71"/>
      <c r="P172" s="71"/>
      <c r="Q172" s="71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</row>
    <row r="173" spans="1:48" x14ac:dyDescent="0.2">
      <c r="A173" s="73"/>
      <c r="B173" s="46"/>
      <c r="C173" s="82"/>
      <c r="D173" s="46"/>
      <c r="E173" s="46"/>
      <c r="F173" s="73"/>
      <c r="G173" s="46"/>
      <c r="H173" s="46"/>
      <c r="I173" s="46"/>
      <c r="J173" s="46"/>
      <c r="K173" s="46"/>
      <c r="L173" s="46"/>
      <c r="M173" s="46"/>
      <c r="N173" s="46"/>
      <c r="O173" s="71"/>
      <c r="P173" s="71"/>
      <c r="Q173" s="71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</row>
    <row r="174" spans="1:48" x14ac:dyDescent="0.2">
      <c r="A174" s="46"/>
      <c r="B174" s="71"/>
      <c r="C174" s="46"/>
      <c r="D174" s="71"/>
      <c r="E174" s="71"/>
      <c r="F174" s="32"/>
      <c r="G174" s="46"/>
      <c r="H174" s="46"/>
      <c r="I174" s="46"/>
      <c r="J174" s="46"/>
      <c r="K174" s="46"/>
      <c r="L174" s="46"/>
      <c r="M174" s="46"/>
      <c r="N174" s="46"/>
      <c r="O174" s="71"/>
      <c r="P174" s="71"/>
      <c r="Q174" s="71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</row>
    <row r="175" spans="1:48" x14ac:dyDescent="0.2">
      <c r="A175" s="46"/>
      <c r="B175" s="81"/>
      <c r="C175" s="46"/>
      <c r="D175" s="71"/>
      <c r="E175" s="71"/>
      <c r="F175" s="71"/>
      <c r="G175" s="46"/>
      <c r="H175" s="46"/>
      <c r="I175" s="46"/>
      <c r="J175" s="46"/>
      <c r="K175" s="46"/>
      <c r="L175" s="46"/>
      <c r="M175" s="46"/>
      <c r="N175" s="46"/>
      <c r="O175" s="71"/>
      <c r="P175" s="71"/>
      <c r="Q175" s="71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</row>
    <row r="176" spans="1:48" x14ac:dyDescent="0.2">
      <c r="A176" s="46"/>
      <c r="B176" s="71"/>
      <c r="C176" s="46"/>
      <c r="D176" s="71"/>
      <c r="E176" s="71"/>
      <c r="F176" s="71"/>
      <c r="G176" s="46"/>
      <c r="H176" s="46"/>
      <c r="I176" s="46"/>
      <c r="J176" s="46"/>
      <c r="K176" s="46"/>
      <c r="L176" s="46"/>
      <c r="M176" s="46"/>
      <c r="N176" s="46"/>
      <c r="O176" s="71"/>
      <c r="P176" s="71"/>
      <c r="Q176" s="71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</row>
    <row r="177" spans="1:48" x14ac:dyDescent="0.2">
      <c r="A177" s="46"/>
      <c r="B177" s="81"/>
      <c r="C177" s="46"/>
      <c r="D177" s="71"/>
      <c r="E177" s="71"/>
      <c r="F177" s="71"/>
      <c r="G177" s="46"/>
      <c r="H177" s="46"/>
      <c r="I177" s="46"/>
      <c r="J177" s="46"/>
      <c r="K177" s="46"/>
      <c r="L177" s="46"/>
      <c r="M177" s="46"/>
      <c r="N177" s="46"/>
      <c r="O177" s="71"/>
      <c r="P177" s="71"/>
      <c r="Q177" s="71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</row>
    <row r="178" spans="1:48" x14ac:dyDescent="0.2">
      <c r="A178" s="46"/>
      <c r="B178" s="71"/>
      <c r="C178" s="46"/>
      <c r="D178" s="71"/>
      <c r="E178" s="71"/>
      <c r="F178" s="71"/>
      <c r="G178" s="46"/>
      <c r="H178" s="46"/>
      <c r="I178" s="46"/>
      <c r="J178" s="46"/>
      <c r="K178" s="46"/>
      <c r="L178" s="46"/>
      <c r="M178" s="46"/>
      <c r="N178" s="46"/>
      <c r="O178" s="71"/>
      <c r="P178" s="71"/>
      <c r="Q178" s="71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</row>
    <row r="179" spans="1:48" x14ac:dyDescent="0.2">
      <c r="A179" s="46"/>
      <c r="B179" s="46"/>
      <c r="C179" s="46"/>
      <c r="D179" s="71"/>
      <c r="E179" s="71"/>
      <c r="F179" s="71"/>
      <c r="G179" s="46"/>
      <c r="H179" s="46"/>
      <c r="I179" s="46"/>
      <c r="J179" s="46"/>
      <c r="K179" s="46"/>
      <c r="L179" s="46"/>
      <c r="M179" s="46"/>
      <c r="N179" s="46"/>
      <c r="O179" s="71"/>
      <c r="P179" s="71"/>
      <c r="Q179" s="71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</row>
    <row r="180" spans="1:48" x14ac:dyDescent="0.2">
      <c r="A180" s="46"/>
      <c r="B180" s="46"/>
      <c r="C180" s="46"/>
      <c r="D180" s="71"/>
      <c r="E180" s="71"/>
      <c r="F180" s="71"/>
      <c r="G180" s="46"/>
      <c r="H180" s="46"/>
      <c r="I180" s="46"/>
      <c r="J180" s="46"/>
      <c r="K180" s="46"/>
      <c r="L180" s="46"/>
      <c r="M180" s="46"/>
      <c r="N180" s="46"/>
      <c r="O180" s="71"/>
      <c r="P180" s="71"/>
      <c r="Q180" s="71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</row>
    <row r="181" spans="1:48" x14ac:dyDescent="0.2">
      <c r="A181" s="46"/>
      <c r="B181" s="46"/>
      <c r="C181" s="46"/>
      <c r="D181" s="71"/>
      <c r="E181" s="71"/>
      <c r="F181" s="71"/>
      <c r="G181" s="46"/>
      <c r="H181" s="46"/>
      <c r="I181" s="46"/>
      <c r="J181" s="46"/>
      <c r="K181" s="46"/>
      <c r="L181" s="46"/>
      <c r="M181" s="46"/>
      <c r="N181" s="46"/>
      <c r="O181" s="71"/>
      <c r="P181" s="71"/>
      <c r="Q181" s="71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</row>
    <row r="182" spans="1:48" x14ac:dyDescent="0.2">
      <c r="A182" s="46"/>
      <c r="B182" s="46"/>
      <c r="C182" s="46"/>
      <c r="D182" s="71"/>
      <c r="E182" s="71"/>
      <c r="F182" s="71"/>
      <c r="G182" s="46"/>
      <c r="H182" s="46"/>
      <c r="I182" s="46"/>
      <c r="J182" s="46"/>
      <c r="K182" s="46"/>
      <c r="L182" s="46"/>
      <c r="M182" s="46"/>
      <c r="N182" s="46"/>
      <c r="O182" s="71"/>
      <c r="P182" s="71"/>
      <c r="Q182" s="71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</row>
    <row r="183" spans="1:48" x14ac:dyDescent="0.2">
      <c r="A183" s="46"/>
      <c r="B183" s="46"/>
      <c r="C183" s="46"/>
      <c r="D183" s="71"/>
      <c r="E183" s="71"/>
      <c r="F183" s="71"/>
      <c r="G183" s="46"/>
      <c r="H183" s="46"/>
      <c r="I183" s="46"/>
      <c r="J183" s="46"/>
      <c r="K183" s="46"/>
      <c r="L183" s="46"/>
      <c r="M183" s="46"/>
      <c r="N183" s="71"/>
      <c r="O183" s="71"/>
      <c r="P183" s="71"/>
      <c r="Q183" s="71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</row>
    <row r="184" spans="1:48" x14ac:dyDescent="0.2">
      <c r="A184" s="46"/>
      <c r="B184" s="46"/>
      <c r="C184" s="46"/>
      <c r="D184" s="71"/>
      <c r="E184" s="71"/>
      <c r="F184" s="71"/>
      <c r="G184" s="46"/>
      <c r="H184" s="46"/>
      <c r="I184" s="46"/>
      <c r="J184" s="46"/>
      <c r="K184" s="46"/>
      <c r="L184" s="46"/>
      <c r="M184" s="46"/>
      <c r="N184" s="71"/>
      <c r="O184" s="71"/>
      <c r="P184" s="71"/>
      <c r="Q184" s="71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</row>
    <row r="185" spans="1:48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71"/>
      <c r="O185" s="71"/>
      <c r="P185" s="71"/>
      <c r="Q185" s="71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</row>
    <row r="186" spans="1:48" x14ac:dyDescent="0.2">
      <c r="A186" s="73"/>
      <c r="B186" s="71"/>
      <c r="C186" s="75"/>
      <c r="D186" s="75"/>
      <c r="E186" s="75"/>
      <c r="F186" s="85"/>
      <c r="G186" s="71"/>
      <c r="H186" s="71"/>
      <c r="I186" s="46"/>
      <c r="J186" s="46"/>
      <c r="K186" s="46"/>
      <c r="L186" s="46"/>
      <c r="M186" s="46"/>
      <c r="N186" s="71"/>
      <c r="O186" s="71"/>
      <c r="P186" s="71"/>
      <c r="Q186" s="71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</row>
    <row r="187" spans="1:48" x14ac:dyDescent="0.2">
      <c r="A187" s="46"/>
      <c r="B187" s="71"/>
      <c r="C187" s="71"/>
      <c r="D187" s="71"/>
      <c r="E187" s="71"/>
      <c r="F187" s="71"/>
      <c r="G187" s="71"/>
      <c r="H187" s="86"/>
      <c r="I187" s="46"/>
      <c r="J187" s="46"/>
      <c r="K187" s="46"/>
      <c r="L187" s="46"/>
      <c r="M187" s="46"/>
      <c r="N187" s="71"/>
      <c r="O187" s="71"/>
      <c r="P187" s="71"/>
      <c r="Q187" s="71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</row>
    <row r="188" spans="1:48" x14ac:dyDescent="0.2">
      <c r="A188" s="46"/>
      <c r="B188" s="81"/>
      <c r="C188" s="71"/>
      <c r="D188" s="71"/>
      <c r="E188" s="87"/>
      <c r="F188" s="71"/>
      <c r="G188" s="71"/>
      <c r="H188" s="71"/>
      <c r="I188" s="46"/>
      <c r="J188" s="46"/>
      <c r="K188" s="46"/>
      <c r="L188" s="46"/>
      <c r="M188" s="46"/>
      <c r="N188" s="71"/>
      <c r="O188" s="71"/>
      <c r="P188" s="71"/>
      <c r="Q188" s="71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</row>
    <row r="189" spans="1:48" x14ac:dyDescent="0.2">
      <c r="A189" s="46"/>
      <c r="B189" s="87"/>
      <c r="C189" s="71"/>
      <c r="D189" s="71"/>
      <c r="E189" s="87"/>
      <c r="F189" s="71"/>
      <c r="G189" s="71"/>
      <c r="H189" s="88"/>
      <c r="I189" s="46"/>
      <c r="J189" s="46"/>
      <c r="K189" s="46"/>
      <c r="L189" s="46"/>
      <c r="M189" s="46"/>
      <c r="N189" s="71"/>
      <c r="O189" s="71"/>
      <c r="P189" s="71"/>
      <c r="Q189" s="71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</row>
    <row r="190" spans="1:48" x14ac:dyDescent="0.2">
      <c r="A190" s="46"/>
      <c r="B190" s="71"/>
      <c r="C190" s="71"/>
      <c r="D190" s="71"/>
      <c r="E190" s="87"/>
      <c r="F190" s="71"/>
      <c r="G190" s="71"/>
      <c r="H190" s="32"/>
      <c r="I190" s="46"/>
      <c r="J190" s="46"/>
      <c r="K190" s="46"/>
      <c r="L190" s="46"/>
      <c r="M190" s="46"/>
      <c r="N190" s="71"/>
      <c r="O190" s="71"/>
      <c r="P190" s="71"/>
      <c r="Q190" s="71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</row>
    <row r="191" spans="1:48" x14ac:dyDescent="0.2">
      <c r="A191" s="46"/>
      <c r="B191" s="71"/>
      <c r="C191" s="71"/>
      <c r="D191" s="71"/>
      <c r="E191" s="87"/>
      <c r="F191" s="71"/>
      <c r="G191" s="71"/>
      <c r="H191" s="71"/>
      <c r="I191" s="46"/>
      <c r="J191" s="46"/>
      <c r="K191" s="46"/>
      <c r="L191" s="46"/>
      <c r="M191" s="46"/>
      <c r="N191" s="71"/>
      <c r="O191" s="71"/>
      <c r="P191" s="71"/>
      <c r="Q191" s="71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</row>
    <row r="192" spans="1:48" x14ac:dyDescent="0.2">
      <c r="A192" s="46"/>
      <c r="B192" s="71"/>
      <c r="C192" s="71"/>
      <c r="D192" s="71"/>
      <c r="E192" s="87"/>
      <c r="F192" s="71"/>
      <c r="G192" s="71"/>
      <c r="H192" s="71"/>
      <c r="I192" s="46"/>
      <c r="J192" s="46"/>
      <c r="K192" s="46"/>
      <c r="L192" s="46"/>
      <c r="M192" s="46"/>
      <c r="N192" s="71"/>
      <c r="O192" s="71"/>
      <c r="P192" s="71"/>
      <c r="Q192" s="71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</row>
    <row r="193" spans="1:48" x14ac:dyDescent="0.2">
      <c r="A193" s="46"/>
      <c r="B193" s="71"/>
      <c r="C193" s="71"/>
      <c r="D193" s="71"/>
      <c r="E193" s="87"/>
      <c r="F193" s="71"/>
      <c r="G193" s="71"/>
      <c r="H193" s="89"/>
      <c r="I193" s="46"/>
      <c r="J193" s="46"/>
      <c r="K193" s="46"/>
      <c r="L193" s="46"/>
      <c r="M193" s="46"/>
      <c r="N193" s="71"/>
      <c r="O193" s="71"/>
      <c r="P193" s="71"/>
      <c r="Q193" s="71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</row>
    <row r="194" spans="1:48" x14ac:dyDescent="0.2">
      <c r="A194" s="46"/>
      <c r="B194" s="46"/>
      <c r="C194" s="46"/>
      <c r="D194" s="71"/>
      <c r="E194" s="87"/>
      <c r="F194" s="71"/>
      <c r="G194" s="46"/>
      <c r="H194" s="46"/>
      <c r="I194" s="46"/>
      <c r="J194" s="46"/>
      <c r="K194" s="46"/>
      <c r="L194" s="46"/>
      <c r="M194" s="46"/>
      <c r="N194" s="71"/>
      <c r="O194" s="71"/>
      <c r="P194" s="71"/>
      <c r="Q194" s="71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</row>
    <row r="195" spans="1:48" x14ac:dyDescent="0.2">
      <c r="A195" s="46"/>
      <c r="B195" s="46"/>
      <c r="C195" s="46"/>
      <c r="D195" s="71"/>
      <c r="E195" s="87"/>
      <c r="F195" s="71"/>
      <c r="G195" s="46"/>
      <c r="H195" s="46"/>
      <c r="I195" s="46"/>
      <c r="J195" s="46"/>
      <c r="K195" s="46"/>
      <c r="L195" s="46"/>
      <c r="M195" s="46"/>
      <c r="N195" s="71"/>
      <c r="O195" s="71"/>
      <c r="P195" s="71"/>
      <c r="Q195" s="71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</row>
    <row r="196" spans="1:48" x14ac:dyDescent="0.2">
      <c r="A196" s="46"/>
      <c r="B196" s="46"/>
      <c r="C196" s="46"/>
      <c r="D196" s="71"/>
      <c r="E196" s="87"/>
      <c r="F196" s="71"/>
      <c r="G196" s="46"/>
      <c r="H196" s="46"/>
      <c r="I196" s="46"/>
      <c r="J196" s="46"/>
      <c r="K196" s="46"/>
      <c r="L196" s="46"/>
      <c r="M196" s="46"/>
      <c r="N196" s="71"/>
      <c r="O196" s="71"/>
      <c r="P196" s="71"/>
      <c r="Q196" s="71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</row>
    <row r="197" spans="1:48" x14ac:dyDescent="0.2">
      <c r="A197" s="46"/>
      <c r="B197" s="46"/>
      <c r="C197" s="46"/>
      <c r="D197" s="71"/>
      <c r="E197" s="87"/>
      <c r="F197" s="71"/>
      <c r="G197" s="46"/>
      <c r="H197" s="46"/>
      <c r="I197" s="46"/>
      <c r="J197" s="46"/>
      <c r="K197" s="46"/>
      <c r="L197" s="46"/>
      <c r="M197" s="46"/>
      <c r="N197" s="71"/>
      <c r="O197" s="71"/>
      <c r="P197" s="71"/>
      <c r="Q197" s="71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</row>
    <row r="198" spans="1:48" x14ac:dyDescent="0.2">
      <c r="A198" s="46"/>
      <c r="B198" s="46"/>
      <c r="C198" s="46"/>
      <c r="D198" s="71"/>
      <c r="E198" s="87"/>
      <c r="F198" s="71"/>
      <c r="G198" s="46"/>
      <c r="H198" s="46"/>
      <c r="I198" s="46"/>
      <c r="J198" s="46"/>
      <c r="K198" s="46"/>
      <c r="L198" s="46"/>
      <c r="M198" s="46"/>
      <c r="N198" s="71"/>
      <c r="O198" s="71"/>
      <c r="P198" s="71"/>
      <c r="Q198" s="71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</row>
    <row r="199" spans="1:48" x14ac:dyDescent="0.2">
      <c r="A199" s="46"/>
      <c r="B199" s="46"/>
      <c r="C199" s="46"/>
      <c r="D199" s="71"/>
      <c r="E199" s="87"/>
      <c r="F199" s="71"/>
      <c r="G199" s="46"/>
      <c r="H199" s="46"/>
      <c r="I199" s="46"/>
      <c r="J199" s="46"/>
      <c r="K199" s="46"/>
      <c r="L199" s="46"/>
      <c r="M199" s="46"/>
      <c r="N199" s="71"/>
      <c r="O199" s="71"/>
      <c r="P199" s="71"/>
      <c r="Q199" s="71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</row>
    <row r="200" spans="1:48" x14ac:dyDescent="0.2">
      <c r="A200" s="46"/>
      <c r="B200" s="46"/>
      <c r="C200" s="46"/>
      <c r="D200" s="71"/>
      <c r="E200" s="87"/>
      <c r="F200" s="71"/>
      <c r="G200" s="46"/>
      <c r="H200" s="46"/>
      <c r="I200" s="46"/>
      <c r="J200" s="46"/>
      <c r="K200" s="46"/>
      <c r="L200" s="46"/>
      <c r="M200" s="46"/>
      <c r="N200" s="71"/>
      <c r="O200" s="71"/>
      <c r="P200" s="71"/>
      <c r="Q200" s="71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</row>
    <row r="201" spans="1:48" x14ac:dyDescent="0.2">
      <c r="A201" s="46"/>
      <c r="B201" s="46"/>
      <c r="C201" s="46"/>
      <c r="D201" s="71"/>
      <c r="E201" s="87"/>
      <c r="F201" s="71"/>
      <c r="G201" s="46"/>
      <c r="H201" s="46"/>
      <c r="I201" s="46"/>
      <c r="J201" s="46"/>
      <c r="K201" s="46"/>
      <c r="L201" s="46"/>
      <c r="M201" s="46"/>
      <c r="N201" s="71"/>
      <c r="O201" s="71"/>
      <c r="P201" s="71"/>
      <c r="Q201" s="71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</row>
    <row r="202" spans="1:48" x14ac:dyDescent="0.2">
      <c r="A202" s="46"/>
      <c r="B202" s="46"/>
      <c r="C202" s="46"/>
      <c r="D202" s="71"/>
      <c r="E202" s="87"/>
      <c r="F202" s="71"/>
      <c r="G202" s="46"/>
      <c r="H202" s="46"/>
      <c r="I202" s="46"/>
      <c r="J202" s="46"/>
      <c r="K202" s="46"/>
      <c r="L202" s="46"/>
      <c r="M202" s="46"/>
      <c r="N202" s="71"/>
      <c r="O202" s="71"/>
      <c r="P202" s="71"/>
      <c r="Q202" s="71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</row>
    <row r="203" spans="1:48" x14ac:dyDescent="0.2">
      <c r="A203" s="46"/>
      <c r="B203" s="46"/>
      <c r="C203" s="46"/>
      <c r="D203" s="71"/>
      <c r="E203" s="87"/>
      <c r="F203" s="71"/>
      <c r="G203" s="46"/>
      <c r="H203" s="46"/>
      <c r="I203" s="46"/>
      <c r="J203" s="46"/>
      <c r="K203" s="46"/>
      <c r="L203" s="46"/>
      <c r="M203" s="46"/>
      <c r="N203" s="71"/>
      <c r="O203" s="71"/>
      <c r="P203" s="71"/>
      <c r="Q203" s="71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</row>
    <row r="204" spans="1:48" x14ac:dyDescent="0.2">
      <c r="A204" s="46"/>
      <c r="B204" s="46"/>
      <c r="C204" s="46"/>
      <c r="D204" s="71"/>
      <c r="E204" s="87"/>
      <c r="F204" s="71"/>
      <c r="G204" s="46"/>
      <c r="H204" s="46"/>
      <c r="I204" s="46"/>
      <c r="J204" s="46"/>
      <c r="K204" s="46"/>
      <c r="L204" s="46"/>
      <c r="M204" s="46"/>
      <c r="N204" s="71"/>
      <c r="O204" s="71"/>
      <c r="P204" s="71"/>
      <c r="Q204" s="71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</row>
    <row r="205" spans="1:48" x14ac:dyDescent="0.2">
      <c r="A205" s="46"/>
      <c r="B205" s="46"/>
      <c r="C205" s="46"/>
      <c r="D205" s="71"/>
      <c r="E205" s="87"/>
      <c r="F205" s="71"/>
      <c r="G205" s="46"/>
      <c r="H205" s="46"/>
      <c r="I205" s="46"/>
      <c r="J205" s="46"/>
      <c r="K205" s="46"/>
      <c r="L205" s="46"/>
      <c r="M205" s="46"/>
      <c r="N205" s="71"/>
      <c r="O205" s="71"/>
      <c r="P205" s="71"/>
      <c r="Q205" s="71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</row>
    <row r="206" spans="1:48" x14ac:dyDescent="0.2">
      <c r="A206" s="46"/>
      <c r="B206" s="46"/>
      <c r="C206" s="46"/>
      <c r="D206" s="71"/>
      <c r="E206" s="87"/>
      <c r="F206" s="71"/>
      <c r="G206" s="46"/>
      <c r="H206" s="46"/>
      <c r="I206" s="46"/>
      <c r="J206" s="46"/>
      <c r="K206" s="46"/>
      <c r="L206" s="46"/>
      <c r="M206" s="46"/>
      <c r="N206" s="71"/>
      <c r="O206" s="71"/>
      <c r="P206" s="71"/>
      <c r="Q206" s="71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</row>
    <row r="207" spans="1:48" x14ac:dyDescent="0.2">
      <c r="A207" s="46"/>
      <c r="B207" s="46"/>
      <c r="C207" s="46"/>
      <c r="D207" s="71"/>
      <c r="E207" s="87"/>
      <c r="F207" s="71"/>
      <c r="G207" s="46"/>
      <c r="H207" s="46"/>
      <c r="I207" s="46"/>
      <c r="J207" s="46"/>
      <c r="K207" s="46"/>
      <c r="L207" s="46"/>
      <c r="M207" s="46"/>
      <c r="N207" s="71"/>
      <c r="O207" s="71"/>
      <c r="P207" s="71"/>
      <c r="Q207" s="71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</row>
    <row r="208" spans="1:48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71"/>
      <c r="O208" s="71"/>
      <c r="P208" s="71"/>
      <c r="Q208" s="71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</row>
    <row r="209" spans="1:48" x14ac:dyDescent="0.2">
      <c r="A209" s="73"/>
      <c r="B209" s="71"/>
      <c r="C209" s="71"/>
      <c r="D209" s="71"/>
      <c r="E209" s="71"/>
      <c r="F209" s="46"/>
      <c r="G209" s="46"/>
      <c r="H209" s="46"/>
      <c r="I209" s="46"/>
      <c r="J209" s="46"/>
      <c r="K209" s="46"/>
      <c r="L209" s="71"/>
      <c r="M209" s="71"/>
      <c r="N209" s="71"/>
      <c r="O209" s="71"/>
      <c r="P209" s="71"/>
      <c r="Q209" s="71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</row>
    <row r="210" spans="1:48" x14ac:dyDescent="0.2">
      <c r="A210" s="46"/>
      <c r="B210" s="46"/>
      <c r="C210" s="46"/>
      <c r="D210" s="90"/>
      <c r="E210" s="46"/>
      <c r="F210" s="46"/>
      <c r="G210" s="46"/>
      <c r="H210" s="46"/>
      <c r="I210" s="46"/>
      <c r="J210" s="46"/>
      <c r="K210" s="46"/>
      <c r="L210" s="71"/>
      <c r="M210" s="71"/>
      <c r="N210" s="71"/>
      <c r="O210" s="71"/>
      <c r="P210" s="71"/>
      <c r="Q210" s="71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</row>
    <row r="211" spans="1:48" x14ac:dyDescent="0.2">
      <c r="A211" s="46"/>
      <c r="B211" s="31"/>
      <c r="C211" s="46"/>
      <c r="D211" s="91"/>
      <c r="E211" s="46"/>
      <c r="F211" s="46"/>
      <c r="G211" s="46"/>
      <c r="H211" s="46"/>
      <c r="I211" s="46"/>
      <c r="J211" s="46"/>
      <c r="K211" s="46"/>
      <c r="L211" s="71"/>
      <c r="M211" s="71"/>
      <c r="N211" s="71"/>
      <c r="O211" s="71"/>
      <c r="P211" s="71"/>
      <c r="Q211" s="71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</row>
    <row r="212" spans="1:48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71"/>
      <c r="M212" s="71"/>
      <c r="N212" s="71"/>
      <c r="O212" s="71"/>
      <c r="P212" s="71"/>
      <c r="Q212" s="71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</row>
    <row r="213" spans="1:48" x14ac:dyDescent="0.2">
      <c r="A213" s="46"/>
      <c r="B213" s="32"/>
      <c r="C213" s="92"/>
      <c r="D213" s="46"/>
      <c r="E213" s="46"/>
      <c r="F213" s="46"/>
      <c r="G213" s="46"/>
      <c r="H213" s="46"/>
      <c r="I213" s="46"/>
      <c r="J213" s="46"/>
      <c r="K213" s="46"/>
      <c r="L213" s="71"/>
      <c r="M213" s="71"/>
      <c r="N213" s="71"/>
      <c r="O213" s="71"/>
      <c r="P213" s="71"/>
      <c r="Q213" s="71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</row>
    <row r="214" spans="1:48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71"/>
      <c r="M214" s="71"/>
      <c r="N214" s="71"/>
      <c r="O214" s="71"/>
      <c r="P214" s="71"/>
      <c r="Q214" s="71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</row>
    <row r="215" spans="1:48" x14ac:dyDescent="0.2">
      <c r="A215" s="73"/>
      <c r="B215" s="83"/>
      <c r="C215" s="83"/>
      <c r="D215" s="83"/>
      <c r="E215" s="83"/>
      <c r="F215" s="83"/>
      <c r="G215" s="83"/>
      <c r="H215" s="46"/>
      <c r="I215" s="46"/>
      <c r="J215" s="46"/>
      <c r="K215" s="46"/>
      <c r="L215" s="71"/>
      <c r="M215" s="71"/>
      <c r="N215" s="71"/>
      <c r="O215" s="71"/>
      <c r="P215" s="71"/>
      <c r="Q215" s="71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</row>
    <row r="216" spans="1:48" x14ac:dyDescent="0.2">
      <c r="A216" s="46"/>
      <c r="B216" s="83"/>
      <c r="C216" s="83"/>
      <c r="D216" s="83"/>
      <c r="E216" s="83"/>
      <c r="F216" s="83"/>
      <c r="G216" s="83"/>
      <c r="H216" s="46"/>
      <c r="I216" s="46"/>
      <c r="J216" s="46"/>
      <c r="K216" s="46"/>
      <c r="L216" s="71"/>
      <c r="M216" s="71"/>
      <c r="N216" s="71"/>
      <c r="O216" s="71"/>
      <c r="P216" s="71"/>
      <c r="Q216" s="71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</row>
    <row r="217" spans="1:48" x14ac:dyDescent="0.2">
      <c r="A217" s="34"/>
      <c r="B217" s="35"/>
      <c r="C217" s="83"/>
      <c r="D217" s="83"/>
      <c r="E217" s="83"/>
      <c r="F217" s="83"/>
      <c r="G217" s="46"/>
      <c r="H217" s="46"/>
      <c r="I217" s="46"/>
      <c r="J217" s="46"/>
      <c r="K217" s="46"/>
      <c r="L217" s="71"/>
      <c r="M217" s="71"/>
      <c r="N217" s="46"/>
      <c r="O217" s="71"/>
      <c r="P217" s="71"/>
      <c r="Q217" s="71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</row>
    <row r="218" spans="1:48" x14ac:dyDescent="0.2">
      <c r="A218" s="46"/>
      <c r="B218" s="93"/>
      <c r="C218" s="71"/>
      <c r="D218" s="71"/>
      <c r="E218" s="74"/>
      <c r="F218" s="71"/>
      <c r="G218" s="71"/>
      <c r="H218" s="46"/>
      <c r="I218" s="46"/>
      <c r="J218" s="46"/>
      <c r="K218" s="46"/>
      <c r="L218" s="71"/>
      <c r="M218" s="71"/>
      <c r="N218" s="46"/>
      <c r="O218" s="71"/>
      <c r="P218" s="71"/>
      <c r="Q218" s="71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</row>
    <row r="219" spans="1:48" x14ac:dyDescent="0.2">
      <c r="A219" s="28"/>
      <c r="B219" s="78"/>
      <c r="C219" s="71"/>
      <c r="D219" s="88"/>
      <c r="E219" s="94"/>
      <c r="F219" s="71"/>
      <c r="G219" s="71"/>
      <c r="H219" s="46"/>
      <c r="I219" s="46"/>
      <c r="J219" s="46"/>
      <c r="K219" s="46"/>
      <c r="L219" s="71"/>
      <c r="M219" s="71"/>
      <c r="N219" s="46"/>
      <c r="O219" s="71"/>
      <c r="P219" s="71"/>
      <c r="Q219" s="71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</row>
    <row r="220" spans="1:48" x14ac:dyDescent="0.2">
      <c r="A220" s="46"/>
      <c r="B220" s="71"/>
      <c r="C220" s="71"/>
      <c r="D220" s="71"/>
      <c r="E220" s="71"/>
      <c r="F220" s="71"/>
      <c r="G220" s="71"/>
      <c r="H220" s="46"/>
      <c r="I220" s="46"/>
      <c r="J220" s="46"/>
      <c r="K220" s="46"/>
      <c r="L220" s="71"/>
      <c r="M220" s="71"/>
      <c r="N220" s="46"/>
      <c r="O220" s="71"/>
      <c r="P220" s="71"/>
      <c r="Q220" s="71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</row>
    <row r="221" spans="1:48" x14ac:dyDescent="0.2">
      <c r="A221" s="73"/>
      <c r="B221" s="83"/>
      <c r="C221" s="83"/>
      <c r="D221" s="83"/>
      <c r="E221" s="83"/>
      <c r="F221" s="83"/>
      <c r="G221" s="83"/>
      <c r="H221" s="46"/>
      <c r="I221" s="46"/>
      <c r="J221" s="46"/>
      <c r="K221" s="46"/>
      <c r="L221" s="71"/>
      <c r="M221" s="71"/>
      <c r="N221" s="46"/>
      <c r="O221" s="71"/>
      <c r="P221" s="71"/>
      <c r="Q221" s="71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</row>
    <row r="222" spans="1:48" x14ac:dyDescent="0.2">
      <c r="A222" s="46"/>
      <c r="B222" s="83"/>
      <c r="C222" s="83"/>
      <c r="D222" s="83"/>
      <c r="E222" s="83"/>
      <c r="F222" s="83"/>
      <c r="G222" s="74"/>
      <c r="H222" s="46"/>
      <c r="I222" s="46"/>
      <c r="J222" s="46"/>
      <c r="K222" s="46"/>
      <c r="L222" s="71"/>
      <c r="M222" s="71"/>
      <c r="N222" s="46"/>
      <c r="O222" s="71"/>
      <c r="P222" s="71"/>
      <c r="Q222" s="71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</row>
    <row r="223" spans="1:48" x14ac:dyDescent="0.2">
      <c r="A223" s="34"/>
      <c r="B223" s="35"/>
      <c r="C223" s="83"/>
      <c r="D223" s="83"/>
      <c r="E223" s="83"/>
      <c r="F223" s="83"/>
      <c r="G223" s="83"/>
      <c r="H223" s="46"/>
      <c r="I223" s="46"/>
      <c r="J223" s="46"/>
      <c r="K223" s="46"/>
      <c r="L223" s="71"/>
      <c r="M223" s="71"/>
      <c r="N223" s="46"/>
      <c r="O223" s="71"/>
      <c r="P223" s="71"/>
      <c r="Q223" s="71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</row>
    <row r="224" spans="1:48" x14ac:dyDescent="0.2">
      <c r="A224" s="46"/>
      <c r="B224" s="93"/>
      <c r="C224" s="71"/>
      <c r="D224" s="71"/>
      <c r="E224" s="74"/>
      <c r="F224" s="71"/>
      <c r="G224" s="71"/>
      <c r="H224" s="46"/>
      <c r="I224" s="46"/>
      <c r="J224" s="46"/>
      <c r="K224" s="46"/>
      <c r="L224" s="71"/>
      <c r="M224" s="71"/>
      <c r="N224" s="46"/>
      <c r="O224" s="71"/>
      <c r="P224" s="71"/>
      <c r="Q224" s="71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</row>
    <row r="225" spans="1:48" x14ac:dyDescent="0.2">
      <c r="A225" s="28"/>
      <c r="B225" s="78"/>
      <c r="C225" s="71"/>
      <c r="D225" s="88"/>
      <c r="E225" s="94"/>
      <c r="F225" s="71"/>
      <c r="G225" s="71"/>
      <c r="H225" s="46"/>
      <c r="I225" s="46"/>
      <c r="J225" s="46"/>
      <c r="K225" s="46"/>
      <c r="L225" s="71"/>
      <c r="M225" s="71"/>
      <c r="N225" s="46"/>
      <c r="O225" s="71"/>
      <c r="P225" s="71"/>
      <c r="Q225" s="71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</row>
    <row r="226" spans="1:48" x14ac:dyDescent="0.2">
      <c r="A226" s="46"/>
      <c r="B226" s="71"/>
      <c r="C226" s="71"/>
      <c r="D226" s="71"/>
      <c r="E226" s="71"/>
      <c r="F226" s="71"/>
      <c r="G226" s="71"/>
      <c r="H226" s="46"/>
      <c r="I226" s="46"/>
      <c r="J226" s="46"/>
      <c r="K226" s="46"/>
      <c r="L226" s="71"/>
      <c r="M226" s="71"/>
      <c r="N226" s="46"/>
      <c r="O226" s="71"/>
      <c r="P226" s="71"/>
      <c r="Q226" s="71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</row>
    <row r="227" spans="1:48" x14ac:dyDescent="0.2">
      <c r="A227" s="46"/>
      <c r="B227" s="46"/>
      <c r="C227" s="46"/>
      <c r="D227" s="46"/>
      <c r="E227" s="46"/>
      <c r="F227" s="46"/>
      <c r="G227" s="71"/>
      <c r="H227" s="46"/>
      <c r="I227" s="46"/>
      <c r="J227" s="46"/>
      <c r="K227" s="46"/>
      <c r="L227" s="71"/>
      <c r="M227" s="71"/>
      <c r="N227" s="46"/>
      <c r="O227" s="71"/>
      <c r="P227" s="71"/>
      <c r="Q227" s="71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</row>
    <row r="228" spans="1:48" x14ac:dyDescent="0.2">
      <c r="A228" s="73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71"/>
      <c r="M228" s="71"/>
      <c r="N228" s="46"/>
      <c r="O228" s="71"/>
      <c r="P228" s="71"/>
      <c r="Q228" s="71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</row>
    <row r="229" spans="1:48" x14ac:dyDescent="0.2">
      <c r="A229" s="83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71"/>
      <c r="M229" s="71"/>
      <c r="N229" s="46"/>
      <c r="O229" s="71"/>
      <c r="P229" s="71"/>
      <c r="Q229" s="71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</row>
    <row r="230" spans="1:48" x14ac:dyDescent="0.2">
      <c r="A230" s="29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71"/>
      <c r="M230" s="71"/>
      <c r="N230" s="46"/>
      <c r="O230" s="71"/>
      <c r="P230" s="71"/>
      <c r="Q230" s="71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</row>
    <row r="231" spans="1:48" x14ac:dyDescent="0.2">
      <c r="A231" s="29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71"/>
      <c r="M231" s="71"/>
      <c r="N231" s="46"/>
      <c r="O231" s="71"/>
      <c r="P231" s="71"/>
      <c r="Q231" s="71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</row>
    <row r="232" spans="1:48" x14ac:dyDescent="0.2">
      <c r="A232" s="29"/>
      <c r="B232" s="46"/>
      <c r="C232" s="46"/>
      <c r="D232" s="46"/>
      <c r="E232" s="46"/>
      <c r="F232" s="46"/>
      <c r="G232" s="46"/>
      <c r="H232" s="46"/>
      <c r="I232" s="46"/>
      <c r="J232" s="71"/>
      <c r="K232" s="71"/>
      <c r="L232" s="71"/>
      <c r="M232" s="71"/>
      <c r="N232" s="46"/>
      <c r="O232" s="71"/>
      <c r="P232" s="71"/>
      <c r="Q232" s="71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</row>
    <row r="233" spans="1:48" x14ac:dyDescent="0.2">
      <c r="A233" s="29"/>
      <c r="B233" s="46"/>
      <c r="C233" s="46"/>
      <c r="D233" s="46"/>
      <c r="E233" s="46"/>
      <c r="F233" s="46"/>
      <c r="G233" s="46"/>
      <c r="H233" s="46"/>
      <c r="I233" s="46"/>
      <c r="J233" s="71"/>
      <c r="K233" s="71"/>
      <c r="L233" s="71"/>
      <c r="M233" s="71"/>
      <c r="N233" s="46"/>
      <c r="O233" s="71"/>
      <c r="P233" s="71"/>
      <c r="Q233" s="71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</row>
    <row r="234" spans="1:48" x14ac:dyDescent="0.2">
      <c r="A234" s="29"/>
      <c r="B234" s="46"/>
      <c r="C234" s="46"/>
      <c r="D234" s="46"/>
      <c r="E234" s="46"/>
      <c r="F234" s="46"/>
      <c r="G234" s="46"/>
      <c r="H234" s="46"/>
      <c r="I234" s="46"/>
      <c r="J234" s="71"/>
      <c r="K234" s="71"/>
      <c r="L234" s="71"/>
      <c r="M234" s="71"/>
      <c r="N234" s="46"/>
      <c r="O234" s="71"/>
      <c r="P234" s="71"/>
      <c r="Q234" s="71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</row>
    <row r="235" spans="1:48" x14ac:dyDescent="0.2">
      <c r="A235" s="29"/>
      <c r="B235" s="46"/>
      <c r="C235" s="46"/>
      <c r="D235" s="46"/>
      <c r="E235" s="46"/>
      <c r="F235" s="46"/>
      <c r="G235" s="46"/>
      <c r="H235" s="46"/>
      <c r="I235" s="46"/>
      <c r="J235" s="71"/>
      <c r="K235" s="71"/>
      <c r="L235" s="71"/>
      <c r="M235" s="71"/>
      <c r="N235" s="46"/>
      <c r="O235" s="71"/>
      <c r="P235" s="71"/>
      <c r="Q235" s="71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</row>
    <row r="236" spans="1:48" x14ac:dyDescent="0.2">
      <c r="A236" s="31"/>
      <c r="B236" s="46"/>
      <c r="C236" s="46"/>
      <c r="D236" s="46"/>
      <c r="E236" s="46"/>
      <c r="F236" s="46"/>
      <c r="G236" s="46"/>
      <c r="H236" s="46"/>
      <c r="I236" s="46"/>
      <c r="J236" s="71"/>
      <c r="K236" s="71"/>
      <c r="L236" s="71"/>
      <c r="M236" s="71"/>
      <c r="N236" s="46"/>
      <c r="O236" s="71"/>
      <c r="P236" s="71"/>
      <c r="Q236" s="71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</row>
    <row r="237" spans="1:48" x14ac:dyDescent="0.2">
      <c r="A237" s="31"/>
      <c r="B237" s="46"/>
      <c r="C237" s="46"/>
      <c r="D237" s="46"/>
      <c r="E237" s="46"/>
      <c r="F237" s="46"/>
      <c r="G237" s="46"/>
      <c r="H237" s="46"/>
      <c r="I237" s="46"/>
      <c r="J237" s="71"/>
      <c r="K237" s="71"/>
      <c r="L237" s="71"/>
      <c r="M237" s="71"/>
      <c r="N237" s="46"/>
      <c r="O237" s="71"/>
      <c r="P237" s="71"/>
      <c r="Q237" s="71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</row>
    <row r="238" spans="1:48" x14ac:dyDescent="0.2">
      <c r="A238" s="36"/>
      <c r="B238" s="46"/>
      <c r="C238" s="46"/>
      <c r="D238" s="46"/>
      <c r="E238" s="46"/>
      <c r="F238" s="46"/>
      <c r="G238" s="46"/>
      <c r="H238" s="46"/>
      <c r="I238" s="46"/>
      <c r="J238" s="71"/>
      <c r="K238" s="71"/>
      <c r="L238" s="71"/>
      <c r="M238" s="71"/>
      <c r="N238" s="46"/>
      <c r="O238" s="71"/>
      <c r="P238" s="71"/>
      <c r="Q238" s="71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</row>
    <row r="239" spans="1:48" x14ac:dyDescent="0.2">
      <c r="A239" s="37"/>
      <c r="B239" s="46"/>
      <c r="C239" s="46"/>
      <c r="D239" s="46"/>
      <c r="E239" s="46"/>
      <c r="F239" s="46"/>
      <c r="G239" s="46"/>
      <c r="H239" s="46"/>
      <c r="I239" s="46"/>
      <c r="J239" s="71"/>
      <c r="K239" s="71"/>
      <c r="L239" s="71"/>
      <c r="M239" s="71"/>
      <c r="N239" s="46"/>
      <c r="O239" s="71"/>
      <c r="P239" s="71"/>
      <c r="Q239" s="71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</row>
    <row r="240" spans="1:48" x14ac:dyDescent="0.2">
      <c r="A240" s="31"/>
      <c r="B240" s="46"/>
      <c r="C240" s="46"/>
      <c r="D240" s="46"/>
      <c r="E240" s="46"/>
      <c r="F240" s="46"/>
      <c r="G240" s="46"/>
      <c r="H240" s="46"/>
      <c r="I240" s="46"/>
      <c r="J240" s="71"/>
      <c r="K240" s="71"/>
      <c r="L240" s="71"/>
      <c r="M240" s="71"/>
      <c r="N240" s="46"/>
      <c r="O240" s="71"/>
      <c r="P240" s="71"/>
      <c r="Q240" s="71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</row>
    <row r="241" spans="1:48" x14ac:dyDescent="0.2">
      <c r="A241" s="31"/>
      <c r="B241" s="46"/>
      <c r="C241" s="46"/>
      <c r="D241" s="46"/>
      <c r="E241" s="46"/>
      <c r="F241" s="46"/>
      <c r="G241" s="46"/>
      <c r="H241" s="46"/>
      <c r="I241" s="46"/>
      <c r="J241" s="71"/>
      <c r="K241" s="71"/>
      <c r="L241" s="71"/>
      <c r="M241" s="71"/>
      <c r="N241" s="46"/>
      <c r="O241" s="71"/>
      <c r="P241" s="71"/>
      <c r="Q241" s="71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</row>
    <row r="242" spans="1:48" x14ac:dyDescent="0.2">
      <c r="A242" s="46"/>
      <c r="B242" s="46"/>
      <c r="C242" s="46"/>
      <c r="D242" s="46"/>
      <c r="E242" s="46"/>
      <c r="F242" s="46"/>
      <c r="G242" s="46"/>
      <c r="H242" s="46"/>
      <c r="I242" s="46"/>
      <c r="J242" s="71"/>
      <c r="K242" s="71"/>
      <c r="L242" s="71"/>
      <c r="M242" s="71"/>
      <c r="N242" s="46"/>
      <c r="O242" s="71"/>
      <c r="P242" s="71"/>
      <c r="Q242" s="71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</row>
    <row r="243" spans="1:48" x14ac:dyDescent="0.2">
      <c r="A243" s="46"/>
      <c r="B243" s="46"/>
      <c r="C243" s="46"/>
      <c r="D243" s="46"/>
      <c r="E243" s="46"/>
      <c r="F243" s="46"/>
      <c r="G243" s="46"/>
      <c r="H243" s="46"/>
      <c r="I243" s="46"/>
      <c r="J243" s="71"/>
      <c r="K243" s="71"/>
      <c r="L243" s="71"/>
      <c r="M243" s="71"/>
      <c r="N243" s="46"/>
      <c r="O243" s="71"/>
      <c r="P243" s="71"/>
      <c r="Q243" s="71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</row>
    <row r="244" spans="1:48" x14ac:dyDescent="0.2">
      <c r="A244" s="46"/>
      <c r="B244" s="46"/>
      <c r="C244" s="46"/>
      <c r="D244" s="46"/>
      <c r="E244" s="46"/>
      <c r="F244" s="46"/>
      <c r="G244" s="46"/>
      <c r="H244" s="46"/>
      <c r="I244" s="46"/>
      <c r="J244" s="71"/>
      <c r="K244" s="71"/>
      <c r="L244" s="71"/>
      <c r="M244" s="71"/>
      <c r="N244" s="46"/>
      <c r="O244" s="71"/>
      <c r="P244" s="71"/>
      <c r="Q244" s="71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</row>
    <row r="245" spans="1:48" x14ac:dyDescent="0.2">
      <c r="A245" s="46"/>
      <c r="B245" s="46"/>
      <c r="C245" s="46"/>
      <c r="D245" s="46"/>
      <c r="E245" s="46"/>
      <c r="F245" s="46"/>
      <c r="G245" s="46"/>
      <c r="H245" s="46"/>
      <c r="I245" s="46"/>
      <c r="J245" s="71"/>
      <c r="K245" s="71"/>
      <c r="L245" s="71"/>
      <c r="M245" s="71"/>
      <c r="N245" s="46"/>
      <c r="O245" s="71"/>
      <c r="P245" s="71"/>
      <c r="Q245" s="71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</row>
    <row r="246" spans="1:48" x14ac:dyDescent="0.2">
      <c r="A246" s="46"/>
      <c r="B246" s="46"/>
      <c r="C246" s="46"/>
      <c r="D246" s="46"/>
      <c r="E246" s="46"/>
      <c r="F246" s="46"/>
      <c r="G246" s="46"/>
      <c r="H246" s="46"/>
      <c r="I246" s="46"/>
      <c r="J246" s="71"/>
      <c r="K246" s="71"/>
      <c r="L246" s="71"/>
      <c r="M246" s="71"/>
      <c r="N246" s="46"/>
      <c r="O246" s="71"/>
      <c r="P246" s="71"/>
      <c r="Q246" s="71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</row>
    <row r="247" spans="1:48" x14ac:dyDescent="0.2">
      <c r="A247" s="46"/>
      <c r="B247" s="46"/>
      <c r="C247" s="46"/>
      <c r="D247" s="46"/>
      <c r="E247" s="46"/>
      <c r="F247" s="46"/>
      <c r="G247" s="46"/>
      <c r="H247" s="46"/>
      <c r="I247" s="46"/>
      <c r="J247" s="71"/>
      <c r="K247" s="71"/>
      <c r="L247" s="71"/>
      <c r="M247" s="71"/>
      <c r="N247" s="46"/>
      <c r="O247" s="71"/>
      <c r="P247" s="71"/>
      <c r="Q247" s="71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</row>
    <row r="248" spans="1:48" x14ac:dyDescent="0.2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71"/>
      <c r="M248" s="71"/>
      <c r="N248" s="46"/>
      <c r="O248" s="71"/>
      <c r="P248" s="71"/>
      <c r="Q248" s="71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</row>
    <row r="249" spans="1:48" x14ac:dyDescent="0.2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71"/>
      <c r="M249" s="71"/>
      <c r="N249" s="46"/>
      <c r="O249" s="71"/>
      <c r="P249" s="71"/>
      <c r="Q249" s="71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</row>
    <row r="250" spans="1:48" x14ac:dyDescent="0.2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71"/>
      <c r="M250" s="71"/>
      <c r="N250" s="46"/>
      <c r="O250" s="71"/>
      <c r="P250" s="71"/>
      <c r="Q250" s="71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</row>
    <row r="251" spans="1:48" x14ac:dyDescent="0.2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71"/>
      <c r="M251" s="71"/>
      <c r="N251" s="46"/>
      <c r="O251" s="71"/>
      <c r="P251" s="71"/>
      <c r="Q251" s="71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</row>
    <row r="252" spans="1:48" x14ac:dyDescent="0.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71"/>
      <c r="M252" s="71"/>
      <c r="N252" s="46"/>
      <c r="O252" s="71"/>
      <c r="P252" s="71"/>
      <c r="Q252" s="71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</row>
    <row r="253" spans="1:48" x14ac:dyDescent="0.2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71"/>
      <c r="M253" s="71"/>
      <c r="N253" s="46"/>
      <c r="O253" s="71"/>
      <c r="P253" s="71"/>
      <c r="Q253" s="71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</row>
    <row r="254" spans="1:48" x14ac:dyDescent="0.2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71"/>
      <c r="M254" s="71"/>
      <c r="N254" s="46"/>
      <c r="O254" s="71"/>
      <c r="P254" s="71"/>
      <c r="Q254" s="71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</row>
    <row r="255" spans="1:48" x14ac:dyDescent="0.2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71"/>
      <c r="M255" s="71"/>
      <c r="N255" s="46"/>
      <c r="O255" s="71"/>
      <c r="P255" s="71"/>
      <c r="Q255" s="71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</row>
    <row r="256" spans="1:48" x14ac:dyDescent="0.2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71"/>
      <c r="M256" s="71"/>
      <c r="N256" s="46"/>
      <c r="O256" s="71"/>
      <c r="P256" s="71"/>
      <c r="Q256" s="71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</row>
    <row r="257" spans="1:48" x14ac:dyDescent="0.2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71"/>
      <c r="M257" s="71"/>
      <c r="N257" s="46"/>
      <c r="O257" s="71"/>
      <c r="P257" s="71"/>
      <c r="Q257" s="71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</row>
    <row r="258" spans="1:48" x14ac:dyDescent="0.2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71"/>
      <c r="M258" s="71"/>
      <c r="N258" s="46"/>
      <c r="O258" s="71"/>
      <c r="P258" s="71"/>
      <c r="Q258" s="71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</row>
    <row r="259" spans="1:48" x14ac:dyDescent="0.2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71"/>
      <c r="M259" s="71"/>
      <c r="N259" s="46"/>
      <c r="O259" s="71"/>
      <c r="P259" s="71"/>
      <c r="Q259" s="71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</row>
    <row r="260" spans="1:48" x14ac:dyDescent="0.2">
      <c r="A260" s="30"/>
      <c r="B260" s="46"/>
      <c r="C260" s="71"/>
      <c r="D260" s="71"/>
      <c r="E260" s="71"/>
      <c r="F260" s="71"/>
      <c r="G260" s="71"/>
      <c r="H260" s="71"/>
      <c r="I260" s="46"/>
      <c r="J260" s="71"/>
      <c r="K260" s="71"/>
      <c r="L260" s="71"/>
      <c r="M260" s="71"/>
      <c r="N260" s="46"/>
      <c r="O260" s="71"/>
      <c r="P260" s="71"/>
      <c r="Q260" s="71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</row>
    <row r="261" spans="1:48" x14ac:dyDescent="0.2">
      <c r="A261" s="30"/>
      <c r="B261" s="46"/>
      <c r="C261" s="71"/>
      <c r="D261" s="71"/>
      <c r="E261" s="71"/>
      <c r="F261" s="71"/>
      <c r="G261" s="71"/>
      <c r="H261" s="71"/>
      <c r="I261" s="46"/>
      <c r="J261" s="46"/>
      <c r="K261" s="46"/>
      <c r="L261" s="71"/>
      <c r="M261" s="71"/>
      <c r="N261" s="46"/>
      <c r="O261" s="71"/>
      <c r="P261" s="71"/>
      <c r="Q261" s="71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</row>
    <row r="262" spans="1:48" x14ac:dyDescent="0.2">
      <c r="A262" s="30"/>
      <c r="B262" s="46"/>
      <c r="C262" s="71"/>
      <c r="D262" s="71"/>
      <c r="E262" s="71"/>
      <c r="F262" s="71"/>
      <c r="G262" s="71"/>
      <c r="H262" s="71"/>
      <c r="I262" s="46"/>
      <c r="J262" s="46"/>
      <c r="K262" s="46"/>
      <c r="L262" s="71"/>
      <c r="M262" s="71"/>
      <c r="N262" s="46"/>
      <c r="O262" s="71"/>
      <c r="P262" s="71"/>
      <c r="Q262" s="71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</row>
    <row r="263" spans="1:48" x14ac:dyDescent="0.2">
      <c r="A263" s="30"/>
      <c r="B263" s="46"/>
      <c r="C263" s="71"/>
      <c r="D263" s="71"/>
      <c r="E263" s="71"/>
      <c r="F263" s="71"/>
      <c r="G263" s="71"/>
      <c r="H263" s="71"/>
      <c r="I263" s="46"/>
      <c r="J263" s="46"/>
      <c r="K263" s="46"/>
      <c r="L263" s="71"/>
      <c r="M263" s="71"/>
      <c r="N263" s="46"/>
      <c r="O263" s="71"/>
      <c r="P263" s="71"/>
      <c r="Q263" s="71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</row>
    <row r="264" spans="1:48" x14ac:dyDescent="0.2">
      <c r="A264" s="30"/>
      <c r="B264" s="46"/>
      <c r="C264" s="71"/>
      <c r="D264" s="71"/>
      <c r="E264" s="71"/>
      <c r="F264" s="71"/>
      <c r="G264" s="71"/>
      <c r="H264" s="71"/>
      <c r="I264" s="46"/>
      <c r="J264" s="46"/>
      <c r="K264" s="46"/>
      <c r="L264" s="71"/>
      <c r="M264" s="71"/>
      <c r="N264" s="46"/>
      <c r="O264" s="71"/>
      <c r="P264" s="71"/>
      <c r="Q264" s="71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</row>
    <row r="265" spans="1:48" x14ac:dyDescent="0.2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46"/>
      <c r="O265" s="71"/>
      <c r="P265" s="71"/>
      <c r="Q265" s="71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</row>
    <row r="266" spans="1:48" x14ac:dyDescent="0.2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46"/>
      <c r="O266" s="71"/>
      <c r="P266" s="71"/>
      <c r="Q266" s="71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</row>
    <row r="267" spans="1:48" x14ac:dyDescent="0.2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</row>
    <row r="268" spans="1:48" x14ac:dyDescent="0.2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</row>
    <row r="269" spans="1:48" x14ac:dyDescent="0.2">
      <c r="N269" s="71"/>
      <c r="O269" s="71"/>
      <c r="P269" s="71"/>
      <c r="Q269" s="71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</row>
    <row r="270" spans="1:48" x14ac:dyDescent="0.2">
      <c r="N270" s="71"/>
      <c r="O270" s="71"/>
      <c r="P270" s="71"/>
      <c r="Q270" s="71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</row>
    <row r="271" spans="1:48" x14ac:dyDescent="0.2">
      <c r="N271" s="71"/>
      <c r="O271" s="71"/>
      <c r="P271" s="71"/>
      <c r="Q271" s="71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</row>
    <row r="272" spans="1:48" x14ac:dyDescent="0.2">
      <c r="N272" s="71"/>
      <c r="O272" s="71"/>
      <c r="P272" s="71"/>
      <c r="Q272" s="71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</row>
    <row r="273" spans="14:48" x14ac:dyDescent="0.2">
      <c r="N273" s="71"/>
      <c r="O273" s="71"/>
      <c r="P273" s="71"/>
      <c r="Q273" s="71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</row>
    <row r="274" spans="14:48" x14ac:dyDescent="0.2">
      <c r="N274" s="71"/>
      <c r="O274" s="71"/>
      <c r="P274" s="71"/>
      <c r="Q274" s="71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</row>
    <row r="275" spans="14:48" x14ac:dyDescent="0.2">
      <c r="N275" s="71"/>
      <c r="O275" s="71"/>
      <c r="P275" s="71"/>
      <c r="Q275" s="71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</row>
    <row r="276" spans="14:48" x14ac:dyDescent="0.2">
      <c r="N276" s="71"/>
      <c r="O276" s="71"/>
      <c r="P276" s="71"/>
      <c r="Q276" s="71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</row>
    <row r="277" spans="14:48" x14ac:dyDescent="0.2">
      <c r="N277" s="71"/>
      <c r="O277" s="71"/>
      <c r="P277" s="71"/>
      <c r="Q277" s="71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</row>
    <row r="278" spans="14:48" x14ac:dyDescent="0.2">
      <c r="N278" s="71"/>
      <c r="O278" s="71"/>
      <c r="P278" s="71"/>
      <c r="Q278" s="71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</row>
    <row r="279" spans="14:48" x14ac:dyDescent="0.2">
      <c r="N279" s="71"/>
      <c r="O279" s="71"/>
      <c r="P279" s="71"/>
      <c r="Q279" s="71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</row>
    <row r="280" spans="14:48" x14ac:dyDescent="0.2">
      <c r="N280" s="71"/>
      <c r="O280" s="71"/>
      <c r="P280" s="71"/>
      <c r="Q280" s="71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</row>
    <row r="281" spans="14:48" x14ac:dyDescent="0.2">
      <c r="N281" s="71"/>
      <c r="O281" s="71"/>
      <c r="P281" s="71"/>
      <c r="Q281" s="71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</row>
    <row r="282" spans="14:48" x14ac:dyDescent="0.2">
      <c r="N282" s="71"/>
      <c r="O282" s="71"/>
      <c r="P282" s="71"/>
      <c r="Q282" s="71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</row>
    <row r="283" spans="14:48" x14ac:dyDescent="0.2">
      <c r="N283" s="71"/>
      <c r="O283" s="71"/>
      <c r="P283" s="71"/>
      <c r="Q283" s="71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</row>
    <row r="284" spans="14:48" x14ac:dyDescent="0.2">
      <c r="N284" s="71"/>
      <c r="O284" s="71"/>
      <c r="P284" s="71"/>
      <c r="Q284" s="71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</row>
    <row r="285" spans="14:48" x14ac:dyDescent="0.2">
      <c r="N285" s="71"/>
      <c r="O285" s="71"/>
      <c r="P285" s="71"/>
      <c r="Q285" s="71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</row>
    <row r="286" spans="14:48" x14ac:dyDescent="0.2">
      <c r="N286" s="71"/>
      <c r="O286" s="71"/>
      <c r="P286" s="71"/>
      <c r="Q286" s="71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</row>
    <row r="287" spans="14:48" x14ac:dyDescent="0.2">
      <c r="N287" s="71"/>
      <c r="O287" s="71"/>
      <c r="P287" s="71"/>
      <c r="Q287" s="71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</row>
    <row r="288" spans="14:48" x14ac:dyDescent="0.2">
      <c r="N288" s="71"/>
      <c r="O288" s="71"/>
      <c r="P288" s="71"/>
      <c r="Q288" s="71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</row>
    <row r="289" spans="14:48" x14ac:dyDescent="0.2">
      <c r="N289" s="71"/>
      <c r="O289" s="71"/>
      <c r="P289" s="71"/>
      <c r="Q289" s="71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</row>
    <row r="290" spans="14:48" x14ac:dyDescent="0.2">
      <c r="N290" s="71"/>
      <c r="O290" s="71"/>
      <c r="P290" s="71"/>
      <c r="Q290" s="71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</row>
    <row r="291" spans="14:48" x14ac:dyDescent="0.2">
      <c r="N291" s="71"/>
      <c r="O291" s="71"/>
      <c r="P291" s="71"/>
      <c r="Q291" s="71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</row>
    <row r="292" spans="14:48" x14ac:dyDescent="0.2">
      <c r="N292" s="71"/>
      <c r="O292" s="71"/>
      <c r="P292" s="71"/>
      <c r="Q292" s="71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</row>
    <row r="293" spans="14:48" x14ac:dyDescent="0.2">
      <c r="N293" s="71"/>
      <c r="O293" s="71"/>
      <c r="P293" s="71"/>
      <c r="Q293" s="71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</row>
    <row r="294" spans="14:48" x14ac:dyDescent="0.2">
      <c r="N294" s="71"/>
      <c r="O294" s="71"/>
      <c r="P294" s="71"/>
      <c r="Q294" s="71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</row>
    <row r="295" spans="14:48" x14ac:dyDescent="0.2">
      <c r="N295" s="71"/>
      <c r="O295" s="71"/>
      <c r="P295" s="71"/>
      <c r="Q295" s="71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</row>
    <row r="296" spans="14:48" x14ac:dyDescent="0.2">
      <c r="N296" s="71"/>
      <c r="O296" s="71"/>
      <c r="P296" s="71"/>
      <c r="Q296" s="71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</row>
    <row r="297" spans="14:48" x14ac:dyDescent="0.2">
      <c r="N297" s="71"/>
      <c r="O297" s="71"/>
      <c r="P297" s="71"/>
      <c r="Q297" s="71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</row>
    <row r="298" spans="14:48" x14ac:dyDescent="0.2">
      <c r="N298" s="71"/>
      <c r="O298" s="71"/>
      <c r="P298" s="71"/>
      <c r="Q298" s="71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</row>
    <row r="299" spans="14:48" x14ac:dyDescent="0.2">
      <c r="N299" s="71"/>
      <c r="O299" s="71"/>
      <c r="P299" s="71"/>
      <c r="Q299" s="71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</row>
    <row r="300" spans="14:48" x14ac:dyDescent="0.2">
      <c r="N300" s="71"/>
      <c r="O300" s="71"/>
      <c r="P300" s="71"/>
      <c r="Q300" s="71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</row>
    <row r="301" spans="14:48" x14ac:dyDescent="0.2">
      <c r="N301" s="71"/>
      <c r="O301" s="71"/>
      <c r="P301" s="71"/>
      <c r="Q301" s="71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</row>
    <row r="302" spans="14:48" x14ac:dyDescent="0.2">
      <c r="N302" s="71"/>
      <c r="O302" s="71"/>
      <c r="P302" s="71"/>
      <c r="Q302" s="71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</row>
    <row r="303" spans="14:48" x14ac:dyDescent="0.2">
      <c r="N303" s="71"/>
      <c r="O303" s="71"/>
      <c r="P303" s="71"/>
      <c r="Q303" s="71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</row>
    <row r="304" spans="14:48" x14ac:dyDescent="0.2">
      <c r="N304" s="71"/>
      <c r="O304" s="71"/>
      <c r="P304" s="71"/>
      <c r="Q304" s="71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</row>
    <row r="305" spans="14:48" x14ac:dyDescent="0.2">
      <c r="N305" s="71"/>
      <c r="O305" s="71"/>
      <c r="P305" s="71"/>
      <c r="Q305" s="71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</row>
    <row r="306" spans="14:48" x14ac:dyDescent="0.2">
      <c r="N306" s="71"/>
      <c r="O306" s="71"/>
      <c r="P306" s="71"/>
      <c r="Q306" s="71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</row>
    <row r="307" spans="14:48" x14ac:dyDescent="0.2">
      <c r="N307" s="71"/>
      <c r="O307" s="71"/>
      <c r="P307" s="71"/>
      <c r="Q307" s="71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</row>
    <row r="308" spans="14:48" x14ac:dyDescent="0.2">
      <c r="N308" s="71"/>
      <c r="O308" s="71"/>
      <c r="P308" s="71"/>
      <c r="Q308" s="71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</row>
    <row r="309" spans="14:48" x14ac:dyDescent="0.2">
      <c r="N309" s="71"/>
      <c r="O309" s="71"/>
      <c r="P309" s="71"/>
      <c r="Q309" s="71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</row>
    <row r="310" spans="14:48" x14ac:dyDescent="0.2">
      <c r="N310" s="71"/>
      <c r="O310" s="71"/>
      <c r="P310" s="71"/>
      <c r="Q310" s="71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</row>
    <row r="311" spans="14:48" x14ac:dyDescent="0.2">
      <c r="N311" s="71"/>
      <c r="O311" s="71"/>
      <c r="P311" s="71"/>
      <c r="Q311" s="71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</row>
    <row r="312" spans="14:48" x14ac:dyDescent="0.2">
      <c r="N312" s="71"/>
      <c r="O312" s="71"/>
      <c r="P312" s="71"/>
      <c r="Q312" s="71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</row>
    <row r="313" spans="14:48" x14ac:dyDescent="0.2">
      <c r="N313" s="71"/>
      <c r="O313" s="71"/>
      <c r="P313" s="71"/>
      <c r="Q313" s="71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</row>
    <row r="314" spans="14:48" x14ac:dyDescent="0.2">
      <c r="N314" s="71"/>
      <c r="O314" s="71"/>
      <c r="P314" s="71"/>
      <c r="Q314" s="71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</row>
    <row r="315" spans="14:48" x14ac:dyDescent="0.2">
      <c r="N315" s="71"/>
      <c r="O315" s="71"/>
      <c r="P315" s="71"/>
      <c r="Q315" s="71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</row>
    <row r="316" spans="14:48" x14ac:dyDescent="0.2">
      <c r="N316" s="71"/>
      <c r="O316" s="71"/>
      <c r="P316" s="71"/>
      <c r="Q316" s="71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</row>
    <row r="317" spans="14:48" x14ac:dyDescent="0.2">
      <c r="N317" s="71"/>
      <c r="O317" s="71"/>
      <c r="P317" s="71"/>
      <c r="Q317" s="71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</row>
    <row r="318" spans="14:48" x14ac:dyDescent="0.2">
      <c r="N318" s="71"/>
      <c r="O318" s="71"/>
      <c r="P318" s="71"/>
      <c r="Q318" s="71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</row>
    <row r="319" spans="14:48" x14ac:dyDescent="0.2">
      <c r="N319" s="71"/>
      <c r="O319" s="71"/>
      <c r="P319" s="71"/>
      <c r="Q319" s="71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</row>
    <row r="320" spans="14:48" x14ac:dyDescent="0.2">
      <c r="N320" s="71"/>
      <c r="O320" s="71"/>
      <c r="P320" s="71"/>
      <c r="Q320" s="71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</row>
    <row r="321" spans="1:48" x14ac:dyDescent="0.2">
      <c r="N321" s="71"/>
      <c r="O321" s="71"/>
      <c r="P321" s="71"/>
      <c r="Q321" s="71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</row>
    <row r="322" spans="1:48" x14ac:dyDescent="0.2">
      <c r="N322" s="71"/>
      <c r="O322" s="71"/>
      <c r="P322" s="71"/>
      <c r="Q322" s="71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</row>
    <row r="323" spans="1:48" x14ac:dyDescent="0.2">
      <c r="N323" s="71"/>
      <c r="O323" s="71"/>
      <c r="P323" s="71"/>
      <c r="Q323" s="71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</row>
    <row r="324" spans="1:48" x14ac:dyDescent="0.2">
      <c r="N324" s="71"/>
      <c r="O324" s="71"/>
      <c r="P324" s="71"/>
      <c r="Q324" s="71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</row>
    <row r="325" spans="1:48" x14ac:dyDescent="0.2">
      <c r="N325" s="71"/>
      <c r="O325" s="71"/>
      <c r="P325" s="71"/>
      <c r="Q325" s="71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</row>
    <row r="326" spans="1:48" x14ac:dyDescent="0.2">
      <c r="N326" s="71"/>
      <c r="O326" s="71"/>
      <c r="P326" s="71"/>
      <c r="Q326" s="71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</row>
    <row r="327" spans="1:48" x14ac:dyDescent="0.2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</row>
    <row r="328" spans="1:48" x14ac:dyDescent="0.2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</row>
    <row r="329" spans="1:48" x14ac:dyDescent="0.2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</row>
    <row r="330" spans="1:48" x14ac:dyDescent="0.2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</row>
    <row r="331" spans="1:48" x14ac:dyDescent="0.2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</row>
    <row r="332" spans="1:48" x14ac:dyDescent="0.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</row>
    <row r="333" spans="1:48" x14ac:dyDescent="0.2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</row>
    <row r="334" spans="1:48" x14ac:dyDescent="0.2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</row>
    <row r="335" spans="1:48" x14ac:dyDescent="0.2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</row>
    <row r="336" spans="1:48" x14ac:dyDescent="0.2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</row>
    <row r="337" spans="1:48" x14ac:dyDescent="0.2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</row>
    <row r="338" spans="1:48" x14ac:dyDescent="0.2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</row>
    <row r="339" spans="1:48" x14ac:dyDescent="0.2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</row>
    <row r="340" spans="1:48" x14ac:dyDescent="0.2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</row>
    <row r="341" spans="1:48" x14ac:dyDescent="0.2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</row>
    <row r="342" spans="1:48" x14ac:dyDescent="0.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</row>
    <row r="343" spans="1:48" x14ac:dyDescent="0.2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</row>
    <row r="344" spans="1:48" x14ac:dyDescent="0.2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</row>
    <row r="345" spans="1:48" x14ac:dyDescent="0.2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</row>
    <row r="346" spans="1:48" x14ac:dyDescent="0.2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</row>
    <row r="347" spans="1:48" x14ac:dyDescent="0.2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</row>
    <row r="348" spans="1:48" x14ac:dyDescent="0.2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</row>
    <row r="349" spans="1:48" x14ac:dyDescent="0.2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</row>
    <row r="350" spans="1:48" x14ac:dyDescent="0.2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</row>
    <row r="351" spans="1:48" x14ac:dyDescent="0.2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</row>
    <row r="352" spans="1:48" x14ac:dyDescent="0.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</row>
    <row r="353" spans="1:48" x14ac:dyDescent="0.2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</row>
    <row r="354" spans="1:48" x14ac:dyDescent="0.2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</row>
    <row r="355" spans="1:48" x14ac:dyDescent="0.2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</row>
    <row r="356" spans="1:48" x14ac:dyDescent="0.2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</row>
    <row r="357" spans="1:48" x14ac:dyDescent="0.2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</row>
    <row r="358" spans="1:48" x14ac:dyDescent="0.2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</row>
    <row r="359" spans="1:48" x14ac:dyDescent="0.2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</row>
    <row r="360" spans="1:48" x14ac:dyDescent="0.2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</row>
    <row r="361" spans="1:48" x14ac:dyDescent="0.2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</row>
    <row r="362" spans="1:48" x14ac:dyDescent="0.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</row>
    <row r="363" spans="1:48" x14ac:dyDescent="0.2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</row>
    <row r="364" spans="1:48" x14ac:dyDescent="0.2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</row>
    <row r="365" spans="1:48" x14ac:dyDescent="0.2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</row>
    <row r="366" spans="1:48" x14ac:dyDescent="0.2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</row>
    <row r="367" spans="1:48" x14ac:dyDescent="0.2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</row>
    <row r="368" spans="1:48" x14ac:dyDescent="0.2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</row>
    <row r="369" spans="1:48" x14ac:dyDescent="0.2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</row>
    <row r="370" spans="1:48" x14ac:dyDescent="0.2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</row>
    <row r="371" spans="1:48" x14ac:dyDescent="0.2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</row>
    <row r="372" spans="1:48" x14ac:dyDescent="0.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</row>
    <row r="373" spans="1:48" x14ac:dyDescent="0.2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</row>
    <row r="374" spans="1:48" x14ac:dyDescent="0.2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</row>
    <row r="375" spans="1:48" x14ac:dyDescent="0.2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</row>
    <row r="376" spans="1:48" x14ac:dyDescent="0.2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</row>
    <row r="377" spans="1:48" x14ac:dyDescent="0.2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</row>
    <row r="378" spans="1:48" x14ac:dyDescent="0.2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</row>
    <row r="379" spans="1:48" x14ac:dyDescent="0.2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</row>
    <row r="380" spans="1:48" x14ac:dyDescent="0.2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</row>
    <row r="381" spans="1:48" x14ac:dyDescent="0.2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</row>
    <row r="382" spans="1:48" x14ac:dyDescent="0.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</row>
    <row r="383" spans="1:48" x14ac:dyDescent="0.2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</row>
    <row r="384" spans="1:48" x14ac:dyDescent="0.2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</row>
    <row r="385" spans="1:48" x14ac:dyDescent="0.2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</row>
    <row r="386" spans="1:48" x14ac:dyDescent="0.2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</row>
    <row r="387" spans="1:48" x14ac:dyDescent="0.2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</row>
    <row r="388" spans="1:48" x14ac:dyDescent="0.2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</row>
    <row r="389" spans="1:48" x14ac:dyDescent="0.2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</row>
    <row r="390" spans="1:48" x14ac:dyDescent="0.2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</row>
    <row r="391" spans="1:48" x14ac:dyDescent="0.2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</row>
    <row r="392" spans="1:48" x14ac:dyDescent="0.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</row>
    <row r="393" spans="1:48" x14ac:dyDescent="0.2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</row>
    <row r="394" spans="1:48" x14ac:dyDescent="0.2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</row>
    <row r="395" spans="1:48" x14ac:dyDescent="0.2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</row>
    <row r="396" spans="1:48" x14ac:dyDescent="0.2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</row>
    <row r="397" spans="1:48" x14ac:dyDescent="0.2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</row>
    <row r="398" spans="1:48" x14ac:dyDescent="0.2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</row>
    <row r="399" spans="1:48" x14ac:dyDescent="0.2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</row>
    <row r="400" spans="1:48" x14ac:dyDescent="0.2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</row>
    <row r="401" spans="1:48" x14ac:dyDescent="0.2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</row>
    <row r="402" spans="1:48" x14ac:dyDescent="0.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</row>
    <row r="403" spans="1:48" x14ac:dyDescent="0.2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</row>
    <row r="404" spans="1:48" x14ac:dyDescent="0.2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</row>
    <row r="405" spans="1:48" x14ac:dyDescent="0.2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</row>
    <row r="406" spans="1:48" x14ac:dyDescent="0.2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</row>
    <row r="407" spans="1:48" x14ac:dyDescent="0.2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</row>
    <row r="408" spans="1:48" x14ac:dyDescent="0.2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</row>
    <row r="409" spans="1:48" x14ac:dyDescent="0.2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</row>
    <row r="410" spans="1:48" x14ac:dyDescent="0.2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</row>
    <row r="411" spans="1:48" x14ac:dyDescent="0.2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</row>
    <row r="412" spans="1:48" x14ac:dyDescent="0.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</row>
    <row r="413" spans="1:48" x14ac:dyDescent="0.2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</row>
    <row r="414" spans="1:48" x14ac:dyDescent="0.2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</row>
    <row r="415" spans="1:48" x14ac:dyDescent="0.2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</row>
    <row r="416" spans="1:48" x14ac:dyDescent="0.2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</row>
    <row r="417" spans="1:48" x14ac:dyDescent="0.2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</row>
    <row r="418" spans="1:48" x14ac:dyDescent="0.2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</row>
    <row r="419" spans="1:48" x14ac:dyDescent="0.2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</row>
    <row r="420" spans="1:48" x14ac:dyDescent="0.2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</row>
    <row r="421" spans="1:48" x14ac:dyDescent="0.2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</row>
    <row r="422" spans="1:48" x14ac:dyDescent="0.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</row>
    <row r="423" spans="1:48" x14ac:dyDescent="0.2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</row>
    <row r="424" spans="1:48" x14ac:dyDescent="0.2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</row>
    <row r="425" spans="1:48" x14ac:dyDescent="0.2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</row>
    <row r="426" spans="1:48" x14ac:dyDescent="0.2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</row>
    <row r="427" spans="1:48" x14ac:dyDescent="0.2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</row>
    <row r="428" spans="1:48" x14ac:dyDescent="0.2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</row>
    <row r="429" spans="1:48" x14ac:dyDescent="0.2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</row>
    <row r="430" spans="1:48" x14ac:dyDescent="0.2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</row>
    <row r="431" spans="1:48" x14ac:dyDescent="0.2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</row>
    <row r="432" spans="1:48" x14ac:dyDescent="0.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</row>
    <row r="433" spans="1:48" x14ac:dyDescent="0.2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</row>
    <row r="434" spans="1:48" x14ac:dyDescent="0.2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</row>
    <row r="435" spans="1:48" x14ac:dyDescent="0.2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</row>
    <row r="436" spans="1:48" x14ac:dyDescent="0.2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</row>
    <row r="437" spans="1:48" x14ac:dyDescent="0.2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</row>
    <row r="438" spans="1:48" x14ac:dyDescent="0.2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</row>
    <row r="439" spans="1:48" x14ac:dyDescent="0.2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</row>
    <row r="440" spans="1:48" x14ac:dyDescent="0.2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</row>
    <row r="441" spans="1:48" x14ac:dyDescent="0.2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</row>
    <row r="442" spans="1:48" x14ac:dyDescent="0.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</row>
    <row r="443" spans="1:48" x14ac:dyDescent="0.2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</row>
    <row r="444" spans="1:48" x14ac:dyDescent="0.2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</row>
    <row r="445" spans="1:48" x14ac:dyDescent="0.2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</row>
    <row r="446" spans="1:48" x14ac:dyDescent="0.2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</row>
    <row r="447" spans="1:48" x14ac:dyDescent="0.2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</row>
    <row r="448" spans="1:48" x14ac:dyDescent="0.2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</row>
    <row r="449" spans="1:48" x14ac:dyDescent="0.2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</row>
    <row r="450" spans="1:48" x14ac:dyDescent="0.2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</row>
    <row r="451" spans="1:48" x14ac:dyDescent="0.2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</row>
    <row r="452" spans="1:48" x14ac:dyDescent="0.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</row>
    <row r="453" spans="1:48" x14ac:dyDescent="0.2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</row>
    <row r="454" spans="1:48" x14ac:dyDescent="0.2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</row>
    <row r="455" spans="1:48" x14ac:dyDescent="0.2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</row>
    <row r="456" spans="1:48" x14ac:dyDescent="0.2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</row>
    <row r="457" spans="1:48" x14ac:dyDescent="0.2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</row>
    <row r="458" spans="1:48" x14ac:dyDescent="0.2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</row>
    <row r="459" spans="1:48" x14ac:dyDescent="0.2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</row>
    <row r="460" spans="1:48" x14ac:dyDescent="0.2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</row>
    <row r="461" spans="1:48" x14ac:dyDescent="0.2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</row>
    <row r="462" spans="1:48" x14ac:dyDescent="0.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</row>
    <row r="463" spans="1:48" x14ac:dyDescent="0.2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</row>
    <row r="464" spans="1:48" x14ac:dyDescent="0.2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</row>
    <row r="465" spans="1:48" x14ac:dyDescent="0.2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</row>
    <row r="466" spans="1:48" x14ac:dyDescent="0.2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</row>
    <row r="467" spans="1:48" x14ac:dyDescent="0.2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</row>
    <row r="468" spans="1:48" x14ac:dyDescent="0.2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</row>
    <row r="469" spans="1:48" x14ac:dyDescent="0.2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</row>
    <row r="470" spans="1:48" x14ac:dyDescent="0.2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</row>
    <row r="471" spans="1:48" x14ac:dyDescent="0.2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</row>
    <row r="472" spans="1:48" x14ac:dyDescent="0.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</row>
    <row r="473" spans="1:48" x14ac:dyDescent="0.2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</row>
    <row r="474" spans="1:48" x14ac:dyDescent="0.2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</row>
    <row r="475" spans="1:48" x14ac:dyDescent="0.2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</row>
    <row r="476" spans="1:48" x14ac:dyDescent="0.2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</row>
    <row r="477" spans="1:48" x14ac:dyDescent="0.2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</row>
    <row r="478" spans="1:48" x14ac:dyDescent="0.2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</row>
    <row r="479" spans="1:48" x14ac:dyDescent="0.2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</row>
    <row r="480" spans="1:48" x14ac:dyDescent="0.2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</row>
    <row r="481" spans="1:48" x14ac:dyDescent="0.2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</row>
    <row r="482" spans="1:48" x14ac:dyDescent="0.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</row>
    <row r="483" spans="1:48" x14ac:dyDescent="0.2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</row>
    <row r="484" spans="1:48" x14ac:dyDescent="0.2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</row>
    <row r="485" spans="1:48" x14ac:dyDescent="0.2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</row>
    <row r="486" spans="1:48" x14ac:dyDescent="0.2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</row>
    <row r="487" spans="1:48" x14ac:dyDescent="0.2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</row>
    <row r="488" spans="1:48" x14ac:dyDescent="0.2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</row>
    <row r="489" spans="1:48" x14ac:dyDescent="0.2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</row>
    <row r="490" spans="1:48" x14ac:dyDescent="0.2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</row>
    <row r="491" spans="1:48" x14ac:dyDescent="0.2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</row>
    <row r="492" spans="1:48" x14ac:dyDescent="0.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</row>
    <row r="493" spans="1:48" x14ac:dyDescent="0.2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</row>
    <row r="494" spans="1:48" x14ac:dyDescent="0.2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</row>
    <row r="495" spans="1:48" x14ac:dyDescent="0.2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</row>
    <row r="496" spans="1:48" x14ac:dyDescent="0.2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</row>
    <row r="497" spans="1:48" x14ac:dyDescent="0.2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</row>
    <row r="498" spans="1:48" x14ac:dyDescent="0.2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</row>
    <row r="499" spans="1:48" x14ac:dyDescent="0.2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</row>
    <row r="500" spans="1:48" x14ac:dyDescent="0.2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</row>
    <row r="501" spans="1:48" x14ac:dyDescent="0.2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</row>
    <row r="502" spans="1:48" x14ac:dyDescent="0.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</row>
  </sheetData>
  <printOptions gridLines="1"/>
  <pageMargins left="0.59055118110236227" right="0.59055118110236227" top="0.59055118110236227" bottom="0.59055118110236227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16.42578125" customWidth="1"/>
    <col min="2" max="7" width="8.7109375" customWidth="1"/>
  </cols>
  <sheetData>
    <row r="1" spans="1:7" x14ac:dyDescent="0.2">
      <c r="A1" s="1" t="s">
        <v>56</v>
      </c>
    </row>
    <row r="3" spans="1:7" x14ac:dyDescent="0.2">
      <c r="A3" s="107" t="s">
        <v>20</v>
      </c>
      <c r="B3">
        <v>1</v>
      </c>
      <c r="C3">
        <v>2</v>
      </c>
      <c r="D3">
        <v>3</v>
      </c>
      <c r="E3">
        <v>4</v>
      </c>
      <c r="F3">
        <v>5</v>
      </c>
    </row>
    <row r="4" spans="1:7" x14ac:dyDescent="0.2">
      <c r="A4" s="107" t="s">
        <v>22</v>
      </c>
      <c r="B4" s="42">
        <v>15000</v>
      </c>
      <c r="C4" s="42">
        <v>35000</v>
      </c>
      <c r="D4" s="42">
        <v>80000</v>
      </c>
      <c r="E4" s="42">
        <v>75000</v>
      </c>
      <c r="F4" s="42">
        <v>20000</v>
      </c>
      <c r="G4" s="3"/>
    </row>
    <row r="5" spans="1:7" x14ac:dyDescent="0.2">
      <c r="B5" s="3"/>
      <c r="C5" s="3"/>
      <c r="D5" s="3"/>
      <c r="E5" s="3"/>
      <c r="F5" s="3"/>
      <c r="G5" s="3"/>
    </row>
    <row r="6" spans="1:7" x14ac:dyDescent="0.2">
      <c r="A6" s="107" t="s">
        <v>21</v>
      </c>
      <c r="B6" s="43">
        <v>0.12</v>
      </c>
      <c r="C6" s="3"/>
      <c r="D6" s="3"/>
      <c r="E6" s="3"/>
      <c r="F6" s="3"/>
      <c r="G6" s="3"/>
    </row>
    <row r="7" spans="1:7" x14ac:dyDescent="0.2">
      <c r="B7" s="3"/>
      <c r="C7" s="3"/>
      <c r="D7" s="3"/>
      <c r="E7" s="3"/>
      <c r="F7" s="3"/>
      <c r="G7" s="3"/>
    </row>
    <row r="8" spans="1:7" x14ac:dyDescent="0.2">
      <c r="A8" s="2" t="s">
        <v>3</v>
      </c>
      <c r="B8" s="6">
        <f>NPV(B6,B4:F4)</f>
        <v>157249.45567695005</v>
      </c>
      <c r="C8" s="3"/>
      <c r="D8" s="3"/>
      <c r="E8" s="3"/>
      <c r="F8" s="3"/>
      <c r="G8" s="3"/>
    </row>
    <row r="9" spans="1:7" x14ac:dyDescent="0.2">
      <c r="B9" s="3"/>
      <c r="C9" s="3"/>
      <c r="D9" s="3"/>
      <c r="E9" s="3"/>
      <c r="F9" s="3"/>
      <c r="G9" s="3"/>
    </row>
    <row r="10" spans="1:7" x14ac:dyDescent="0.2">
      <c r="B10" s="3"/>
      <c r="C10" s="3"/>
      <c r="D10" s="3"/>
      <c r="E10" s="3"/>
      <c r="F10" s="3"/>
      <c r="G10" s="3"/>
    </row>
    <row r="11" spans="1:7" x14ac:dyDescent="0.2">
      <c r="A11" s="107"/>
      <c r="B11" s="3"/>
      <c r="C11" s="3"/>
      <c r="D11" s="3"/>
      <c r="E11" s="3"/>
      <c r="F11" s="3"/>
      <c r="G11" s="3"/>
    </row>
    <row r="12" spans="1:7" x14ac:dyDescent="0.2">
      <c r="B12" s="3"/>
      <c r="C12" s="3"/>
      <c r="D12" s="3"/>
      <c r="E12" s="3"/>
      <c r="F12" s="3"/>
      <c r="G12" s="3"/>
    </row>
    <row r="13" spans="1:7" x14ac:dyDescent="0.2">
      <c r="B13" s="3"/>
      <c r="C13" s="3"/>
      <c r="D13" s="3"/>
      <c r="E13" s="3"/>
      <c r="F13" s="3"/>
      <c r="G13" s="3"/>
    </row>
    <row r="14" spans="1:7" x14ac:dyDescent="0.2">
      <c r="B14" s="3"/>
      <c r="C14" s="3"/>
      <c r="D14" s="3"/>
      <c r="E14" s="3"/>
      <c r="F14" s="3"/>
      <c r="G14" s="3"/>
    </row>
    <row r="15" spans="1:7" x14ac:dyDescent="0.2">
      <c r="B15" s="3"/>
      <c r="C15" s="3"/>
      <c r="D15" s="3"/>
      <c r="E15" s="3"/>
      <c r="F15" s="3"/>
      <c r="G15" s="3"/>
    </row>
    <row r="16" spans="1:7" x14ac:dyDescent="0.2">
      <c r="B16" s="3"/>
      <c r="C16" s="3"/>
      <c r="D16" s="3"/>
      <c r="E16" s="3"/>
      <c r="F16" s="3"/>
      <c r="G16" s="3"/>
    </row>
    <row r="17" spans="2:7" x14ac:dyDescent="0.2">
      <c r="B17" s="3"/>
      <c r="C17" s="3"/>
      <c r="D17" s="3"/>
      <c r="E17" s="3"/>
      <c r="F17" s="3"/>
      <c r="G17" s="3"/>
    </row>
    <row r="18" spans="2:7" x14ac:dyDescent="0.2">
      <c r="B18" s="3"/>
      <c r="C18" s="3"/>
      <c r="D18" s="3"/>
      <c r="E18" s="3"/>
      <c r="F18" s="3"/>
      <c r="G18" s="3"/>
    </row>
    <row r="19" spans="2:7" x14ac:dyDescent="0.2">
      <c r="B19" s="3"/>
      <c r="C19" s="3"/>
      <c r="D19" s="3"/>
      <c r="E19" s="3"/>
      <c r="F19" s="3"/>
      <c r="G19" s="3"/>
    </row>
    <row r="20" spans="2:7" x14ac:dyDescent="0.2">
      <c r="B20" s="3"/>
      <c r="C20" s="3"/>
      <c r="D20" s="3"/>
      <c r="E20" s="3"/>
      <c r="F20" s="3"/>
      <c r="G20" s="3"/>
    </row>
    <row r="21" spans="2:7" x14ac:dyDescent="0.2">
      <c r="B21" s="3"/>
      <c r="C21" s="3"/>
      <c r="D21" s="3"/>
      <c r="E21" s="3"/>
      <c r="F21" s="3"/>
      <c r="G21" s="3"/>
    </row>
  </sheetData>
  <phoneticPr fontId="5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13.28515625" customWidth="1"/>
    <col min="2" max="10" width="7.7109375" customWidth="1"/>
  </cols>
  <sheetData>
    <row r="1" spans="1:10" x14ac:dyDescent="0.2">
      <c r="A1" s="1" t="s">
        <v>57</v>
      </c>
    </row>
    <row r="3" spans="1:10" x14ac:dyDescent="0.2">
      <c r="A3" t="s">
        <v>20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</row>
    <row r="4" spans="1:10" x14ac:dyDescent="0.2">
      <c r="A4" t="s">
        <v>22</v>
      </c>
      <c r="B4" s="3">
        <v>0</v>
      </c>
      <c r="C4" s="3">
        <v>500</v>
      </c>
      <c r="D4" s="3">
        <v>0</v>
      </c>
      <c r="E4" s="3">
        <v>0</v>
      </c>
      <c r="F4" s="3">
        <v>1200</v>
      </c>
      <c r="G4" s="3">
        <v>1800</v>
      </c>
      <c r="H4" s="3">
        <v>0</v>
      </c>
      <c r="I4" s="3">
        <v>1800</v>
      </c>
    </row>
    <row r="5" spans="1:10" x14ac:dyDescent="0.2">
      <c r="B5" s="3"/>
      <c r="C5" s="3"/>
      <c r="D5" s="3"/>
      <c r="E5" s="3"/>
      <c r="F5" s="3"/>
      <c r="G5" s="3"/>
    </row>
    <row r="6" spans="1:10" x14ac:dyDescent="0.2">
      <c r="A6" s="107" t="s">
        <v>21</v>
      </c>
      <c r="B6" s="4">
        <v>0.15</v>
      </c>
      <c r="C6" s="3"/>
      <c r="D6" s="3"/>
      <c r="E6" s="3"/>
      <c r="F6" s="3"/>
      <c r="G6" s="3"/>
    </row>
    <row r="7" spans="1:10" x14ac:dyDescent="0.2">
      <c r="B7" s="3"/>
      <c r="C7" s="3"/>
      <c r="D7" s="3"/>
      <c r="E7" s="3"/>
      <c r="F7" s="3"/>
      <c r="G7" s="3"/>
    </row>
    <row r="8" spans="1:10" x14ac:dyDescent="0.2">
      <c r="A8" s="5" t="s">
        <v>4</v>
      </c>
      <c r="B8" s="6">
        <f>NPV(B6,B4:I4)</f>
        <v>2341.2967815702441</v>
      </c>
      <c r="C8" s="3"/>
      <c r="D8" s="3"/>
      <c r="E8" s="3"/>
      <c r="F8" s="3"/>
      <c r="G8" s="3"/>
    </row>
    <row r="9" spans="1:10" x14ac:dyDescent="0.2">
      <c r="B9" s="3"/>
      <c r="C9" s="3"/>
      <c r="D9" s="3"/>
      <c r="E9" s="3"/>
      <c r="F9" s="3"/>
      <c r="G9" s="3"/>
    </row>
    <row r="10" spans="1:10" x14ac:dyDescent="0.2">
      <c r="A10" t="s">
        <v>5</v>
      </c>
      <c r="B10" s="3"/>
      <c r="C10" s="3"/>
      <c r="D10" s="3"/>
      <c r="E10" s="3"/>
      <c r="F10" s="3"/>
      <c r="G10" s="3"/>
    </row>
    <row r="11" spans="1:10" x14ac:dyDescent="0.2">
      <c r="A11" t="s">
        <v>20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</row>
    <row r="12" spans="1:10" x14ac:dyDescent="0.2">
      <c r="A12" t="s">
        <v>22</v>
      </c>
      <c r="B12" s="3">
        <v>-2000</v>
      </c>
      <c r="C12" s="3">
        <f>B4</f>
        <v>0</v>
      </c>
      <c r="D12" s="3">
        <f t="shared" ref="D12:J12" si="0">C4</f>
        <v>500</v>
      </c>
      <c r="E12" s="3">
        <v>0</v>
      </c>
      <c r="F12" s="3">
        <f t="shared" si="0"/>
        <v>0</v>
      </c>
      <c r="G12" s="3">
        <f t="shared" si="0"/>
        <v>1200</v>
      </c>
      <c r="H12" s="3">
        <f t="shared" si="0"/>
        <v>1800</v>
      </c>
      <c r="I12" s="3">
        <f t="shared" si="0"/>
        <v>0</v>
      </c>
      <c r="J12" s="3">
        <f t="shared" si="0"/>
        <v>1800</v>
      </c>
    </row>
    <row r="13" spans="1:10" x14ac:dyDescent="0.2">
      <c r="B13" s="3"/>
      <c r="C13" s="3"/>
      <c r="D13" s="3"/>
      <c r="E13" s="3"/>
      <c r="F13" s="3"/>
      <c r="G13" s="3"/>
      <c r="H13" s="3"/>
      <c r="I13" s="3"/>
    </row>
    <row r="14" spans="1:10" x14ac:dyDescent="0.2">
      <c r="A14" s="2" t="s">
        <v>6</v>
      </c>
      <c r="B14" s="7">
        <f>IRR(B12:J12)</f>
        <v>0.18312073947449758</v>
      </c>
      <c r="C14" s="3"/>
      <c r="D14" s="3"/>
      <c r="E14" s="3"/>
      <c r="F14" s="3"/>
      <c r="G14" s="3"/>
      <c r="H14" s="3"/>
      <c r="I14" s="3"/>
    </row>
    <row r="15" spans="1:10" x14ac:dyDescent="0.2">
      <c r="B15" s="3"/>
      <c r="C15" s="3"/>
      <c r="D15" s="3"/>
      <c r="E15" s="3"/>
      <c r="F15" s="3"/>
      <c r="G15" s="3"/>
      <c r="H15" s="3"/>
      <c r="I15" s="3"/>
    </row>
    <row r="16" spans="1:10" x14ac:dyDescent="0.2">
      <c r="B16" s="3"/>
      <c r="C16" s="3"/>
      <c r="D16" s="3"/>
      <c r="E16" s="3"/>
      <c r="F16" s="3"/>
      <c r="G16" s="3"/>
      <c r="H16" s="3"/>
      <c r="I16" s="3"/>
    </row>
    <row r="17" spans="2:9" x14ac:dyDescent="0.2">
      <c r="B17" s="3"/>
      <c r="C17" s="3"/>
      <c r="D17" s="3"/>
      <c r="E17" s="3"/>
      <c r="F17" s="3"/>
      <c r="G17" s="3"/>
      <c r="H17" s="3"/>
      <c r="I17" s="3"/>
    </row>
    <row r="18" spans="2:9" x14ac:dyDescent="0.2">
      <c r="B18" s="3"/>
      <c r="C18" s="3"/>
      <c r="D18" s="3"/>
      <c r="E18" s="3"/>
      <c r="F18" s="3"/>
      <c r="G18" s="3"/>
      <c r="H18" s="3"/>
      <c r="I18" s="3"/>
    </row>
    <row r="19" spans="2:9" x14ac:dyDescent="0.2">
      <c r="B19" s="3"/>
      <c r="C19" s="3"/>
      <c r="D19" s="3"/>
      <c r="E19" s="3"/>
      <c r="F19" s="3"/>
      <c r="G19" s="3"/>
      <c r="H19" s="3"/>
      <c r="I19" s="3"/>
    </row>
    <row r="20" spans="2:9" x14ac:dyDescent="0.2">
      <c r="B20" s="8"/>
      <c r="C20" s="3"/>
      <c r="D20" s="3"/>
      <c r="E20" s="3"/>
      <c r="F20" s="3"/>
      <c r="G20" s="3"/>
      <c r="H20" s="3"/>
      <c r="I20" s="3"/>
    </row>
    <row r="21" spans="2:9" x14ac:dyDescent="0.2">
      <c r="B21" s="3"/>
      <c r="C21" s="3"/>
      <c r="D21" s="3"/>
      <c r="E21" s="3"/>
      <c r="F21" s="3"/>
      <c r="G21" s="3"/>
      <c r="H21" s="3"/>
      <c r="I21" s="3"/>
    </row>
    <row r="22" spans="2:9" x14ac:dyDescent="0.2">
      <c r="B22" s="3"/>
      <c r="C22" s="3"/>
      <c r="D22" s="3"/>
      <c r="E22" s="3"/>
      <c r="F22" s="3"/>
      <c r="G22" s="3"/>
      <c r="H22" s="3"/>
      <c r="I22" s="3"/>
    </row>
    <row r="23" spans="2:9" x14ac:dyDescent="0.2">
      <c r="B23" s="3"/>
      <c r="C23" s="3"/>
      <c r="D23" s="3"/>
      <c r="E23" s="3"/>
      <c r="F23" s="3"/>
      <c r="G23" s="3"/>
      <c r="H23" s="3"/>
      <c r="I23" s="3"/>
    </row>
    <row r="24" spans="2:9" x14ac:dyDescent="0.2">
      <c r="B24" s="3"/>
      <c r="C24" s="3"/>
      <c r="D24" s="3"/>
      <c r="E24" s="3"/>
      <c r="F24" s="3"/>
      <c r="G24" s="3"/>
      <c r="H24" s="3"/>
      <c r="I24" s="3"/>
    </row>
    <row r="25" spans="2:9" x14ac:dyDescent="0.2">
      <c r="B25" s="3"/>
      <c r="C25" s="3"/>
      <c r="D25" s="3"/>
      <c r="E25" s="3"/>
      <c r="F25" s="3"/>
      <c r="G25" s="3"/>
      <c r="H25" s="3"/>
      <c r="I25" s="3"/>
    </row>
    <row r="26" spans="2:9" x14ac:dyDescent="0.2">
      <c r="B26" s="3"/>
      <c r="C26" s="3"/>
      <c r="D26" s="3"/>
      <c r="E26" s="3"/>
      <c r="F26" s="3"/>
      <c r="G26" s="3"/>
      <c r="H26" s="3"/>
      <c r="I26" s="3"/>
    </row>
    <row r="27" spans="2:9" x14ac:dyDescent="0.2">
      <c r="B27" s="3"/>
      <c r="C27" s="3"/>
      <c r="D27" s="3"/>
      <c r="E27" s="3"/>
      <c r="F27" s="3"/>
      <c r="G27" s="3"/>
      <c r="H27" s="3"/>
      <c r="I27" s="3"/>
    </row>
  </sheetData>
  <phoneticPr fontId="5" type="noConversion"/>
  <pageMargins left="0.78740157499999996" right="0.78740157499999996" top="0.984251969" bottom="0.984251969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18.85546875" customWidth="1"/>
    <col min="2" max="2" width="10" customWidth="1"/>
  </cols>
  <sheetData>
    <row r="1" spans="1:12" x14ac:dyDescent="0.2">
      <c r="A1" s="1" t="s">
        <v>58</v>
      </c>
    </row>
    <row r="2" spans="1:12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">
      <c r="A3" t="s">
        <v>29</v>
      </c>
      <c r="B3" s="42">
        <v>8000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t="s">
        <v>30</v>
      </c>
      <c r="B4" s="42">
        <v>8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t="s">
        <v>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07" t="s">
        <v>21</v>
      </c>
      <c r="B7" s="43">
        <v>0.12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2" t="s">
        <v>3</v>
      </c>
      <c r="B8" s="6">
        <f>-PV(B7,B4,B3)</f>
        <v>39741.118134708733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t="s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t="s">
        <v>28</v>
      </c>
      <c r="B11" s="42">
        <v>-30000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t="s">
        <v>27</v>
      </c>
      <c r="B12" s="7">
        <f>RATE(B4,B3,B11)</f>
        <v>0.20776908538966271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2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2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2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2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2:12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2:12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2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2:12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2:12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2:12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2:12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2:12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2:12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2:12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2:12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2:12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2:12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x14ac:dyDescent="0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x14ac:dyDescent="0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x14ac:dyDescent="0.2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x14ac:dyDescent="0.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x14ac:dyDescent="0.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x14ac:dyDescent="0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x14ac:dyDescent="0.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2:12" x14ac:dyDescent="0.2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2:12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</sheetData>
  <phoneticPr fontId="5" type="noConversion"/>
  <pageMargins left="0.78740157499999996" right="0.78740157499999996" top="0.984251969" bottom="0.984251969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19.5703125" customWidth="1"/>
    <col min="2" max="2" width="12.28515625" customWidth="1"/>
    <col min="3" max="34" width="9.7109375" customWidth="1"/>
  </cols>
  <sheetData>
    <row r="1" spans="1:14" x14ac:dyDescent="0.2">
      <c r="A1" s="1" t="s">
        <v>59</v>
      </c>
    </row>
    <row r="2" spans="1:14" x14ac:dyDescent="0.2">
      <c r="B2" s="40"/>
    </row>
    <row r="3" spans="1:14" x14ac:dyDescent="0.2">
      <c r="A3" t="s">
        <v>25</v>
      </c>
      <c r="B3" s="45">
        <v>25000</v>
      </c>
      <c r="C3" s="3"/>
      <c r="D3" s="3"/>
      <c r="E3" s="3"/>
      <c r="F3" s="3"/>
      <c r="G3" s="3"/>
      <c r="H3" s="3"/>
      <c r="I3" s="3"/>
      <c r="J3" s="3"/>
      <c r="K3" s="3"/>
    </row>
    <row r="4" spans="1:14" x14ac:dyDescent="0.2">
      <c r="A4" t="s">
        <v>26</v>
      </c>
      <c r="B4" s="45">
        <v>12</v>
      </c>
      <c r="C4" s="3"/>
      <c r="D4" s="3"/>
      <c r="E4" s="3"/>
      <c r="F4" s="3"/>
      <c r="G4" s="3"/>
      <c r="H4" s="3"/>
      <c r="I4" s="3"/>
      <c r="J4" s="3"/>
      <c r="K4" s="3"/>
    </row>
    <row r="5" spans="1:14" x14ac:dyDescent="0.2">
      <c r="B5" s="45"/>
      <c r="C5" s="3"/>
      <c r="D5" s="3"/>
      <c r="E5" s="3"/>
      <c r="F5" s="3"/>
      <c r="G5" s="3"/>
      <c r="H5" s="3"/>
      <c r="I5" s="3"/>
      <c r="J5" s="3"/>
      <c r="K5" s="3"/>
    </row>
    <row r="6" spans="1:14" x14ac:dyDescent="0.2">
      <c r="A6" t="s">
        <v>7</v>
      </c>
      <c r="B6" s="45"/>
      <c r="C6" s="3"/>
      <c r="D6" s="3"/>
      <c r="E6" s="3"/>
      <c r="F6" s="3"/>
      <c r="G6" s="3"/>
      <c r="H6" s="3"/>
      <c r="I6" s="3"/>
      <c r="J6" s="3"/>
      <c r="K6" s="3"/>
    </row>
    <row r="7" spans="1:14" x14ac:dyDescent="0.2">
      <c r="A7" t="s">
        <v>31</v>
      </c>
      <c r="B7" s="44">
        <v>0.05</v>
      </c>
      <c r="C7" s="3"/>
      <c r="D7" s="3"/>
      <c r="E7" s="3"/>
      <c r="F7" s="3"/>
      <c r="G7" s="3"/>
      <c r="H7" s="3"/>
      <c r="I7" s="3"/>
      <c r="J7" s="3"/>
      <c r="K7" s="3"/>
    </row>
    <row r="8" spans="1:14" x14ac:dyDescent="0.2">
      <c r="A8" t="s">
        <v>32</v>
      </c>
      <c r="B8" s="44">
        <v>0.15</v>
      </c>
      <c r="C8" s="3"/>
      <c r="D8" s="3"/>
      <c r="E8" s="3"/>
      <c r="F8" s="3"/>
      <c r="G8" s="3"/>
      <c r="H8" s="3"/>
      <c r="I8" s="3"/>
      <c r="J8" s="3"/>
      <c r="K8" s="3"/>
    </row>
    <row r="9" spans="1:14" x14ac:dyDescent="0.2">
      <c r="B9" s="45"/>
      <c r="C9" s="3"/>
      <c r="D9" s="3"/>
      <c r="E9" s="3"/>
      <c r="F9" s="3"/>
      <c r="G9" s="3"/>
      <c r="H9" s="3"/>
      <c r="I9" s="3"/>
      <c r="J9" s="3"/>
      <c r="K9" s="3"/>
    </row>
    <row r="10" spans="1:14" x14ac:dyDescent="0.2">
      <c r="A10" s="107" t="s">
        <v>33</v>
      </c>
      <c r="B10" s="6">
        <f>$B$3*(((1+B8)^$B$4)-(1+B7)^$B$4)/((B8-B7)*(1+B8)^$B$4)</f>
        <v>166085.40298962689</v>
      </c>
      <c r="C10" s="3"/>
      <c r="D10" s="3"/>
      <c r="E10" s="3"/>
      <c r="F10" s="3"/>
      <c r="G10" s="3"/>
      <c r="H10" s="3"/>
      <c r="I10" s="3"/>
      <c r="J10" s="3"/>
      <c r="K10" s="3"/>
    </row>
    <row r="11" spans="1:14" x14ac:dyDescent="0.2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4" x14ac:dyDescent="0.2">
      <c r="A12" t="s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t="s">
        <v>31</v>
      </c>
      <c r="B13" s="44">
        <v>0.05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t="s">
        <v>34</v>
      </c>
      <c r="B14" s="7">
        <v>0.112631460640501</v>
      </c>
      <c r="C14" s="3" t="s">
        <v>37</v>
      </c>
      <c r="D14" s="3"/>
      <c r="E14" s="3"/>
      <c r="F14" s="3"/>
      <c r="G14" s="3"/>
      <c r="H14" s="3"/>
      <c r="I14" s="3"/>
      <c r="J14" s="3"/>
      <c r="K14" s="3"/>
    </row>
    <row r="15" spans="1:14" x14ac:dyDescent="0.2">
      <c r="A15" t="s">
        <v>35</v>
      </c>
      <c r="B15" s="3">
        <v>-200000</v>
      </c>
      <c r="C15" s="3"/>
      <c r="D15" s="3"/>
      <c r="E15" s="3"/>
      <c r="F15" s="3"/>
      <c r="G15" s="3"/>
      <c r="H15" s="3"/>
      <c r="I15" s="3"/>
      <c r="J15" s="3"/>
      <c r="K15" s="3"/>
    </row>
    <row r="16" spans="1:14" x14ac:dyDescent="0.2">
      <c r="A16" s="107" t="s">
        <v>36</v>
      </c>
      <c r="B16" s="3">
        <f>B15+$B$3*(((1+B14)^$B$4)-(1+B13)^$B$4)/((B14-B13)*(1+B14)^$B$4)</f>
        <v>6.5892320708371699E-4</v>
      </c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"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">
      <c r="A18" t="s">
        <v>8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">
      <c r="A19" t="s">
        <v>31</v>
      </c>
      <c r="B19" s="7">
        <v>9.2674845034621658E-2</v>
      </c>
      <c r="C19" s="3" t="s">
        <v>37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">
      <c r="A20" t="s">
        <v>34</v>
      </c>
      <c r="B20" s="9">
        <v>0.15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">
      <c r="A21" t="s">
        <v>35</v>
      </c>
      <c r="B21" s="3">
        <v>-200000</v>
      </c>
      <c r="C21" s="3"/>
      <c r="E21" s="3"/>
      <c r="F21" s="3"/>
      <c r="G21" s="3"/>
      <c r="H21" s="3"/>
      <c r="I21" s="3"/>
      <c r="J21" s="3"/>
      <c r="K21" s="3"/>
    </row>
    <row r="22" spans="1:14" x14ac:dyDescent="0.2">
      <c r="A22" s="107" t="s">
        <v>36</v>
      </c>
      <c r="B22" s="3">
        <f>B21+$B$3*(((1+B20)^$B$4)-(1+B19)^$B$4)/((B20-B19)*(1+B20)^$B$4)</f>
        <v>6.1493483372032642E-7</v>
      </c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"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"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">
      <c r="C27" s="10"/>
      <c r="D27" s="3"/>
      <c r="E27" s="3"/>
      <c r="F27" s="3"/>
      <c r="G27" s="3"/>
      <c r="H27" s="3"/>
      <c r="I27" s="3"/>
      <c r="J27" s="3"/>
      <c r="K27" s="3"/>
    </row>
    <row r="28" spans="1:14" x14ac:dyDescent="0.2"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"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"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"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"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2:11" x14ac:dyDescent="0.2"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2:11" x14ac:dyDescent="0.2"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2:11" x14ac:dyDescent="0.2"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2:1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2:11" x14ac:dyDescent="0.2"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2:11" x14ac:dyDescent="0.2"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2:11" x14ac:dyDescent="0.2"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2:11" x14ac:dyDescent="0.2"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2:11" x14ac:dyDescent="0.2"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2:11" x14ac:dyDescent="0.2"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2:11" x14ac:dyDescent="0.2"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2:11" x14ac:dyDescent="0.2"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2:11" x14ac:dyDescent="0.2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2:11" x14ac:dyDescent="0.2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2:1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2:11" x14ac:dyDescent="0.2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 x14ac:dyDescent="0.2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 x14ac:dyDescent="0.2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 x14ac:dyDescent="0.2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 x14ac:dyDescent="0.2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 x14ac:dyDescent="0.2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 x14ac:dyDescent="0.2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 x14ac:dyDescent="0.2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 x14ac:dyDescent="0.2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 x14ac:dyDescent="0.2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 x14ac:dyDescent="0.2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 x14ac:dyDescent="0.2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 x14ac:dyDescent="0.2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 x14ac:dyDescent="0.2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 x14ac:dyDescent="0.2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 x14ac:dyDescent="0.2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 x14ac:dyDescent="0.2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 x14ac:dyDescent="0.2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 x14ac:dyDescent="0.2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 x14ac:dyDescent="0.2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 x14ac:dyDescent="0.2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 x14ac:dyDescent="0.2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 x14ac:dyDescent="0.2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 x14ac:dyDescent="0.2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 x14ac:dyDescent="0.2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 x14ac:dyDescent="0.2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 x14ac:dyDescent="0.2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 x14ac:dyDescent="0.2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 x14ac:dyDescent="0.2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 x14ac:dyDescent="0.2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 x14ac:dyDescent="0.2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 x14ac:dyDescent="0.2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 x14ac:dyDescent="0.2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 x14ac:dyDescent="0.2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 x14ac:dyDescent="0.2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 x14ac:dyDescent="0.2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 x14ac:dyDescent="0.2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 x14ac:dyDescent="0.2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 x14ac:dyDescent="0.2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 x14ac:dyDescent="0.2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 x14ac:dyDescent="0.2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 x14ac:dyDescent="0.2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 x14ac:dyDescent="0.2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 x14ac:dyDescent="0.2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 x14ac:dyDescent="0.2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 x14ac:dyDescent="0.2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 x14ac:dyDescent="0.2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 x14ac:dyDescent="0.2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 x14ac:dyDescent="0.2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 x14ac:dyDescent="0.2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 x14ac:dyDescent="0.2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 x14ac:dyDescent="0.2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 x14ac:dyDescent="0.2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 x14ac:dyDescent="0.2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 x14ac:dyDescent="0.2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 x14ac:dyDescent="0.2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 x14ac:dyDescent="0.2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 x14ac:dyDescent="0.2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 x14ac:dyDescent="0.2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 x14ac:dyDescent="0.2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 x14ac:dyDescent="0.2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 x14ac:dyDescent="0.2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 x14ac:dyDescent="0.2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 x14ac:dyDescent="0.2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 x14ac:dyDescent="0.2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 x14ac:dyDescent="0.2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 x14ac:dyDescent="0.2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 x14ac:dyDescent="0.2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 x14ac:dyDescent="0.2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 x14ac:dyDescent="0.2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 x14ac:dyDescent="0.2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 x14ac:dyDescent="0.2"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phoneticPr fontId="5" type="noConversion"/>
  <pageMargins left="0.78740157499999996" right="0.78740157499999996" top="0.984251969" bottom="0.984251969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16.42578125" customWidth="1"/>
    <col min="2" max="2" width="8.85546875" customWidth="1"/>
    <col min="3" max="3" width="6.140625" customWidth="1"/>
    <col min="4" max="4" width="12.7109375" customWidth="1"/>
  </cols>
  <sheetData>
    <row r="1" spans="1:4" x14ac:dyDescent="0.2">
      <c r="A1" s="11" t="s">
        <v>60</v>
      </c>
    </row>
    <row r="2" spans="1:4" x14ac:dyDescent="0.2">
      <c r="A2" s="11"/>
    </row>
    <row r="3" spans="1:4" x14ac:dyDescent="0.2">
      <c r="A3" t="s">
        <v>7</v>
      </c>
    </row>
    <row r="4" spans="1:4" x14ac:dyDescent="0.2">
      <c r="A4" t="s">
        <v>23</v>
      </c>
      <c r="B4" s="3">
        <v>120000</v>
      </c>
    </row>
    <row r="5" spans="1:4" x14ac:dyDescent="0.2">
      <c r="A5" t="s">
        <v>38</v>
      </c>
      <c r="B5" s="3">
        <v>20000</v>
      </c>
    </row>
    <row r="6" spans="1:4" x14ac:dyDescent="0.2">
      <c r="A6" t="s">
        <v>39</v>
      </c>
      <c r="B6">
        <v>10</v>
      </c>
    </row>
    <row r="7" spans="1:4" x14ac:dyDescent="0.2">
      <c r="A7" t="s">
        <v>27</v>
      </c>
      <c r="B7" s="108">
        <f>RATE(B6,B5,-B4)</f>
        <v>0.10557981604988853</v>
      </c>
    </row>
    <row r="9" spans="1:4" x14ac:dyDescent="0.2">
      <c r="A9" t="s">
        <v>5</v>
      </c>
      <c r="C9" s="109" t="s">
        <v>20</v>
      </c>
      <c r="D9" s="109" t="s">
        <v>22</v>
      </c>
    </row>
    <row r="10" spans="1:4" x14ac:dyDescent="0.2">
      <c r="A10" t="s">
        <v>23</v>
      </c>
      <c r="B10" s="3">
        <v>120000</v>
      </c>
      <c r="C10" s="14">
        <v>0</v>
      </c>
      <c r="D10" s="3">
        <f>-B10</f>
        <v>-120000</v>
      </c>
    </row>
    <row r="11" spans="1:4" x14ac:dyDescent="0.2">
      <c r="A11" t="s">
        <v>38</v>
      </c>
      <c r="B11" s="3">
        <v>20000</v>
      </c>
      <c r="C11" s="14">
        <v>1</v>
      </c>
      <c r="D11" s="3">
        <f>B11</f>
        <v>20000</v>
      </c>
    </row>
    <row r="12" spans="1:4" x14ac:dyDescent="0.2">
      <c r="A12" t="s">
        <v>39</v>
      </c>
      <c r="B12">
        <v>10</v>
      </c>
      <c r="C12" s="14">
        <v>2</v>
      </c>
      <c r="D12" s="3">
        <f t="shared" ref="D12:D20" si="0">D11*(1+$B$13)</f>
        <v>20800</v>
      </c>
    </row>
    <row r="13" spans="1:4" x14ac:dyDescent="0.2">
      <c r="A13" t="s">
        <v>40</v>
      </c>
      <c r="B13" s="16">
        <v>0.04</v>
      </c>
      <c r="C13" s="14">
        <v>3</v>
      </c>
      <c r="D13" s="3">
        <f t="shared" si="0"/>
        <v>21632</v>
      </c>
    </row>
    <row r="14" spans="1:4" x14ac:dyDescent="0.2">
      <c r="C14" s="14">
        <v>4</v>
      </c>
      <c r="D14" s="3">
        <f t="shared" si="0"/>
        <v>22497.280000000002</v>
      </c>
    </row>
    <row r="15" spans="1:4" x14ac:dyDescent="0.2">
      <c r="A15" t="s">
        <v>27</v>
      </c>
      <c r="B15" s="108">
        <f>IRR(D10:D20)</f>
        <v>0.14028504516042539</v>
      </c>
      <c r="C15" s="14">
        <v>5</v>
      </c>
      <c r="D15" s="3">
        <f t="shared" si="0"/>
        <v>23397.171200000004</v>
      </c>
    </row>
    <row r="16" spans="1:4" x14ac:dyDescent="0.2">
      <c r="C16" s="14">
        <v>6</v>
      </c>
      <c r="D16" s="3">
        <f t="shared" si="0"/>
        <v>24333.058048000006</v>
      </c>
    </row>
    <row r="17" spans="1:4" x14ac:dyDescent="0.2">
      <c r="C17" s="14">
        <v>7</v>
      </c>
      <c r="D17" s="3">
        <f t="shared" si="0"/>
        <v>25306.380369920007</v>
      </c>
    </row>
    <row r="18" spans="1:4" x14ac:dyDescent="0.2">
      <c r="C18" s="14">
        <v>8</v>
      </c>
      <c r="D18" s="3">
        <f t="shared" si="0"/>
        <v>26318.635584716809</v>
      </c>
    </row>
    <row r="19" spans="1:4" x14ac:dyDescent="0.2">
      <c r="C19" s="14">
        <v>9</v>
      </c>
      <c r="D19" s="3">
        <f t="shared" si="0"/>
        <v>27371.381008105483</v>
      </c>
    </row>
    <row r="20" spans="1:4" x14ac:dyDescent="0.2">
      <c r="C20" s="14">
        <v>10</v>
      </c>
      <c r="D20" s="3">
        <f t="shared" si="0"/>
        <v>28466.236248429705</v>
      </c>
    </row>
    <row r="22" spans="1:4" x14ac:dyDescent="0.2">
      <c r="A22" s="107" t="s">
        <v>41</v>
      </c>
    </row>
    <row r="24" spans="1:4" x14ac:dyDescent="0.2">
      <c r="A24" s="107" t="s">
        <v>9</v>
      </c>
      <c r="B24">
        <f>-B10+B11*(((1+B25)^B12-(1+B13)^B12)/((B25-B13)*(1+B25)^B12))</f>
        <v>-6.184563972055912E-9</v>
      </c>
    </row>
    <row r="25" spans="1:4" x14ac:dyDescent="0.2">
      <c r="A25" s="107" t="s">
        <v>27</v>
      </c>
      <c r="B25" s="7">
        <v>0.14028504516046958</v>
      </c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15.28515625" customWidth="1"/>
    <col min="2" max="2" width="9.5703125" customWidth="1"/>
    <col min="3" max="3" width="11" customWidth="1"/>
    <col min="4" max="4" width="8.7109375" customWidth="1"/>
    <col min="5" max="5" width="13.28515625" customWidth="1"/>
    <col min="6" max="6" width="9.28515625" customWidth="1"/>
    <col min="7" max="7" width="13.42578125" customWidth="1"/>
    <col min="8" max="8" width="9.7109375" customWidth="1"/>
  </cols>
  <sheetData>
    <row r="1" spans="1:9" x14ac:dyDescent="0.2">
      <c r="A1" s="11" t="s">
        <v>61</v>
      </c>
    </row>
    <row r="3" spans="1:9" x14ac:dyDescent="0.2">
      <c r="A3" s="107" t="s">
        <v>42</v>
      </c>
      <c r="B3" s="12">
        <v>700000</v>
      </c>
    </row>
    <row r="4" spans="1:9" x14ac:dyDescent="0.2">
      <c r="A4" s="107" t="s">
        <v>43</v>
      </c>
      <c r="B4" s="13">
        <v>7.0000000000000007E-2</v>
      </c>
    </row>
    <row r="5" spans="1:9" x14ac:dyDescent="0.2">
      <c r="A5" s="107" t="s">
        <v>39</v>
      </c>
      <c r="B5" s="14">
        <v>10</v>
      </c>
    </row>
    <row r="7" spans="1:9" x14ac:dyDescent="0.2">
      <c r="A7" t="s">
        <v>7</v>
      </c>
      <c r="I7" s="14"/>
    </row>
    <row r="8" spans="1:9" ht="25.5" x14ac:dyDescent="0.2">
      <c r="A8" s="111" t="s">
        <v>20</v>
      </c>
      <c r="B8" s="112" t="s">
        <v>49</v>
      </c>
      <c r="C8" s="111" t="s">
        <v>48</v>
      </c>
      <c r="D8" s="111" t="s">
        <v>44</v>
      </c>
      <c r="E8" s="112" t="s">
        <v>45</v>
      </c>
      <c r="F8" s="111" t="s">
        <v>46</v>
      </c>
      <c r="G8" s="112" t="s">
        <v>47</v>
      </c>
      <c r="H8" s="112" t="s">
        <v>50</v>
      </c>
      <c r="I8" s="14"/>
    </row>
    <row r="9" spans="1:9" x14ac:dyDescent="0.2">
      <c r="A9" s="14">
        <v>1</v>
      </c>
      <c r="B9" s="12">
        <f>B3</f>
        <v>700000</v>
      </c>
      <c r="C9" s="12">
        <f>PMT($B$4,$B$5,-$B$3)</f>
        <v>99664.251909155297</v>
      </c>
      <c r="D9" s="12">
        <f>IPMT($B$4,A9,$B$5,-$B$3)</f>
        <v>49000.000000000007</v>
      </c>
      <c r="E9" s="12">
        <f>D9</f>
        <v>49000.000000000007</v>
      </c>
      <c r="F9" s="12">
        <f>PPMT($B$4,A9,$B$5,-$B$3)</f>
        <v>50664.251909155297</v>
      </c>
      <c r="G9" s="12">
        <f>F9</f>
        <v>50664.251909155297</v>
      </c>
      <c r="H9" s="12">
        <f>B9-F9</f>
        <v>649335.74809084472</v>
      </c>
      <c r="I9" s="14"/>
    </row>
    <row r="10" spans="1:9" x14ac:dyDescent="0.2">
      <c r="A10" s="14">
        <v>2</v>
      </c>
      <c r="B10" s="12">
        <f>H9</f>
        <v>649335.74809084472</v>
      </c>
      <c r="C10" s="12">
        <f>PMT($B$4,$B$5,-$B$3)</f>
        <v>99664.251909155297</v>
      </c>
      <c r="D10" s="12">
        <f>IPMT($B$4,A10,$B$5,-$B$3)</f>
        <v>45453.502366359135</v>
      </c>
      <c r="E10" s="12">
        <f>E9+D10</f>
        <v>94453.502366359142</v>
      </c>
      <c r="F10" s="12">
        <f>PPMT($B$4,A10,$B$5,-$B$3)</f>
        <v>54210.749542796169</v>
      </c>
      <c r="G10" s="12">
        <f>G9+F10</f>
        <v>104875.00145195147</v>
      </c>
      <c r="H10" s="12">
        <f>B10-F10</f>
        <v>595124.99854804855</v>
      </c>
      <c r="I10" s="14"/>
    </row>
    <row r="11" spans="1:9" x14ac:dyDescent="0.2">
      <c r="A11" s="14">
        <v>3</v>
      </c>
      <c r="B11" s="12">
        <f>H10</f>
        <v>595124.99854804855</v>
      </c>
      <c r="C11" s="12">
        <f>PMT($B$4,$B$5,-$B$3)</f>
        <v>99664.251909155297</v>
      </c>
      <c r="D11" s="12">
        <f>IPMT($B$4,A11,$B$5,-$B$3)</f>
        <v>41658.7498983634</v>
      </c>
      <c r="E11" s="12">
        <f>E10+D11</f>
        <v>136112.25226472254</v>
      </c>
      <c r="F11" s="12">
        <f>PPMT($B$4,A11,$B$5,-$B$3)</f>
        <v>58005.502010791904</v>
      </c>
      <c r="G11" s="12">
        <f>G10+F11</f>
        <v>162880.50346274336</v>
      </c>
      <c r="H11" s="12">
        <f>B11-F11</f>
        <v>537119.49653725664</v>
      </c>
      <c r="I11" s="14"/>
    </row>
    <row r="12" spans="1:9" x14ac:dyDescent="0.2">
      <c r="A12" s="14">
        <v>4</v>
      </c>
      <c r="B12" s="12">
        <f>H11</f>
        <v>537119.49653725664</v>
      </c>
      <c r="C12" s="12">
        <f>PMT($B$4,$B$5,-$B$3)</f>
        <v>99664.251909155297</v>
      </c>
      <c r="D12" s="12">
        <f>IPMT($B$4,A12,$B$5,-$B$3)</f>
        <v>37598.364757607967</v>
      </c>
      <c r="E12" s="12">
        <f>E11+D12</f>
        <v>173710.61702233052</v>
      </c>
      <c r="F12" s="12">
        <f>PPMT($B$4,A12,$B$5,-$B$3)</f>
        <v>62065.887151547344</v>
      </c>
      <c r="G12" s="12">
        <f>G11+F12</f>
        <v>224946.39061429072</v>
      </c>
      <c r="H12" s="12">
        <f>B12-F12</f>
        <v>475053.60938570928</v>
      </c>
      <c r="I12" s="14"/>
    </row>
    <row r="13" spans="1:9" x14ac:dyDescent="0.2">
      <c r="A13" s="14">
        <v>5</v>
      </c>
      <c r="B13" s="12">
        <f t="shared" ref="B13:B18" si="0">H12</f>
        <v>475053.60938570928</v>
      </c>
      <c r="C13" s="12">
        <f t="shared" ref="C13:C18" si="1">PMT($B$4,$B$5,-$B$3)</f>
        <v>99664.251909155297</v>
      </c>
      <c r="D13" s="12">
        <f t="shared" ref="D13:D18" si="2">IPMT($B$4,A13,$B$5,-$B$3)</f>
        <v>33253.752656999655</v>
      </c>
      <c r="E13" s="12">
        <f t="shared" ref="E13:E18" si="3">E12+D13</f>
        <v>206964.36967933018</v>
      </c>
      <c r="F13" s="12">
        <f t="shared" ref="F13:F18" si="4">PPMT($B$4,A13,$B$5,-$B$3)</f>
        <v>66410.499252155641</v>
      </c>
      <c r="G13" s="12">
        <f t="shared" ref="G13:G18" si="5">G12+F13</f>
        <v>291356.88986644638</v>
      </c>
      <c r="H13" s="12">
        <f t="shared" ref="H13:H18" si="6">B13-F13</f>
        <v>408643.11013355362</v>
      </c>
      <c r="I13" s="14"/>
    </row>
    <row r="14" spans="1:9" x14ac:dyDescent="0.2">
      <c r="A14" s="14">
        <v>6</v>
      </c>
      <c r="B14" s="12">
        <f t="shared" si="0"/>
        <v>408643.11013355362</v>
      </c>
      <c r="C14" s="12">
        <f t="shared" si="1"/>
        <v>99664.251909155297</v>
      </c>
      <c r="D14" s="12">
        <f t="shared" si="2"/>
        <v>28605.017709348755</v>
      </c>
      <c r="E14" s="12">
        <f t="shared" si="3"/>
        <v>235569.38738867894</v>
      </c>
      <c r="F14" s="12">
        <f t="shared" si="4"/>
        <v>71059.234199806539</v>
      </c>
      <c r="G14" s="12">
        <f t="shared" si="5"/>
        <v>362416.1240662529</v>
      </c>
      <c r="H14" s="12">
        <f t="shared" si="6"/>
        <v>337583.8759337471</v>
      </c>
      <c r="I14" s="14"/>
    </row>
    <row r="15" spans="1:9" x14ac:dyDescent="0.2">
      <c r="A15" s="14">
        <v>7</v>
      </c>
      <c r="B15" s="12">
        <f t="shared" si="0"/>
        <v>337583.8759337471</v>
      </c>
      <c r="C15" s="12">
        <f t="shared" si="1"/>
        <v>99664.251909155297</v>
      </c>
      <c r="D15" s="12">
        <f t="shared" si="2"/>
        <v>23630.871315362299</v>
      </c>
      <c r="E15" s="12">
        <f t="shared" si="3"/>
        <v>259200.25870404125</v>
      </c>
      <c r="F15" s="12">
        <f t="shared" si="4"/>
        <v>76033.380593793001</v>
      </c>
      <c r="G15" s="12">
        <f t="shared" si="5"/>
        <v>438449.5046600459</v>
      </c>
      <c r="H15" s="12">
        <f t="shared" si="6"/>
        <v>261550.4953399541</v>
      </c>
      <c r="I15" s="14"/>
    </row>
    <row r="16" spans="1:9" x14ac:dyDescent="0.2">
      <c r="A16" s="14">
        <v>8</v>
      </c>
      <c r="B16" s="12">
        <f t="shared" si="0"/>
        <v>261550.4953399541</v>
      </c>
      <c r="C16" s="12">
        <f t="shared" si="1"/>
        <v>99664.251909155297</v>
      </c>
      <c r="D16" s="12">
        <f t="shared" si="2"/>
        <v>18308.534673796788</v>
      </c>
      <c r="E16" s="12">
        <f t="shared" si="3"/>
        <v>277508.79337783804</v>
      </c>
      <c r="F16" s="12">
        <f t="shared" si="4"/>
        <v>81355.717235358519</v>
      </c>
      <c r="G16" s="12">
        <f t="shared" si="5"/>
        <v>519805.22189540439</v>
      </c>
      <c r="H16" s="12">
        <f t="shared" si="6"/>
        <v>180194.77810459558</v>
      </c>
      <c r="I16" s="14"/>
    </row>
    <row r="17" spans="1:9" x14ac:dyDescent="0.2">
      <c r="A17" s="14">
        <v>9</v>
      </c>
      <c r="B17" s="12">
        <f t="shared" si="0"/>
        <v>180194.77810459558</v>
      </c>
      <c r="C17" s="12">
        <f t="shared" si="1"/>
        <v>99664.251909155297</v>
      </c>
      <c r="D17" s="12">
        <f t="shared" si="2"/>
        <v>12613.634467321692</v>
      </c>
      <c r="E17" s="12">
        <f t="shared" si="3"/>
        <v>290122.42784515972</v>
      </c>
      <c r="F17" s="12">
        <f t="shared" si="4"/>
        <v>87050.617441833601</v>
      </c>
      <c r="G17" s="12">
        <f t="shared" si="5"/>
        <v>606855.83933723799</v>
      </c>
      <c r="H17" s="12">
        <f t="shared" si="6"/>
        <v>93144.160662761977</v>
      </c>
      <c r="I17" s="14"/>
    </row>
    <row r="18" spans="1:9" x14ac:dyDescent="0.2">
      <c r="A18" s="14">
        <v>10</v>
      </c>
      <c r="B18" s="12">
        <f t="shared" si="0"/>
        <v>93144.160662761977</v>
      </c>
      <c r="C18" s="12">
        <f t="shared" si="1"/>
        <v>99664.251909155297</v>
      </c>
      <c r="D18" s="12">
        <f t="shared" si="2"/>
        <v>6520.0912463933382</v>
      </c>
      <c r="E18" s="12">
        <f t="shared" si="3"/>
        <v>296642.51909155305</v>
      </c>
      <c r="F18" s="12">
        <f t="shared" si="4"/>
        <v>93144.160662761962</v>
      </c>
      <c r="G18" s="12">
        <f t="shared" si="5"/>
        <v>700000</v>
      </c>
      <c r="H18" s="12">
        <f t="shared" si="6"/>
        <v>0</v>
      </c>
      <c r="I18" s="14"/>
    </row>
    <row r="19" spans="1:9" x14ac:dyDescent="0.2">
      <c r="B19" s="14"/>
      <c r="C19" s="14"/>
      <c r="D19" s="14"/>
      <c r="E19" s="14"/>
      <c r="F19" s="14"/>
      <c r="G19" s="14"/>
      <c r="H19" s="14"/>
      <c r="I19" s="14"/>
    </row>
    <row r="20" spans="1:9" x14ac:dyDescent="0.2">
      <c r="A20" t="s">
        <v>5</v>
      </c>
      <c r="B20" s="12"/>
      <c r="C20" s="12"/>
      <c r="D20" s="12"/>
      <c r="E20" s="12"/>
      <c r="F20" s="14"/>
      <c r="G20" s="14"/>
      <c r="H20" s="14"/>
      <c r="I20" s="14"/>
    </row>
    <row r="21" spans="1:9" x14ac:dyDescent="0.2">
      <c r="A21" s="110" t="s">
        <v>48</v>
      </c>
      <c r="B21" s="12">
        <v>60000</v>
      </c>
      <c r="C21" s="12"/>
      <c r="D21" s="12"/>
      <c r="E21" s="12"/>
      <c r="F21" s="14"/>
      <c r="G21" s="14"/>
      <c r="H21" s="14"/>
      <c r="I21" s="14"/>
    </row>
    <row r="22" spans="1:9" x14ac:dyDescent="0.2">
      <c r="A22" s="107" t="s">
        <v>39</v>
      </c>
      <c r="B22" s="15">
        <f>NPER(B4,-B21,B3)</f>
        <v>25.073650267789311</v>
      </c>
      <c r="C22" s="12"/>
      <c r="D22" s="12"/>
      <c r="E22" s="12"/>
      <c r="F22" s="14"/>
      <c r="G22" s="14"/>
      <c r="H22" s="14"/>
      <c r="I22" s="14"/>
    </row>
    <row r="23" spans="1:9" x14ac:dyDescent="0.2">
      <c r="B23" s="12"/>
      <c r="C23" s="12"/>
      <c r="D23" s="12"/>
      <c r="E23" s="12"/>
      <c r="F23" s="14"/>
      <c r="G23" s="14"/>
      <c r="H23" s="14"/>
      <c r="I23" s="14"/>
    </row>
    <row r="24" spans="1:9" x14ac:dyDescent="0.2">
      <c r="B24" s="12"/>
      <c r="C24" s="12"/>
      <c r="D24" s="12"/>
      <c r="E24" s="12"/>
      <c r="F24" s="14"/>
      <c r="G24" s="14"/>
      <c r="H24" s="14"/>
      <c r="I24" s="14"/>
    </row>
    <row r="25" spans="1:9" x14ac:dyDescent="0.2">
      <c r="B25" s="12"/>
      <c r="C25" s="12"/>
      <c r="D25" s="12"/>
      <c r="E25" s="12"/>
      <c r="F25" s="14"/>
      <c r="G25" s="14"/>
      <c r="H25" s="14"/>
      <c r="I25" s="14"/>
    </row>
    <row r="26" spans="1:9" x14ac:dyDescent="0.2">
      <c r="B26" s="12"/>
      <c r="C26" s="12"/>
      <c r="D26" s="12"/>
      <c r="E26" s="12"/>
      <c r="F26" s="14"/>
      <c r="G26" s="14"/>
      <c r="H26" s="14"/>
      <c r="I26" s="14"/>
    </row>
    <row r="27" spans="1:9" x14ac:dyDescent="0.2">
      <c r="B27" s="12"/>
      <c r="C27" s="12"/>
      <c r="D27" s="12"/>
      <c r="E27" s="12"/>
      <c r="F27" s="14"/>
      <c r="G27" s="14"/>
      <c r="H27" s="14"/>
      <c r="I27" s="14"/>
    </row>
    <row r="28" spans="1:9" x14ac:dyDescent="0.2">
      <c r="B28" s="12"/>
      <c r="C28" s="12"/>
      <c r="D28" s="12"/>
      <c r="E28" s="12"/>
      <c r="F28" s="14"/>
      <c r="G28" s="14"/>
      <c r="H28" s="14"/>
      <c r="I28" s="14"/>
    </row>
    <row r="29" spans="1:9" x14ac:dyDescent="0.2">
      <c r="B29" s="12"/>
      <c r="C29" s="12"/>
      <c r="D29" s="12"/>
      <c r="E29" s="12"/>
      <c r="F29" s="14"/>
      <c r="G29" s="14"/>
      <c r="H29" s="14"/>
      <c r="I29" s="14"/>
    </row>
    <row r="30" spans="1:9" x14ac:dyDescent="0.2">
      <c r="B30" s="12"/>
      <c r="C30" s="12"/>
      <c r="D30" s="12"/>
      <c r="E30" s="12"/>
      <c r="F30" s="14"/>
      <c r="G30" s="14"/>
      <c r="H30" s="14"/>
      <c r="I30" s="14"/>
    </row>
    <row r="31" spans="1:9" x14ac:dyDescent="0.2">
      <c r="B31" s="12"/>
      <c r="C31" s="12"/>
      <c r="D31" s="12"/>
      <c r="E31" s="12"/>
      <c r="F31" s="14"/>
      <c r="G31" s="14"/>
      <c r="H31" s="14"/>
      <c r="I31" s="14"/>
    </row>
    <row r="32" spans="1:9" x14ac:dyDescent="0.2">
      <c r="B32" s="12"/>
      <c r="C32" s="12"/>
      <c r="D32" s="12"/>
      <c r="E32" s="12"/>
      <c r="F32" s="14"/>
      <c r="G32" s="14"/>
      <c r="H32" s="14"/>
      <c r="I32" s="14"/>
    </row>
    <row r="33" spans="2:9" x14ac:dyDescent="0.2">
      <c r="B33" s="12"/>
      <c r="C33" s="12"/>
      <c r="D33" s="12"/>
      <c r="E33" s="12"/>
      <c r="F33" s="14"/>
      <c r="G33" s="14"/>
      <c r="H33" s="14"/>
      <c r="I33" s="14"/>
    </row>
    <row r="34" spans="2:9" x14ac:dyDescent="0.2">
      <c r="B34" s="12"/>
      <c r="C34" s="12"/>
      <c r="D34" s="12"/>
      <c r="E34" s="12"/>
      <c r="F34" s="14"/>
      <c r="G34" s="14"/>
      <c r="H34" s="14"/>
      <c r="I34" s="14"/>
    </row>
    <row r="35" spans="2:9" x14ac:dyDescent="0.2">
      <c r="B35" s="14"/>
      <c r="C35" s="14"/>
      <c r="D35" s="14"/>
      <c r="E35" s="14"/>
      <c r="F35" s="14"/>
      <c r="G35" s="14"/>
      <c r="H35" s="14"/>
      <c r="I35" s="14"/>
    </row>
    <row r="36" spans="2:9" x14ac:dyDescent="0.2">
      <c r="B36" s="14"/>
      <c r="C36" s="14"/>
      <c r="D36" s="14"/>
      <c r="E36" s="14"/>
      <c r="F36" s="14"/>
      <c r="G36" s="14"/>
      <c r="H36" s="14"/>
      <c r="I36" s="14"/>
    </row>
    <row r="37" spans="2:9" x14ac:dyDescent="0.2">
      <c r="B37" s="14"/>
      <c r="C37" s="14"/>
      <c r="D37" s="14"/>
      <c r="E37" s="14"/>
      <c r="F37" s="14"/>
      <c r="G37" s="14"/>
      <c r="H37" s="14"/>
      <c r="I37" s="14"/>
    </row>
    <row r="38" spans="2:9" x14ac:dyDescent="0.2">
      <c r="B38" s="14"/>
      <c r="C38" s="14"/>
      <c r="D38" s="14"/>
      <c r="E38" s="14"/>
      <c r="F38" s="14"/>
      <c r="G38" s="14"/>
      <c r="H38" s="14"/>
      <c r="I38" s="14"/>
    </row>
    <row r="39" spans="2:9" x14ac:dyDescent="0.2">
      <c r="B39" s="14"/>
      <c r="C39" s="14"/>
      <c r="D39" s="14"/>
      <c r="E39" s="14"/>
      <c r="F39" s="14"/>
      <c r="G39" s="14"/>
      <c r="H39" s="14"/>
      <c r="I39" s="14"/>
    </row>
    <row r="40" spans="2:9" x14ac:dyDescent="0.2">
      <c r="B40" s="14"/>
      <c r="C40" s="14"/>
      <c r="D40" s="14"/>
      <c r="E40" s="14"/>
      <c r="F40" s="14"/>
      <c r="G40" s="14"/>
      <c r="H40" s="14"/>
      <c r="I40" s="14"/>
    </row>
    <row r="41" spans="2:9" x14ac:dyDescent="0.2">
      <c r="B41" s="14"/>
      <c r="C41" s="14"/>
      <c r="D41" s="14"/>
      <c r="E41" s="14"/>
      <c r="F41" s="14"/>
      <c r="G41" s="14"/>
      <c r="H41" s="14"/>
      <c r="I41" s="14"/>
    </row>
    <row r="42" spans="2:9" x14ac:dyDescent="0.2">
      <c r="B42" s="14"/>
      <c r="C42" s="14"/>
      <c r="D42" s="14"/>
      <c r="E42" s="14"/>
      <c r="F42" s="14"/>
      <c r="G42" s="14"/>
      <c r="H42" s="14"/>
      <c r="I42" s="14"/>
    </row>
    <row r="43" spans="2:9" x14ac:dyDescent="0.2">
      <c r="B43" s="14"/>
      <c r="C43" s="14"/>
      <c r="D43" s="14"/>
      <c r="E43" s="14"/>
      <c r="F43" s="14"/>
      <c r="G43" s="14"/>
      <c r="H43" s="14"/>
      <c r="I43" s="14"/>
    </row>
    <row r="44" spans="2:9" x14ac:dyDescent="0.2">
      <c r="B44" s="14"/>
      <c r="C44" s="14"/>
      <c r="D44" s="14"/>
      <c r="E44" s="14"/>
      <c r="F44" s="14"/>
      <c r="G44" s="14"/>
      <c r="H44" s="14"/>
      <c r="I44" s="14"/>
    </row>
    <row r="45" spans="2:9" x14ac:dyDescent="0.2">
      <c r="B45" s="14"/>
      <c r="C45" s="14"/>
      <c r="D45" s="14"/>
      <c r="E45" s="14"/>
      <c r="F45" s="14"/>
      <c r="G45" s="14"/>
      <c r="H45" s="14"/>
      <c r="I45" s="14"/>
    </row>
    <row r="46" spans="2:9" x14ac:dyDescent="0.2">
      <c r="B46" s="14"/>
      <c r="C46" s="14"/>
      <c r="D46" s="14"/>
      <c r="E46" s="14"/>
      <c r="F46" s="14"/>
      <c r="G46" s="14"/>
      <c r="H46" s="14"/>
      <c r="I46" s="14"/>
    </row>
    <row r="47" spans="2:9" x14ac:dyDescent="0.2">
      <c r="B47" s="14"/>
      <c r="C47" s="14"/>
      <c r="D47" s="14"/>
      <c r="E47" s="14"/>
      <c r="F47" s="14"/>
      <c r="G47" s="14"/>
      <c r="H47" s="14"/>
      <c r="I47" s="14"/>
    </row>
    <row r="48" spans="2:9" x14ac:dyDescent="0.2">
      <c r="B48" s="14"/>
      <c r="C48" s="14"/>
      <c r="D48" s="14"/>
      <c r="E48" s="14"/>
      <c r="F48" s="14"/>
      <c r="G48" s="14"/>
      <c r="H48" s="14"/>
      <c r="I48" s="14"/>
    </row>
    <row r="49" spans="2:9" x14ac:dyDescent="0.2">
      <c r="B49" s="14"/>
      <c r="C49" s="14"/>
      <c r="D49" s="14"/>
      <c r="E49" s="14"/>
      <c r="F49" s="14"/>
      <c r="G49" s="14"/>
      <c r="H49" s="14"/>
      <c r="I49" s="14"/>
    </row>
    <row r="50" spans="2:9" x14ac:dyDescent="0.2">
      <c r="B50" s="14"/>
      <c r="C50" s="14"/>
      <c r="D50" s="14"/>
      <c r="E50" s="14"/>
      <c r="F50" s="14"/>
      <c r="G50" s="14"/>
      <c r="H50" s="14"/>
      <c r="I50" s="14"/>
    </row>
    <row r="51" spans="2:9" x14ac:dyDescent="0.2">
      <c r="B51" s="14"/>
      <c r="C51" s="14"/>
      <c r="D51" s="14"/>
      <c r="E51" s="14"/>
      <c r="F51" s="14"/>
      <c r="G51" s="14"/>
      <c r="H51" s="14"/>
      <c r="I51" s="14"/>
    </row>
    <row r="52" spans="2:9" x14ac:dyDescent="0.2">
      <c r="B52" s="14"/>
      <c r="C52" s="14"/>
      <c r="D52" s="14"/>
      <c r="E52" s="14"/>
      <c r="F52" s="14"/>
      <c r="G52" s="14"/>
      <c r="H52" s="14"/>
      <c r="I52" s="14"/>
    </row>
    <row r="53" spans="2:9" x14ac:dyDescent="0.2">
      <c r="B53" s="14"/>
      <c r="C53" s="14"/>
      <c r="D53" s="14"/>
      <c r="E53" s="14"/>
      <c r="F53" s="14"/>
      <c r="G53" s="14"/>
      <c r="H53" s="14"/>
      <c r="I53" s="14"/>
    </row>
    <row r="54" spans="2:9" x14ac:dyDescent="0.2">
      <c r="B54" s="14"/>
      <c r="C54" s="14"/>
      <c r="D54" s="14"/>
      <c r="E54" s="14"/>
      <c r="F54" s="14"/>
      <c r="G54" s="14"/>
      <c r="H54" s="14"/>
      <c r="I54" s="14"/>
    </row>
    <row r="55" spans="2:9" x14ac:dyDescent="0.2">
      <c r="B55" s="14"/>
      <c r="C55" s="14"/>
      <c r="D55" s="14"/>
      <c r="E55" s="14"/>
      <c r="F55" s="14"/>
      <c r="G55" s="14"/>
      <c r="H55" s="14"/>
      <c r="I55" s="14"/>
    </row>
    <row r="56" spans="2:9" x14ac:dyDescent="0.2">
      <c r="B56" s="14"/>
      <c r="C56" s="14"/>
      <c r="D56" s="14"/>
      <c r="E56" s="14"/>
      <c r="F56" s="14"/>
      <c r="G56" s="14"/>
      <c r="H56" s="14"/>
      <c r="I56" s="14"/>
    </row>
    <row r="57" spans="2:9" x14ac:dyDescent="0.2">
      <c r="B57" s="14"/>
      <c r="C57" s="14"/>
      <c r="D57" s="14"/>
      <c r="E57" s="14"/>
      <c r="F57" s="14"/>
      <c r="G57" s="14"/>
      <c r="H57" s="14"/>
      <c r="I57" s="14"/>
    </row>
    <row r="58" spans="2:9" x14ac:dyDescent="0.2">
      <c r="B58" s="14"/>
      <c r="C58" s="14"/>
      <c r="D58" s="14"/>
      <c r="E58" s="14"/>
      <c r="F58" s="14"/>
      <c r="G58" s="14"/>
      <c r="H58" s="14"/>
      <c r="I58" s="14"/>
    </row>
    <row r="59" spans="2:9" x14ac:dyDescent="0.2">
      <c r="B59" s="14"/>
      <c r="C59" s="14"/>
      <c r="D59" s="14"/>
      <c r="E59" s="14"/>
      <c r="F59" s="14"/>
      <c r="G59" s="14"/>
      <c r="H59" s="14"/>
      <c r="I59" s="14"/>
    </row>
    <row r="60" spans="2:9" x14ac:dyDescent="0.2">
      <c r="B60" s="14"/>
      <c r="C60" s="14"/>
      <c r="D60" s="14"/>
      <c r="E60" s="14"/>
      <c r="F60" s="14"/>
      <c r="G60" s="14"/>
      <c r="H60" s="14"/>
      <c r="I60" s="14"/>
    </row>
    <row r="61" spans="2:9" x14ac:dyDescent="0.2">
      <c r="B61" s="14"/>
      <c r="C61" s="14"/>
      <c r="D61" s="14"/>
      <c r="E61" s="14"/>
      <c r="F61" s="14"/>
      <c r="G61" s="14"/>
      <c r="H61" s="14"/>
      <c r="I61" s="14"/>
    </row>
    <row r="62" spans="2:9" x14ac:dyDescent="0.2">
      <c r="B62" s="14"/>
      <c r="C62" s="14"/>
      <c r="D62" s="14"/>
      <c r="E62" s="14"/>
      <c r="F62" s="14"/>
      <c r="G62" s="14"/>
      <c r="H62" s="14"/>
      <c r="I62" s="14"/>
    </row>
    <row r="63" spans="2:9" x14ac:dyDescent="0.2">
      <c r="B63" s="14"/>
      <c r="C63" s="14"/>
      <c r="D63" s="14"/>
      <c r="E63" s="14"/>
      <c r="F63" s="14"/>
      <c r="G63" s="14"/>
      <c r="H63" s="14"/>
      <c r="I63" s="14"/>
    </row>
    <row r="64" spans="2:9" x14ac:dyDescent="0.2">
      <c r="B64" s="14"/>
      <c r="C64" s="14"/>
      <c r="D64" s="14"/>
      <c r="E64" s="14"/>
      <c r="F64" s="14"/>
      <c r="G64" s="14"/>
      <c r="H64" s="14"/>
      <c r="I64" s="14"/>
    </row>
    <row r="65" spans="2:9" x14ac:dyDescent="0.2">
      <c r="B65" s="14"/>
      <c r="C65" s="14"/>
      <c r="D65" s="14"/>
      <c r="E65" s="14"/>
      <c r="F65" s="14"/>
      <c r="G65" s="14"/>
      <c r="H65" s="14"/>
      <c r="I65" s="14"/>
    </row>
    <row r="66" spans="2:9" x14ac:dyDescent="0.2">
      <c r="B66" s="14"/>
      <c r="C66" s="14"/>
      <c r="D66" s="14"/>
      <c r="E66" s="14"/>
      <c r="F66" s="14"/>
      <c r="G66" s="14"/>
      <c r="H66" s="14"/>
      <c r="I66" s="14"/>
    </row>
    <row r="67" spans="2:9" x14ac:dyDescent="0.2">
      <c r="B67" s="14"/>
      <c r="C67" s="14"/>
      <c r="D67" s="14"/>
      <c r="E67" s="14"/>
      <c r="F67" s="14"/>
      <c r="G67" s="14"/>
      <c r="H67" s="14"/>
      <c r="I67" s="14"/>
    </row>
    <row r="68" spans="2:9" x14ac:dyDescent="0.2">
      <c r="B68" s="14"/>
      <c r="C68" s="14"/>
      <c r="D68" s="14"/>
      <c r="E68" s="14"/>
      <c r="F68" s="14"/>
      <c r="G68" s="14"/>
      <c r="H68" s="14"/>
      <c r="I68" s="14"/>
    </row>
    <row r="69" spans="2:9" x14ac:dyDescent="0.2">
      <c r="B69" s="14"/>
      <c r="C69" s="14"/>
      <c r="D69" s="14"/>
      <c r="E69" s="14"/>
      <c r="F69" s="14"/>
      <c r="G69" s="14"/>
      <c r="H69" s="14"/>
      <c r="I69" s="14"/>
    </row>
    <row r="70" spans="2:9" x14ac:dyDescent="0.2">
      <c r="B70" s="14"/>
      <c r="C70" s="14"/>
      <c r="D70" s="14"/>
      <c r="E70" s="14"/>
      <c r="F70" s="14"/>
      <c r="G70" s="14"/>
      <c r="H70" s="14"/>
      <c r="I70" s="14"/>
    </row>
    <row r="71" spans="2:9" x14ac:dyDescent="0.2">
      <c r="B71" s="14"/>
      <c r="C71" s="14"/>
      <c r="D71" s="14"/>
      <c r="E71" s="14"/>
      <c r="F71" s="14"/>
      <c r="G71" s="14"/>
      <c r="H71" s="14"/>
      <c r="I71" s="14"/>
    </row>
    <row r="72" spans="2:9" x14ac:dyDescent="0.2">
      <c r="B72" s="14"/>
      <c r="C72" s="14"/>
      <c r="D72" s="14"/>
      <c r="E72" s="14"/>
      <c r="F72" s="14"/>
      <c r="G72" s="14"/>
      <c r="H72" s="14"/>
      <c r="I72" s="14"/>
    </row>
    <row r="73" spans="2:9" x14ac:dyDescent="0.2">
      <c r="B73" s="14"/>
      <c r="C73" s="14"/>
      <c r="D73" s="14"/>
      <c r="E73" s="14"/>
      <c r="F73" s="14"/>
      <c r="G73" s="14"/>
      <c r="H73" s="14"/>
      <c r="I73" s="14"/>
    </row>
    <row r="74" spans="2:9" x14ac:dyDescent="0.2">
      <c r="B74" s="14"/>
      <c r="C74" s="14"/>
      <c r="D74" s="14"/>
      <c r="E74" s="14"/>
      <c r="F74" s="14"/>
      <c r="G74" s="14"/>
      <c r="H74" s="14"/>
      <c r="I74" s="14"/>
    </row>
    <row r="75" spans="2:9" x14ac:dyDescent="0.2">
      <c r="B75" s="14"/>
      <c r="C75" s="14"/>
      <c r="D75" s="14"/>
      <c r="E75" s="14"/>
      <c r="F75" s="14"/>
      <c r="G75" s="14"/>
      <c r="H75" s="14"/>
      <c r="I75" s="14"/>
    </row>
    <row r="76" spans="2:9" x14ac:dyDescent="0.2">
      <c r="B76" s="14"/>
      <c r="C76" s="14"/>
      <c r="D76" s="14"/>
      <c r="E76" s="14"/>
      <c r="F76" s="14"/>
      <c r="G76" s="14"/>
      <c r="H76" s="14"/>
      <c r="I76" s="14"/>
    </row>
    <row r="77" spans="2:9" x14ac:dyDescent="0.2">
      <c r="B77" s="14"/>
      <c r="C77" s="14"/>
      <c r="D77" s="14"/>
      <c r="E77" s="14"/>
      <c r="F77" s="14"/>
      <c r="G77" s="14"/>
      <c r="H77" s="14"/>
      <c r="I77" s="14"/>
    </row>
    <row r="78" spans="2:9" x14ac:dyDescent="0.2">
      <c r="B78" s="14"/>
      <c r="C78" s="14"/>
      <c r="D78" s="14"/>
      <c r="E78" s="14"/>
      <c r="F78" s="14"/>
      <c r="G78" s="14"/>
      <c r="H78" s="14"/>
      <c r="I78" s="14"/>
    </row>
    <row r="79" spans="2:9" x14ac:dyDescent="0.2">
      <c r="B79" s="14"/>
      <c r="C79" s="14"/>
      <c r="D79" s="14"/>
      <c r="E79" s="14"/>
      <c r="F79" s="14"/>
      <c r="G79" s="14"/>
      <c r="H79" s="14"/>
      <c r="I79" s="14"/>
    </row>
    <row r="80" spans="2:9" x14ac:dyDescent="0.2">
      <c r="B80" s="14"/>
      <c r="C80" s="14"/>
      <c r="D80" s="14"/>
      <c r="E80" s="14"/>
      <c r="F80" s="14"/>
      <c r="G80" s="14"/>
      <c r="H80" s="14"/>
      <c r="I80" s="14"/>
    </row>
    <row r="81" spans="2:9" x14ac:dyDescent="0.2">
      <c r="B81" s="14"/>
      <c r="C81" s="14"/>
      <c r="D81" s="14"/>
      <c r="E81" s="14"/>
      <c r="F81" s="14"/>
      <c r="G81" s="14"/>
      <c r="H81" s="14"/>
      <c r="I81" s="14"/>
    </row>
    <row r="82" spans="2:9" x14ac:dyDescent="0.2">
      <c r="B82" s="14"/>
      <c r="C82" s="14"/>
      <c r="D82" s="14"/>
      <c r="E82" s="14"/>
      <c r="F82" s="14"/>
      <c r="G82" s="14"/>
      <c r="H82" s="14"/>
      <c r="I82" s="14"/>
    </row>
    <row r="83" spans="2:9" x14ac:dyDescent="0.2">
      <c r="B83" s="14"/>
      <c r="C83" s="14"/>
      <c r="D83" s="14"/>
      <c r="E83" s="14"/>
      <c r="F83" s="14"/>
      <c r="G83" s="14"/>
      <c r="H83" s="14"/>
      <c r="I83" s="14"/>
    </row>
    <row r="84" spans="2:9" x14ac:dyDescent="0.2">
      <c r="B84" s="14"/>
      <c r="C84" s="14"/>
      <c r="D84" s="14"/>
      <c r="E84" s="14"/>
      <c r="F84" s="14"/>
      <c r="G84" s="14"/>
      <c r="H84" s="14"/>
      <c r="I84" s="14"/>
    </row>
    <row r="85" spans="2:9" x14ac:dyDescent="0.2">
      <c r="B85" s="14"/>
      <c r="C85" s="14"/>
      <c r="D85" s="14"/>
      <c r="E85" s="14"/>
      <c r="F85" s="14"/>
      <c r="G85" s="14"/>
      <c r="H85" s="14"/>
      <c r="I85" s="14"/>
    </row>
    <row r="86" spans="2:9" x14ac:dyDescent="0.2">
      <c r="B86" s="14"/>
      <c r="C86" s="14"/>
      <c r="D86" s="14"/>
      <c r="E86" s="14"/>
      <c r="F86" s="14"/>
      <c r="G86" s="14"/>
      <c r="H86" s="14"/>
      <c r="I86" s="14"/>
    </row>
    <row r="87" spans="2:9" x14ac:dyDescent="0.2">
      <c r="B87" s="14"/>
      <c r="C87" s="14"/>
      <c r="D87" s="14"/>
      <c r="E87" s="14"/>
      <c r="F87" s="14"/>
      <c r="G87" s="14"/>
      <c r="H87" s="14"/>
      <c r="I87" s="14"/>
    </row>
    <row r="88" spans="2:9" x14ac:dyDescent="0.2">
      <c r="B88" s="14"/>
      <c r="C88" s="14"/>
      <c r="D88" s="14"/>
      <c r="E88" s="14"/>
      <c r="F88" s="14"/>
      <c r="G88" s="14"/>
      <c r="H88" s="14"/>
      <c r="I88" s="14"/>
    </row>
    <row r="89" spans="2:9" x14ac:dyDescent="0.2">
      <c r="B89" s="14"/>
      <c r="C89" s="14"/>
      <c r="D89" s="14"/>
      <c r="E89" s="14"/>
      <c r="F89" s="14"/>
      <c r="G89" s="14"/>
      <c r="H89" s="14"/>
      <c r="I89" s="14"/>
    </row>
    <row r="90" spans="2:9" x14ac:dyDescent="0.2">
      <c r="B90" s="14"/>
      <c r="C90" s="14"/>
      <c r="D90" s="14"/>
      <c r="E90" s="14"/>
      <c r="F90" s="14"/>
      <c r="G90" s="14"/>
      <c r="H90" s="14"/>
      <c r="I90" s="14"/>
    </row>
    <row r="91" spans="2:9" x14ac:dyDescent="0.2">
      <c r="B91" s="14"/>
      <c r="C91" s="14"/>
      <c r="D91" s="14"/>
      <c r="E91" s="14"/>
      <c r="F91" s="14"/>
      <c r="G91" s="14"/>
      <c r="H91" s="14"/>
      <c r="I91" s="14"/>
    </row>
    <row r="92" spans="2:9" x14ac:dyDescent="0.2">
      <c r="B92" s="14"/>
      <c r="C92" s="14"/>
      <c r="D92" s="14"/>
      <c r="E92" s="14"/>
      <c r="F92" s="14"/>
      <c r="G92" s="14"/>
      <c r="H92" s="14"/>
      <c r="I92" s="14"/>
    </row>
    <row r="93" spans="2:9" x14ac:dyDescent="0.2">
      <c r="B93" s="14"/>
      <c r="C93" s="14"/>
      <c r="D93" s="14"/>
      <c r="E93" s="14"/>
      <c r="F93" s="14"/>
      <c r="G93" s="14"/>
      <c r="H93" s="14"/>
      <c r="I93" s="14"/>
    </row>
    <row r="94" spans="2:9" x14ac:dyDescent="0.2">
      <c r="B94" s="14"/>
      <c r="C94" s="14"/>
      <c r="D94" s="14"/>
      <c r="E94" s="14"/>
      <c r="F94" s="14"/>
      <c r="G94" s="14"/>
      <c r="H94" s="14"/>
      <c r="I94" s="14"/>
    </row>
    <row r="95" spans="2:9" x14ac:dyDescent="0.2">
      <c r="B95" s="14"/>
      <c r="C95" s="14"/>
      <c r="D95" s="14"/>
      <c r="E95" s="14"/>
      <c r="F95" s="14"/>
      <c r="G95" s="14"/>
      <c r="H95" s="14"/>
      <c r="I95" s="14"/>
    </row>
    <row r="96" spans="2:9" x14ac:dyDescent="0.2">
      <c r="B96" s="14"/>
      <c r="C96" s="14"/>
      <c r="D96" s="14"/>
      <c r="E96" s="14"/>
      <c r="F96" s="14"/>
      <c r="G96" s="14"/>
      <c r="H96" s="14"/>
      <c r="I96" s="14"/>
    </row>
    <row r="97" spans="2:9" x14ac:dyDescent="0.2">
      <c r="B97" s="14"/>
      <c r="C97" s="14"/>
      <c r="D97" s="14"/>
      <c r="E97" s="14"/>
      <c r="F97" s="14"/>
      <c r="G97" s="14"/>
      <c r="H97" s="14"/>
      <c r="I97" s="14"/>
    </row>
    <row r="98" spans="2:9" x14ac:dyDescent="0.2">
      <c r="B98" s="14"/>
      <c r="C98" s="14"/>
      <c r="D98" s="14"/>
      <c r="E98" s="14"/>
      <c r="F98" s="14"/>
      <c r="G98" s="14"/>
      <c r="H98" s="14"/>
      <c r="I98" s="14"/>
    </row>
    <row r="99" spans="2:9" x14ac:dyDescent="0.2">
      <c r="B99" s="14"/>
      <c r="C99" s="14"/>
      <c r="D99" s="14"/>
      <c r="E99" s="14"/>
      <c r="F99" s="14"/>
      <c r="G99" s="14"/>
      <c r="H99" s="14"/>
      <c r="I99" s="14"/>
    </row>
    <row r="100" spans="2:9" x14ac:dyDescent="0.2">
      <c r="B100" s="14"/>
      <c r="C100" s="14"/>
      <c r="D100" s="14"/>
      <c r="E100" s="14"/>
      <c r="F100" s="14"/>
      <c r="G100" s="14"/>
      <c r="H100" s="14"/>
      <c r="I100" s="14"/>
    </row>
  </sheetData>
  <phoneticPr fontId="0" type="noConversion"/>
  <pageMargins left="0.78740157499999996" right="0.78740157499999996" top="0.984251969" bottom="0.984251969" header="0.5" footer="0.5"/>
  <headerFooter alignWithMargins="0"/>
  <ignoredErrors>
    <ignoredError sqref="F9:F1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18.5703125" customWidth="1"/>
    <col min="2" max="2" width="15.42578125" customWidth="1"/>
  </cols>
  <sheetData>
    <row r="1" spans="1:2" x14ac:dyDescent="0.2">
      <c r="A1" s="1" t="s">
        <v>62</v>
      </c>
    </row>
    <row r="3" spans="1:2" x14ac:dyDescent="0.2">
      <c r="A3" s="107" t="s">
        <v>51</v>
      </c>
      <c r="B3" s="18">
        <v>7.0000000000000007E-2</v>
      </c>
    </row>
    <row r="5" spans="1:2" x14ac:dyDescent="0.2">
      <c r="A5" t="s">
        <v>7</v>
      </c>
    </row>
    <row r="6" spans="1:2" x14ac:dyDescent="0.2">
      <c r="A6" s="107" t="s">
        <v>52</v>
      </c>
      <c r="B6">
        <v>4</v>
      </c>
    </row>
    <row r="7" spans="1:2" x14ac:dyDescent="0.2">
      <c r="A7" s="107" t="s">
        <v>53</v>
      </c>
      <c r="B7" s="23">
        <f>EFFECT($B$3,B6)</f>
        <v>7.1859031289062791E-2</v>
      </c>
    </row>
    <row r="9" spans="1:2" x14ac:dyDescent="0.2">
      <c r="A9" t="s">
        <v>5</v>
      </c>
    </row>
    <row r="10" spans="1:2" x14ac:dyDescent="0.2">
      <c r="A10" s="107" t="s">
        <v>52</v>
      </c>
      <c r="B10">
        <v>12</v>
      </c>
    </row>
    <row r="11" spans="1:2" x14ac:dyDescent="0.2">
      <c r="A11" s="107" t="s">
        <v>53</v>
      </c>
      <c r="B11" s="23">
        <f>EFFECT($B$3,B10)</f>
        <v>7.2290080856235894E-2</v>
      </c>
    </row>
    <row r="13" spans="1:2" x14ac:dyDescent="0.2">
      <c r="A13" t="s">
        <v>8</v>
      </c>
    </row>
    <row r="14" spans="1:2" x14ac:dyDescent="0.2">
      <c r="A14" s="107" t="s">
        <v>52</v>
      </c>
      <c r="B14" s="107" t="s">
        <v>53</v>
      </c>
    </row>
    <row r="15" spans="1:2" x14ac:dyDescent="0.2">
      <c r="A15">
        <v>1</v>
      </c>
      <c r="B15" s="19">
        <f t="shared" ref="B15:B30" si="0">EFFECT($B$3,A15)</f>
        <v>7.0000000000000062E-2</v>
      </c>
    </row>
    <row r="16" spans="1:2" x14ac:dyDescent="0.2">
      <c r="A16">
        <v>2</v>
      </c>
      <c r="B16" s="19">
        <f t="shared" si="0"/>
        <v>7.1224999999999872E-2</v>
      </c>
    </row>
    <row r="17" spans="1:2" x14ac:dyDescent="0.2">
      <c r="A17">
        <v>3</v>
      </c>
      <c r="B17" s="19">
        <f t="shared" si="0"/>
        <v>7.1646037037037313E-2</v>
      </c>
    </row>
    <row r="18" spans="1:2" x14ac:dyDescent="0.2">
      <c r="A18">
        <v>4</v>
      </c>
      <c r="B18" s="19">
        <f t="shared" si="0"/>
        <v>7.1859031289062791E-2</v>
      </c>
    </row>
    <row r="19" spans="1:2" x14ac:dyDescent="0.2">
      <c r="A19">
        <v>6</v>
      </c>
      <c r="B19" s="19">
        <f t="shared" si="0"/>
        <v>7.2073705118802733E-2</v>
      </c>
    </row>
    <row r="20" spans="1:2" x14ac:dyDescent="0.2">
      <c r="A20">
        <v>8</v>
      </c>
      <c r="B20" s="19">
        <f t="shared" si="0"/>
        <v>7.2181678837036856E-2</v>
      </c>
    </row>
    <row r="21" spans="1:2" x14ac:dyDescent="0.2">
      <c r="A21">
        <v>10</v>
      </c>
      <c r="B21" s="19">
        <f t="shared" si="0"/>
        <v>7.2246668470168141E-2</v>
      </c>
    </row>
    <row r="22" spans="1:2" x14ac:dyDescent="0.2">
      <c r="A22">
        <v>12</v>
      </c>
      <c r="B22" s="19">
        <f t="shared" si="0"/>
        <v>7.2290080856235894E-2</v>
      </c>
    </row>
    <row r="23" spans="1:2" x14ac:dyDescent="0.2">
      <c r="A23">
        <v>15</v>
      </c>
      <c r="B23" s="19">
        <f t="shared" si="0"/>
        <v>7.2333562227336445E-2</v>
      </c>
    </row>
    <row r="24" spans="1:2" x14ac:dyDescent="0.2">
      <c r="A24">
        <v>20</v>
      </c>
      <c r="B24" s="19">
        <f t="shared" si="0"/>
        <v>7.2377112767557428E-2</v>
      </c>
    </row>
    <row r="25" spans="1:2" x14ac:dyDescent="0.2">
      <c r="A25">
        <v>25</v>
      </c>
      <c r="B25" s="19">
        <f t="shared" si="0"/>
        <v>7.240327636970334E-2</v>
      </c>
    </row>
    <row r="26" spans="1:2" x14ac:dyDescent="0.2">
      <c r="A26">
        <v>30</v>
      </c>
      <c r="B26" s="19">
        <f t="shared" si="0"/>
        <v>7.2420732661671483E-2</v>
      </c>
    </row>
    <row r="27" spans="1:2" x14ac:dyDescent="0.2">
      <c r="A27">
        <v>50</v>
      </c>
      <c r="B27" s="19">
        <f t="shared" si="0"/>
        <v>7.2455678636395904E-2</v>
      </c>
    </row>
    <row r="28" spans="1:2" x14ac:dyDescent="0.2">
      <c r="A28">
        <v>100</v>
      </c>
      <c r="B28" s="19">
        <f t="shared" si="0"/>
        <v>7.2481917381258976E-2</v>
      </c>
    </row>
    <row r="29" spans="1:2" x14ac:dyDescent="0.2">
      <c r="A29">
        <v>200</v>
      </c>
      <c r="B29" s="19">
        <f t="shared" si="0"/>
        <v>7.2495046174217093E-2</v>
      </c>
    </row>
    <row r="30" spans="1:2" x14ac:dyDescent="0.2">
      <c r="A30">
        <v>300</v>
      </c>
      <c r="B30" s="19">
        <f t="shared" si="0"/>
        <v>7.2499423835403976E-2</v>
      </c>
    </row>
    <row r="31" spans="1:2" x14ac:dyDescent="0.2">
      <c r="B31" s="19"/>
    </row>
    <row r="32" spans="1:2" x14ac:dyDescent="0.2">
      <c r="B32" s="19"/>
    </row>
  </sheetData>
  <phoneticPr fontId="5" type="noConversion"/>
  <pageMargins left="0.78740157499999996" right="0.78740157499999996" top="0.984251969" bottom="0.984251969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17.28515625" customWidth="1"/>
    <col min="2" max="2" width="13.5703125" customWidth="1"/>
  </cols>
  <sheetData>
    <row r="1" spans="1:6" x14ac:dyDescent="0.2">
      <c r="A1" s="1" t="s">
        <v>63</v>
      </c>
    </row>
    <row r="2" spans="1:6" x14ac:dyDescent="0.2">
      <c r="A2" s="5"/>
      <c r="B2" s="5"/>
      <c r="C2" s="5"/>
      <c r="D2" s="5"/>
      <c r="E2" s="5"/>
      <c r="F2" s="5"/>
    </row>
    <row r="3" spans="1:6" x14ac:dyDescent="0.2">
      <c r="A3" s="107" t="s">
        <v>53</v>
      </c>
      <c r="B3" s="21">
        <v>7.0000000000000007E-2</v>
      </c>
      <c r="C3" s="5"/>
      <c r="D3" s="5"/>
      <c r="E3" s="5"/>
      <c r="F3" s="5"/>
    </row>
    <row r="4" spans="1:6" x14ac:dyDescent="0.2">
      <c r="A4" s="107" t="s">
        <v>52</v>
      </c>
      <c r="B4" s="22">
        <v>12</v>
      </c>
      <c r="C4" s="5"/>
      <c r="D4" s="5"/>
      <c r="E4" s="5"/>
      <c r="F4" s="5"/>
    </row>
    <row r="5" spans="1:6" x14ac:dyDescent="0.2">
      <c r="A5" s="5"/>
      <c r="B5" s="21"/>
      <c r="C5" s="5"/>
      <c r="D5" s="5"/>
      <c r="E5" s="5"/>
      <c r="F5" s="5"/>
    </row>
    <row r="6" spans="1:6" x14ac:dyDescent="0.2">
      <c r="A6" s="107" t="s">
        <v>54</v>
      </c>
      <c r="B6" s="23">
        <f>NOMINAL(B3,B4)</f>
        <v>6.7849744648863286E-2</v>
      </c>
      <c r="C6" s="5"/>
      <c r="D6" s="5"/>
      <c r="E6" s="5"/>
      <c r="F6" s="5"/>
    </row>
    <row r="7" spans="1:6" x14ac:dyDescent="0.2">
      <c r="A7" s="5"/>
      <c r="B7" s="17"/>
      <c r="C7" s="5"/>
      <c r="D7" s="5"/>
      <c r="E7" s="5"/>
      <c r="F7" s="5"/>
    </row>
    <row r="8" spans="1:6" x14ac:dyDescent="0.2">
      <c r="A8" s="5"/>
      <c r="B8" s="17"/>
      <c r="C8" s="5"/>
      <c r="D8" s="5"/>
      <c r="E8" s="5"/>
      <c r="F8" s="5"/>
    </row>
    <row r="9" spans="1:6" x14ac:dyDescent="0.2">
      <c r="B9" s="17"/>
      <c r="C9" s="5"/>
      <c r="D9" s="5"/>
      <c r="E9" s="5"/>
      <c r="F9" s="5"/>
    </row>
    <row r="10" spans="1:6" x14ac:dyDescent="0.2">
      <c r="B10" s="17"/>
      <c r="C10" s="5"/>
      <c r="D10" s="5"/>
      <c r="E10" s="5"/>
      <c r="F10" s="5"/>
    </row>
    <row r="11" spans="1:6" x14ac:dyDescent="0.2">
      <c r="A11" s="5"/>
      <c r="B11" s="17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  <row r="24" spans="1:6" x14ac:dyDescent="0.2">
      <c r="A24" s="5"/>
      <c r="B24" s="5"/>
      <c r="C24" s="5"/>
      <c r="D24" s="5"/>
      <c r="E24" s="5"/>
      <c r="F24" s="5"/>
    </row>
    <row r="25" spans="1:6" x14ac:dyDescent="0.2">
      <c r="A25" s="5"/>
      <c r="B25" s="5"/>
      <c r="C25" s="5"/>
      <c r="D25" s="5"/>
      <c r="E25" s="5"/>
      <c r="F25" s="5"/>
    </row>
    <row r="26" spans="1:6" x14ac:dyDescent="0.2">
      <c r="A26" s="5"/>
      <c r="B26" s="5"/>
      <c r="C26" s="5"/>
      <c r="D26" s="5"/>
      <c r="E26" s="5"/>
      <c r="F26" s="5"/>
    </row>
    <row r="27" spans="1:6" x14ac:dyDescent="0.2">
      <c r="A27" s="5"/>
      <c r="B27" s="5"/>
      <c r="C27" s="5"/>
      <c r="D27" s="5"/>
      <c r="E27" s="5"/>
      <c r="F27" s="5"/>
    </row>
  </sheetData>
  <phoneticPr fontId="5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Pr 6-1</vt:lpstr>
      <vt:lpstr>Pr 6-2</vt:lpstr>
      <vt:lpstr>Pr 6-3</vt:lpstr>
      <vt:lpstr>Pr 6-4</vt:lpstr>
      <vt:lpstr>Pr 6-5</vt:lpstr>
      <vt:lpstr>Pr 6-6</vt:lpstr>
      <vt:lpstr>Pr 6-7</vt:lpstr>
      <vt:lpstr>Pr 6-8</vt:lpstr>
      <vt:lpstr>Pr 6-9</vt:lpstr>
      <vt:lpstr>Pr 6-10</vt:lpstr>
      <vt:lpstr>Pr 6-11</vt:lpstr>
    </vt:vector>
  </TitlesOfParts>
  <Company>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IT-tjenesten</dc:creator>
  <cp:lastModifiedBy>Helbæk Morten</cp:lastModifiedBy>
  <dcterms:created xsi:type="dcterms:W3CDTF">2009-11-12T10:28:49Z</dcterms:created>
  <dcterms:modified xsi:type="dcterms:W3CDTF">2013-05-16T21:31:49Z</dcterms:modified>
</cp:coreProperties>
</file>