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0FB5B7F5-DC0A-4B7A-8B68-69BDD930CA7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monster" sheetId="2" r:id="rId1"/>
    <sheet name="索引" sheetId="3" r:id="rId2"/>
    <sheet name="原始数值" sheetId="1" r:id="rId3"/>
  </sheets>
  <calcPr calcId="181029"/>
</workbook>
</file>

<file path=xl/calcChain.xml><?xml version="1.0" encoding="utf-8"?>
<calcChain xmlns="http://schemas.openxmlformats.org/spreadsheetml/2006/main">
  <c r="AT6" i="3" l="1"/>
  <c r="AT7" i="3"/>
  <c r="AT8" i="3"/>
  <c r="AT9" i="3"/>
  <c r="AT10" i="3"/>
  <c r="AT11" i="3"/>
  <c r="AT12" i="3"/>
  <c r="AT13" i="3"/>
  <c r="AT14" i="3"/>
  <c r="AT5" i="3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6" i="2"/>
  <c r="P127" i="2" l="1"/>
  <c r="S127" i="2"/>
  <c r="H127" i="2"/>
  <c r="G127" i="2"/>
  <c r="A127" i="2"/>
  <c r="P6" i="2" l="1"/>
  <c r="P7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8" i="2"/>
  <c r="S198" i="2" l="1"/>
  <c r="H198" i="2"/>
  <c r="G198" i="2"/>
  <c r="A198" i="2"/>
  <c r="S191" i="2"/>
  <c r="H191" i="2"/>
  <c r="G191" i="2"/>
  <c r="A191" i="2"/>
  <c r="S186" i="2"/>
  <c r="H186" i="2"/>
  <c r="G186" i="2"/>
  <c r="A186" i="2"/>
  <c r="S172" i="2"/>
  <c r="H172" i="2"/>
  <c r="G172" i="2"/>
  <c r="A172" i="2"/>
  <c r="S165" i="2"/>
  <c r="H165" i="2"/>
  <c r="G165" i="2"/>
  <c r="A165" i="2"/>
  <c r="S159" i="2"/>
  <c r="H159" i="2"/>
  <c r="G159" i="2"/>
  <c r="A159" i="2"/>
  <c r="S151" i="2"/>
  <c r="H151" i="2"/>
  <c r="G151" i="2"/>
  <c r="A151" i="2"/>
  <c r="S146" i="2"/>
  <c r="H146" i="2"/>
  <c r="G146" i="2"/>
  <c r="A146" i="2"/>
  <c r="S142" i="2"/>
  <c r="H142" i="2"/>
  <c r="G142" i="2"/>
  <c r="A142" i="2"/>
  <c r="V25" i="3" l="1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S206" i="2" l="1"/>
  <c r="H206" i="2"/>
  <c r="G206" i="2"/>
  <c r="A206" i="2"/>
  <c r="S205" i="2"/>
  <c r="H205" i="2"/>
  <c r="G205" i="2"/>
  <c r="A205" i="2"/>
  <c r="S204" i="2"/>
  <c r="H204" i="2"/>
  <c r="G204" i="2"/>
  <c r="A204" i="2"/>
  <c r="S203" i="2"/>
  <c r="H203" i="2"/>
  <c r="G203" i="2"/>
  <c r="A203" i="2"/>
  <c r="S197" i="2"/>
  <c r="H197" i="2"/>
  <c r="G197" i="2"/>
  <c r="A197" i="2"/>
  <c r="S196" i="2"/>
  <c r="H196" i="2"/>
  <c r="G196" i="2"/>
  <c r="A196" i="2"/>
  <c r="S190" i="2"/>
  <c r="H190" i="2"/>
  <c r="G190" i="2"/>
  <c r="A190" i="2"/>
  <c r="S179" i="2"/>
  <c r="H179" i="2"/>
  <c r="G179" i="2"/>
  <c r="A179" i="2"/>
  <c r="S178" i="2"/>
  <c r="H178" i="2"/>
  <c r="G178" i="2"/>
  <c r="A178" i="2"/>
  <c r="S177" i="2"/>
  <c r="H177" i="2"/>
  <c r="G177" i="2"/>
  <c r="A177" i="2"/>
  <c r="S171" i="2"/>
  <c r="H171" i="2"/>
  <c r="G171" i="2"/>
  <c r="A171" i="2"/>
  <c r="S170" i="2"/>
  <c r="H170" i="2"/>
  <c r="G170" i="2"/>
  <c r="A170" i="2"/>
  <c r="S164" i="2"/>
  <c r="H164" i="2"/>
  <c r="G164" i="2"/>
  <c r="A164" i="2"/>
  <c r="S158" i="2"/>
  <c r="H158" i="2"/>
  <c r="G158" i="2"/>
  <c r="A158" i="2"/>
  <c r="S157" i="2"/>
  <c r="H157" i="2"/>
  <c r="G157" i="2"/>
  <c r="A157" i="2"/>
  <c r="S156" i="2"/>
  <c r="H156" i="2"/>
  <c r="G156" i="2"/>
  <c r="A156" i="2"/>
  <c r="S150" i="2"/>
  <c r="H150" i="2"/>
  <c r="G150" i="2"/>
  <c r="A150" i="2"/>
  <c r="S138" i="2"/>
  <c r="H138" i="2"/>
  <c r="G138" i="2"/>
  <c r="A138" i="2"/>
  <c r="S137" i="2"/>
  <c r="H137" i="2"/>
  <c r="G137" i="2"/>
  <c r="A137" i="2"/>
  <c r="S136" i="2"/>
  <c r="H136" i="2"/>
  <c r="G136" i="2"/>
  <c r="A136" i="2"/>
  <c r="S135" i="2"/>
  <c r="H135" i="2"/>
  <c r="G135" i="2"/>
  <c r="A135" i="2"/>
  <c r="S130" i="2"/>
  <c r="H130" i="2"/>
  <c r="G130" i="2"/>
  <c r="A130" i="2"/>
  <c r="S129" i="2"/>
  <c r="H129" i="2"/>
  <c r="G129" i="2"/>
  <c r="A129" i="2"/>
  <c r="S128" i="2"/>
  <c r="H128" i="2"/>
  <c r="G128" i="2"/>
  <c r="A128" i="2"/>
  <c r="S122" i="2"/>
  <c r="H122" i="2"/>
  <c r="G122" i="2"/>
  <c r="A122" i="2"/>
  <c r="S121" i="2"/>
  <c r="H121" i="2"/>
  <c r="G121" i="2"/>
  <c r="A121" i="2"/>
  <c r="S107" i="2"/>
  <c r="H107" i="2"/>
  <c r="G107" i="2"/>
  <c r="A107" i="2"/>
  <c r="S106" i="2"/>
  <c r="H106" i="2"/>
  <c r="G106" i="2"/>
  <c r="A106" i="2"/>
  <c r="S105" i="2"/>
  <c r="H105" i="2"/>
  <c r="G105" i="2"/>
  <c r="A105" i="2"/>
  <c r="S104" i="2"/>
  <c r="H104" i="2"/>
  <c r="G104" i="2"/>
  <c r="A104" i="2"/>
  <c r="S99" i="2"/>
  <c r="H99" i="2"/>
  <c r="G99" i="2"/>
  <c r="A99" i="2"/>
  <c r="S98" i="2"/>
  <c r="H98" i="2"/>
  <c r="G98" i="2"/>
  <c r="A98" i="2"/>
  <c r="S97" i="2"/>
  <c r="H97" i="2"/>
  <c r="G97" i="2"/>
  <c r="A97" i="2"/>
  <c r="S92" i="2"/>
  <c r="H92" i="2"/>
  <c r="G92" i="2"/>
  <c r="A92" i="2"/>
  <c r="S91" i="2"/>
  <c r="H91" i="2"/>
  <c r="G91" i="2"/>
  <c r="A91" i="2"/>
  <c r="S90" i="2"/>
  <c r="H90" i="2"/>
  <c r="G90" i="2"/>
  <c r="A90" i="2"/>
  <c r="S85" i="2"/>
  <c r="H85" i="2"/>
  <c r="G85" i="2"/>
  <c r="A85" i="2"/>
  <c r="S84" i="2"/>
  <c r="H84" i="2"/>
  <c r="G84" i="2"/>
  <c r="A84" i="2"/>
  <c r="S70" i="2" l="1"/>
  <c r="H70" i="2"/>
  <c r="G70" i="2"/>
  <c r="A70" i="2"/>
  <c r="S69" i="2"/>
  <c r="H69" i="2"/>
  <c r="G69" i="2"/>
  <c r="A69" i="2"/>
  <c r="S68" i="2"/>
  <c r="H68" i="2"/>
  <c r="G68" i="2"/>
  <c r="A68" i="2"/>
  <c r="S67" i="2"/>
  <c r="H67" i="2"/>
  <c r="G67" i="2"/>
  <c r="A67" i="2"/>
  <c r="S62" i="2"/>
  <c r="H62" i="2"/>
  <c r="G62" i="2"/>
  <c r="A62" i="2"/>
  <c r="S61" i="2"/>
  <c r="H61" i="2"/>
  <c r="G61" i="2"/>
  <c r="A61" i="2"/>
  <c r="S60" i="2"/>
  <c r="H60" i="2"/>
  <c r="G60" i="2"/>
  <c r="A60" i="2"/>
  <c r="S55" i="2"/>
  <c r="H55" i="2"/>
  <c r="G55" i="2"/>
  <c r="A55" i="2"/>
  <c r="S54" i="2"/>
  <c r="H54" i="2"/>
  <c r="G54" i="2"/>
  <c r="A54" i="2"/>
  <c r="S53" i="2"/>
  <c r="H53" i="2"/>
  <c r="G53" i="2"/>
  <c r="A53" i="2"/>
  <c r="S48" i="2"/>
  <c r="H48" i="2"/>
  <c r="G48" i="2"/>
  <c r="A48" i="2"/>
  <c r="S47" i="2"/>
  <c r="H47" i="2"/>
  <c r="G47" i="2"/>
  <c r="A47" i="2"/>
  <c r="S42" i="2"/>
  <c r="H42" i="2"/>
  <c r="G42" i="2"/>
  <c r="A42" i="2"/>
  <c r="S41" i="2"/>
  <c r="H41" i="2"/>
  <c r="G41" i="2"/>
  <c r="A41" i="2"/>
  <c r="S10" i="2" l="1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3" i="2"/>
  <c r="S44" i="2"/>
  <c r="S45" i="2"/>
  <c r="S46" i="2"/>
  <c r="S49" i="2"/>
  <c r="S50" i="2"/>
  <c r="S51" i="2"/>
  <c r="S52" i="2"/>
  <c r="S56" i="2"/>
  <c r="S57" i="2"/>
  <c r="S58" i="2"/>
  <c r="S59" i="2"/>
  <c r="S63" i="2"/>
  <c r="S64" i="2"/>
  <c r="S65" i="2"/>
  <c r="S66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6" i="2"/>
  <c r="S87" i="2"/>
  <c r="S88" i="2"/>
  <c r="S89" i="2"/>
  <c r="S93" i="2"/>
  <c r="S94" i="2"/>
  <c r="S95" i="2"/>
  <c r="S96" i="2"/>
  <c r="S100" i="2"/>
  <c r="S101" i="2"/>
  <c r="S102" i="2"/>
  <c r="S103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3" i="2"/>
  <c r="S124" i="2"/>
  <c r="S125" i="2"/>
  <c r="S126" i="2"/>
  <c r="S131" i="2"/>
  <c r="S132" i="2"/>
  <c r="S133" i="2"/>
  <c r="S134" i="2"/>
  <c r="S139" i="2"/>
  <c r="S140" i="2"/>
  <c r="S141" i="2"/>
  <c r="S143" i="2"/>
  <c r="S144" i="2"/>
  <c r="S145" i="2"/>
  <c r="S147" i="2"/>
  <c r="S148" i="2"/>
  <c r="S149" i="2"/>
  <c r="S152" i="2"/>
  <c r="S153" i="2"/>
  <c r="S154" i="2"/>
  <c r="S155" i="2"/>
  <c r="S160" i="2"/>
  <c r="S161" i="2"/>
  <c r="S162" i="2"/>
  <c r="S163" i="2"/>
  <c r="S166" i="2"/>
  <c r="S167" i="2"/>
  <c r="S168" i="2"/>
  <c r="S169" i="2"/>
  <c r="S173" i="2"/>
  <c r="S174" i="2"/>
  <c r="S175" i="2"/>
  <c r="S176" i="2"/>
  <c r="S180" i="2"/>
  <c r="S181" i="2"/>
  <c r="S182" i="2"/>
  <c r="S183" i="2"/>
  <c r="S184" i="2"/>
  <c r="S185" i="2"/>
  <c r="S187" i="2"/>
  <c r="S188" i="2"/>
  <c r="S189" i="2"/>
  <c r="S192" i="2"/>
  <c r="S193" i="2"/>
  <c r="S194" i="2"/>
  <c r="S195" i="2"/>
  <c r="S199" i="2"/>
  <c r="S200" i="2"/>
  <c r="S201" i="2"/>
  <c r="S202" i="2"/>
  <c r="S207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3" i="2"/>
  <c r="H43" i="2"/>
  <c r="G44" i="2"/>
  <c r="H44" i="2"/>
  <c r="G45" i="2"/>
  <c r="H45" i="2"/>
  <c r="G46" i="2"/>
  <c r="H46" i="2"/>
  <c r="G49" i="2"/>
  <c r="H49" i="2"/>
  <c r="G50" i="2"/>
  <c r="H50" i="2"/>
  <c r="G51" i="2"/>
  <c r="H51" i="2"/>
  <c r="G52" i="2"/>
  <c r="H52" i="2"/>
  <c r="G56" i="2"/>
  <c r="H56" i="2"/>
  <c r="G57" i="2"/>
  <c r="H57" i="2"/>
  <c r="G58" i="2"/>
  <c r="H58" i="2"/>
  <c r="G59" i="2"/>
  <c r="H59" i="2"/>
  <c r="G63" i="2"/>
  <c r="H63" i="2"/>
  <c r="G64" i="2"/>
  <c r="H64" i="2"/>
  <c r="G65" i="2"/>
  <c r="H65" i="2"/>
  <c r="G66" i="2"/>
  <c r="H66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6" i="2"/>
  <c r="H86" i="2"/>
  <c r="G87" i="2"/>
  <c r="H87" i="2"/>
  <c r="G88" i="2"/>
  <c r="H88" i="2"/>
  <c r="G89" i="2"/>
  <c r="H89" i="2"/>
  <c r="G93" i="2"/>
  <c r="H93" i="2"/>
  <c r="G94" i="2"/>
  <c r="H94" i="2"/>
  <c r="G95" i="2"/>
  <c r="H95" i="2"/>
  <c r="G96" i="2"/>
  <c r="H96" i="2"/>
  <c r="G100" i="2"/>
  <c r="H100" i="2"/>
  <c r="G101" i="2"/>
  <c r="H101" i="2"/>
  <c r="G102" i="2"/>
  <c r="H102" i="2"/>
  <c r="G103" i="2"/>
  <c r="H103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3" i="2"/>
  <c r="H123" i="2"/>
  <c r="G124" i="2"/>
  <c r="H124" i="2"/>
  <c r="G125" i="2"/>
  <c r="H125" i="2"/>
  <c r="G126" i="2"/>
  <c r="H126" i="2"/>
  <c r="G131" i="2"/>
  <c r="H131" i="2"/>
  <c r="G132" i="2"/>
  <c r="H132" i="2"/>
  <c r="G133" i="2"/>
  <c r="H133" i="2"/>
  <c r="G134" i="2"/>
  <c r="H134" i="2"/>
  <c r="G139" i="2"/>
  <c r="H139" i="2"/>
  <c r="G140" i="2"/>
  <c r="H140" i="2"/>
  <c r="G141" i="2"/>
  <c r="H141" i="2"/>
  <c r="G143" i="2"/>
  <c r="H143" i="2"/>
  <c r="G144" i="2"/>
  <c r="H144" i="2"/>
  <c r="G145" i="2"/>
  <c r="H145" i="2"/>
  <c r="G147" i="2"/>
  <c r="H147" i="2"/>
  <c r="G148" i="2"/>
  <c r="H148" i="2"/>
  <c r="G149" i="2"/>
  <c r="H149" i="2"/>
  <c r="G152" i="2"/>
  <c r="H152" i="2"/>
  <c r="G153" i="2"/>
  <c r="H153" i="2"/>
  <c r="G154" i="2"/>
  <c r="H154" i="2"/>
  <c r="G155" i="2"/>
  <c r="H155" i="2"/>
  <c r="G160" i="2"/>
  <c r="H160" i="2"/>
  <c r="G161" i="2"/>
  <c r="H161" i="2"/>
  <c r="G162" i="2"/>
  <c r="H162" i="2"/>
  <c r="G163" i="2"/>
  <c r="H163" i="2"/>
  <c r="G166" i="2"/>
  <c r="H166" i="2"/>
  <c r="G167" i="2"/>
  <c r="H167" i="2"/>
  <c r="G168" i="2"/>
  <c r="H168" i="2"/>
  <c r="G169" i="2"/>
  <c r="H169" i="2"/>
  <c r="G173" i="2"/>
  <c r="H173" i="2"/>
  <c r="G174" i="2"/>
  <c r="H174" i="2"/>
  <c r="G175" i="2"/>
  <c r="H175" i="2"/>
  <c r="G176" i="2"/>
  <c r="H176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7" i="2"/>
  <c r="H187" i="2"/>
  <c r="G188" i="2"/>
  <c r="H188" i="2"/>
  <c r="G189" i="2"/>
  <c r="H189" i="2"/>
  <c r="G192" i="2"/>
  <c r="H192" i="2"/>
  <c r="G193" i="2"/>
  <c r="H193" i="2"/>
  <c r="G194" i="2"/>
  <c r="H194" i="2"/>
  <c r="G195" i="2"/>
  <c r="H195" i="2"/>
  <c r="G199" i="2"/>
  <c r="H199" i="2"/>
  <c r="G200" i="2"/>
  <c r="H200" i="2"/>
  <c r="G201" i="2"/>
  <c r="H201" i="2"/>
  <c r="G202" i="2"/>
  <c r="H202" i="2"/>
  <c r="G207" i="2"/>
  <c r="H207" i="2"/>
  <c r="G10" i="2"/>
  <c r="H10" i="2"/>
  <c r="G8" i="2"/>
  <c r="H8" i="2"/>
  <c r="S8" i="2"/>
  <c r="S9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3" i="2"/>
  <c r="A44" i="2"/>
  <c r="A45" i="2"/>
  <c r="A46" i="2"/>
  <c r="A49" i="2"/>
  <c r="A50" i="2"/>
  <c r="A51" i="2"/>
  <c r="A52" i="2"/>
  <c r="A56" i="2"/>
  <c r="A57" i="2"/>
  <c r="A58" i="2"/>
  <c r="A59" i="2"/>
  <c r="A63" i="2"/>
  <c r="A64" i="2"/>
  <c r="A65" i="2"/>
  <c r="A66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6" i="2"/>
  <c r="A87" i="2"/>
  <c r="A88" i="2"/>
  <c r="A89" i="2"/>
  <c r="A93" i="2"/>
  <c r="A94" i="2"/>
  <c r="A95" i="2"/>
  <c r="A96" i="2"/>
  <c r="A100" i="2"/>
  <c r="A101" i="2"/>
  <c r="A102" i="2"/>
  <c r="A103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3" i="2"/>
  <c r="A124" i="2"/>
  <c r="A125" i="2"/>
  <c r="A126" i="2"/>
  <c r="A131" i="2"/>
  <c r="A132" i="2"/>
  <c r="A133" i="2"/>
  <c r="A134" i="2"/>
  <c r="A139" i="2"/>
  <c r="A140" i="2"/>
  <c r="A141" i="2"/>
  <c r="A143" i="2"/>
  <c r="A144" i="2"/>
  <c r="A145" i="2"/>
  <c r="A147" i="2"/>
  <c r="A148" i="2"/>
  <c r="A149" i="2"/>
  <c r="A152" i="2"/>
  <c r="A153" i="2"/>
  <c r="A154" i="2"/>
  <c r="A155" i="2"/>
  <c r="A160" i="2"/>
  <c r="A161" i="2"/>
  <c r="A162" i="2"/>
  <c r="A163" i="2"/>
  <c r="A166" i="2"/>
  <c r="A167" i="2"/>
  <c r="A168" i="2"/>
  <c r="A169" i="2"/>
  <c r="A173" i="2"/>
  <c r="A174" i="2"/>
  <c r="A175" i="2"/>
  <c r="A176" i="2"/>
  <c r="A180" i="2"/>
  <c r="A181" i="2"/>
  <c r="A182" i="2"/>
  <c r="A183" i="2"/>
  <c r="A184" i="2"/>
  <c r="A185" i="2"/>
  <c r="A187" i="2"/>
  <c r="A188" i="2"/>
  <c r="A189" i="2"/>
  <c r="A192" i="2"/>
  <c r="A193" i="2"/>
  <c r="A194" i="2"/>
  <c r="A195" i="2"/>
  <c r="A199" i="2"/>
  <c r="A200" i="2"/>
  <c r="A201" i="2"/>
  <c r="A202" i="2"/>
  <c r="A207" i="2"/>
  <c r="A6" i="2"/>
  <c r="H9" i="2" l="1"/>
  <c r="V12" i="3" l="1"/>
  <c r="V13" i="3"/>
  <c r="V14" i="3"/>
  <c r="V15" i="3"/>
  <c r="V16" i="3"/>
  <c r="V17" i="3"/>
  <c r="V18" i="3"/>
  <c r="V19" i="3"/>
  <c r="V20" i="3"/>
  <c r="V21" i="3"/>
  <c r="V22" i="3"/>
  <c r="V23" i="3"/>
  <c r="V24" i="3"/>
  <c r="V11" i="3"/>
  <c r="H7" i="2" l="1"/>
  <c r="H6" i="2"/>
  <c r="I1" i="3" l="1"/>
  <c r="J1" i="3"/>
  <c r="K1" i="3"/>
  <c r="G7" i="2" l="1"/>
  <c r="G9" i="2"/>
  <c r="G6" i="2"/>
  <c r="S7" i="2" l="1"/>
  <c r="S6" i="2"/>
  <c r="D1" i="3" l="1"/>
  <c r="E1" i="3"/>
  <c r="F1" i="3"/>
  <c r="L127" i="2" s="1"/>
  <c r="G1" i="3"/>
  <c r="M127" i="2" s="1"/>
  <c r="H1" i="3"/>
  <c r="B1" i="3"/>
  <c r="R127" i="2" s="1"/>
  <c r="C1" i="3"/>
  <c r="I127" i="2" l="1"/>
  <c r="I6" i="2"/>
  <c r="I7" i="2"/>
  <c r="K127" i="2"/>
  <c r="K6" i="2"/>
  <c r="K7" i="2"/>
  <c r="O127" i="2"/>
  <c r="O6" i="2"/>
  <c r="O7" i="2"/>
  <c r="J127" i="2"/>
  <c r="J7" i="2"/>
  <c r="J6" i="2"/>
  <c r="O11" i="2"/>
  <c r="O14" i="2"/>
  <c r="O17" i="2"/>
  <c r="O20" i="2"/>
  <c r="O23" i="2"/>
  <c r="O26" i="2"/>
  <c r="O29" i="2"/>
  <c r="O32" i="2"/>
  <c r="O35" i="2"/>
  <c r="O38" i="2"/>
  <c r="O41" i="2"/>
  <c r="O44" i="2"/>
  <c r="O47" i="2"/>
  <c r="O50" i="2"/>
  <c r="O53" i="2"/>
  <c r="O56" i="2"/>
  <c r="O59" i="2"/>
  <c r="O62" i="2"/>
  <c r="O65" i="2"/>
  <c r="O68" i="2"/>
  <c r="O71" i="2"/>
  <c r="O74" i="2"/>
  <c r="O77" i="2"/>
  <c r="O80" i="2"/>
  <c r="O83" i="2"/>
  <c r="O86" i="2"/>
  <c r="O89" i="2"/>
  <c r="O92" i="2"/>
  <c r="O95" i="2"/>
  <c r="O98" i="2"/>
  <c r="O101" i="2"/>
  <c r="O104" i="2"/>
  <c r="O107" i="2"/>
  <c r="O110" i="2"/>
  <c r="O113" i="2"/>
  <c r="O116" i="2"/>
  <c r="O119" i="2"/>
  <c r="O122" i="2"/>
  <c r="O125" i="2"/>
  <c r="O129" i="2"/>
  <c r="O132" i="2"/>
  <c r="O135" i="2"/>
  <c r="O138" i="2"/>
  <c r="O141" i="2"/>
  <c r="O144" i="2"/>
  <c r="O147" i="2"/>
  <c r="O152" i="2"/>
  <c r="O155" i="2"/>
  <c r="O158" i="2"/>
  <c r="O161" i="2"/>
  <c r="O166" i="2"/>
  <c r="O169" i="2"/>
  <c r="O172" i="2"/>
  <c r="O175" i="2"/>
  <c r="O177" i="2"/>
  <c r="O180" i="2"/>
  <c r="O183" i="2"/>
  <c r="O186" i="2"/>
  <c r="O189" i="2"/>
  <c r="O192" i="2"/>
  <c r="O195" i="2"/>
  <c r="O198" i="2"/>
  <c r="O201" i="2"/>
  <c r="O204" i="2"/>
  <c r="O207" i="2"/>
  <c r="O10" i="2"/>
  <c r="O13" i="2"/>
  <c r="O16" i="2"/>
  <c r="O19" i="2"/>
  <c r="O22" i="2"/>
  <c r="O25" i="2"/>
  <c r="O28" i="2"/>
  <c r="O31" i="2"/>
  <c r="O34" i="2"/>
  <c r="O37" i="2"/>
  <c r="O40" i="2"/>
  <c r="O43" i="2"/>
  <c r="O46" i="2"/>
  <c r="O49" i="2"/>
  <c r="O52" i="2"/>
  <c r="O55" i="2"/>
  <c r="O58" i="2"/>
  <c r="O61" i="2"/>
  <c r="O64" i="2"/>
  <c r="O67" i="2"/>
  <c r="O70" i="2"/>
  <c r="O73" i="2"/>
  <c r="O76" i="2"/>
  <c r="O79" i="2"/>
  <c r="O82" i="2"/>
  <c r="O85" i="2"/>
  <c r="O88" i="2"/>
  <c r="O91" i="2"/>
  <c r="O94" i="2"/>
  <c r="O97" i="2"/>
  <c r="O100" i="2"/>
  <c r="O103" i="2"/>
  <c r="O106" i="2"/>
  <c r="O109" i="2"/>
  <c r="O112" i="2"/>
  <c r="O115" i="2"/>
  <c r="O118" i="2"/>
  <c r="O121" i="2"/>
  <c r="O124" i="2"/>
  <c r="O128" i="2"/>
  <c r="O131" i="2"/>
  <c r="O134" i="2"/>
  <c r="O137" i="2"/>
  <c r="O140" i="2"/>
  <c r="O143" i="2"/>
  <c r="O146" i="2"/>
  <c r="O149" i="2"/>
  <c r="O151" i="2"/>
  <c r="O154" i="2"/>
  <c r="O157" i="2"/>
  <c r="O160" i="2"/>
  <c r="O163" i="2"/>
  <c r="O165" i="2"/>
  <c r="O168" i="2"/>
  <c r="O171" i="2"/>
  <c r="O174" i="2"/>
  <c r="O179" i="2"/>
  <c r="O182" i="2"/>
  <c r="O185" i="2"/>
  <c r="O188" i="2"/>
  <c r="O191" i="2"/>
  <c r="O194" i="2"/>
  <c r="O197" i="2"/>
  <c r="O200" i="2"/>
  <c r="O203" i="2"/>
  <c r="O206" i="2"/>
  <c r="O12" i="2"/>
  <c r="O21" i="2"/>
  <c r="O30" i="2"/>
  <c r="O39" i="2"/>
  <c r="O48" i="2"/>
  <c r="O57" i="2"/>
  <c r="O66" i="2"/>
  <c r="O75" i="2"/>
  <c r="O84" i="2"/>
  <c r="O93" i="2"/>
  <c r="O102" i="2"/>
  <c r="O111" i="2"/>
  <c r="O120" i="2"/>
  <c r="O130" i="2"/>
  <c r="O139" i="2"/>
  <c r="O148" i="2"/>
  <c r="O156" i="2"/>
  <c r="O164" i="2"/>
  <c r="O173" i="2"/>
  <c r="O181" i="2"/>
  <c r="O190" i="2"/>
  <c r="O199" i="2"/>
  <c r="O9" i="2"/>
  <c r="O18" i="2"/>
  <c r="O27" i="2"/>
  <c r="O36" i="2"/>
  <c r="O45" i="2"/>
  <c r="O54" i="2"/>
  <c r="O63" i="2"/>
  <c r="O72" i="2"/>
  <c r="O81" i="2"/>
  <c r="O90" i="2"/>
  <c r="O99" i="2"/>
  <c r="O108" i="2"/>
  <c r="O117" i="2"/>
  <c r="O126" i="2"/>
  <c r="O136" i="2"/>
  <c r="O145" i="2"/>
  <c r="O153" i="2"/>
  <c r="O162" i="2"/>
  <c r="O170" i="2"/>
  <c r="O178" i="2"/>
  <c r="O187" i="2"/>
  <c r="O196" i="2"/>
  <c r="O205" i="2"/>
  <c r="O15" i="2"/>
  <c r="O24" i="2"/>
  <c r="O33" i="2"/>
  <c r="O42" i="2"/>
  <c r="O51" i="2"/>
  <c r="O60" i="2"/>
  <c r="O69" i="2"/>
  <c r="O78" i="2"/>
  <c r="O87" i="2"/>
  <c r="O96" i="2"/>
  <c r="O105" i="2"/>
  <c r="O114" i="2"/>
  <c r="O123" i="2"/>
  <c r="O133" i="2"/>
  <c r="O142" i="2"/>
  <c r="O150" i="2"/>
  <c r="O159" i="2"/>
  <c r="O167" i="2"/>
  <c r="O176" i="2"/>
  <c r="O184" i="2"/>
  <c r="O193" i="2"/>
  <c r="O202" i="2"/>
  <c r="O8" i="2"/>
  <c r="M198" i="2"/>
  <c r="M191" i="2"/>
  <c r="M186" i="2"/>
  <c r="M172" i="2"/>
  <c r="M165" i="2"/>
  <c r="M159" i="2"/>
  <c r="M151" i="2"/>
  <c r="M146" i="2"/>
  <c r="M142" i="2"/>
  <c r="M206" i="2"/>
  <c r="M205" i="2"/>
  <c r="M204" i="2"/>
  <c r="M203" i="2"/>
  <c r="M197" i="2"/>
  <c r="M196" i="2"/>
  <c r="M190" i="2"/>
  <c r="M179" i="2"/>
  <c r="M178" i="2"/>
  <c r="M177" i="2"/>
  <c r="M171" i="2"/>
  <c r="M170" i="2"/>
  <c r="M164" i="2"/>
  <c r="M158" i="2"/>
  <c r="M157" i="2"/>
  <c r="M156" i="2"/>
  <c r="M150" i="2"/>
  <c r="M138" i="2"/>
  <c r="M137" i="2"/>
  <c r="M136" i="2"/>
  <c r="M135" i="2"/>
  <c r="M130" i="2"/>
  <c r="M129" i="2"/>
  <c r="M128" i="2"/>
  <c r="M122" i="2"/>
  <c r="M121" i="2"/>
  <c r="M107" i="2"/>
  <c r="M106" i="2"/>
  <c r="M105" i="2"/>
  <c r="M104" i="2"/>
  <c r="M99" i="2"/>
  <c r="M98" i="2"/>
  <c r="M97" i="2"/>
  <c r="M92" i="2"/>
  <c r="M91" i="2"/>
  <c r="M90" i="2"/>
  <c r="M85" i="2"/>
  <c r="M84" i="2"/>
  <c r="M70" i="2"/>
  <c r="M69" i="2"/>
  <c r="M68" i="2"/>
  <c r="M67" i="2"/>
  <c r="M62" i="2"/>
  <c r="M61" i="2"/>
  <c r="M60" i="2"/>
  <c r="M55" i="2"/>
  <c r="M54" i="2"/>
  <c r="M53" i="2"/>
  <c r="M48" i="2"/>
  <c r="M47" i="2"/>
  <c r="M42" i="2"/>
  <c r="M41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4" i="2"/>
  <c r="M46" i="2"/>
  <c r="M50" i="2"/>
  <c r="M52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3" i="2"/>
  <c r="M45" i="2"/>
  <c r="M51" i="2"/>
  <c r="M57" i="2"/>
  <c r="M59" i="2"/>
  <c r="M64" i="2"/>
  <c r="M66" i="2"/>
  <c r="M72" i="2"/>
  <c r="M74" i="2"/>
  <c r="M76" i="2"/>
  <c r="M78" i="2"/>
  <c r="M80" i="2"/>
  <c r="M82" i="2"/>
  <c r="M86" i="2"/>
  <c r="M88" i="2"/>
  <c r="M93" i="2"/>
  <c r="M95" i="2"/>
  <c r="M100" i="2"/>
  <c r="M102" i="2"/>
  <c r="M108" i="2"/>
  <c r="M110" i="2"/>
  <c r="M112" i="2"/>
  <c r="M114" i="2"/>
  <c r="M116" i="2"/>
  <c r="M118" i="2"/>
  <c r="M120" i="2"/>
  <c r="M124" i="2"/>
  <c r="M126" i="2"/>
  <c r="M132" i="2"/>
  <c r="M58" i="2"/>
  <c r="M71" i="2"/>
  <c r="M77" i="2"/>
  <c r="M83" i="2"/>
  <c r="M94" i="2"/>
  <c r="M103" i="2"/>
  <c r="M113" i="2"/>
  <c r="M119" i="2"/>
  <c r="M131" i="2"/>
  <c r="M141" i="2"/>
  <c r="M49" i="2"/>
  <c r="M56" i="2"/>
  <c r="M65" i="2"/>
  <c r="M75" i="2"/>
  <c r="M81" i="2"/>
  <c r="M89" i="2"/>
  <c r="M101" i="2"/>
  <c r="M111" i="2"/>
  <c r="M117" i="2"/>
  <c r="M125" i="2"/>
  <c r="M145" i="2"/>
  <c r="M148" i="2"/>
  <c r="M152" i="2"/>
  <c r="M154" i="2"/>
  <c r="M160" i="2"/>
  <c r="M162" i="2"/>
  <c r="M166" i="2"/>
  <c r="M168" i="2"/>
  <c r="M173" i="2"/>
  <c r="M175" i="2"/>
  <c r="M180" i="2"/>
  <c r="M182" i="2"/>
  <c r="M184" i="2"/>
  <c r="M187" i="2"/>
  <c r="M189" i="2"/>
  <c r="M193" i="2"/>
  <c r="M195" i="2"/>
  <c r="M200" i="2"/>
  <c r="M202" i="2"/>
  <c r="M139" i="2"/>
  <c r="M140" i="2"/>
  <c r="M144" i="2"/>
  <c r="M147" i="2"/>
  <c r="M149" i="2"/>
  <c r="M153" i="2"/>
  <c r="M155" i="2"/>
  <c r="M161" i="2"/>
  <c r="M163" i="2"/>
  <c r="M167" i="2"/>
  <c r="M169" i="2"/>
  <c r="M174" i="2"/>
  <c r="M176" i="2"/>
  <c r="M181" i="2"/>
  <c r="M183" i="2"/>
  <c r="M185" i="2"/>
  <c r="M188" i="2"/>
  <c r="M192" i="2"/>
  <c r="M194" i="2"/>
  <c r="M199" i="2"/>
  <c r="M201" i="2"/>
  <c r="M207" i="2"/>
  <c r="M73" i="2"/>
  <c r="M96" i="2"/>
  <c r="M123" i="2"/>
  <c r="M143" i="2"/>
  <c r="M63" i="2"/>
  <c r="M109" i="2"/>
  <c r="M79" i="2"/>
  <c r="M115" i="2"/>
  <c r="M8" i="2"/>
  <c r="M134" i="2"/>
  <c r="M10" i="2"/>
  <c r="M87" i="2"/>
  <c r="M133" i="2"/>
  <c r="L165" i="2"/>
  <c r="L151" i="2"/>
  <c r="L146" i="2"/>
  <c r="L198" i="2"/>
  <c r="L191" i="2"/>
  <c r="L186" i="2"/>
  <c r="L172" i="2"/>
  <c r="L159" i="2"/>
  <c r="L142" i="2"/>
  <c r="L84" i="2"/>
  <c r="L206" i="2"/>
  <c r="L205" i="2"/>
  <c r="L204" i="2"/>
  <c r="L203" i="2"/>
  <c r="L197" i="2"/>
  <c r="L196" i="2"/>
  <c r="L190" i="2"/>
  <c r="L179" i="2"/>
  <c r="L178" i="2"/>
  <c r="L104" i="2"/>
  <c r="L99" i="2"/>
  <c r="L97" i="2"/>
  <c r="L92" i="2"/>
  <c r="L90" i="2"/>
  <c r="L177" i="2"/>
  <c r="L171" i="2"/>
  <c r="L170" i="2"/>
  <c r="L164" i="2"/>
  <c r="L158" i="2"/>
  <c r="L157" i="2"/>
  <c r="L156" i="2"/>
  <c r="L150" i="2"/>
  <c r="L138" i="2"/>
  <c r="L137" i="2"/>
  <c r="L136" i="2"/>
  <c r="L135" i="2"/>
  <c r="L130" i="2"/>
  <c r="L129" i="2"/>
  <c r="L128" i="2"/>
  <c r="L122" i="2"/>
  <c r="L121" i="2"/>
  <c r="L107" i="2"/>
  <c r="L106" i="2"/>
  <c r="L105" i="2"/>
  <c r="L98" i="2"/>
  <c r="L91" i="2"/>
  <c r="L85" i="2"/>
  <c r="L70" i="2"/>
  <c r="L69" i="2"/>
  <c r="L68" i="2"/>
  <c r="L67" i="2"/>
  <c r="L62" i="2"/>
  <c r="L61" i="2"/>
  <c r="L60" i="2"/>
  <c r="L55" i="2"/>
  <c r="L54" i="2"/>
  <c r="L53" i="2"/>
  <c r="L48" i="2"/>
  <c r="L47" i="2"/>
  <c r="L42" i="2"/>
  <c r="L41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5" i="2"/>
  <c r="L51" i="2"/>
  <c r="L11" i="2"/>
  <c r="L17" i="2"/>
  <c r="L23" i="2"/>
  <c r="L29" i="2"/>
  <c r="L46" i="2"/>
  <c r="L57" i="2"/>
  <c r="L59" i="2"/>
  <c r="L64" i="2"/>
  <c r="L66" i="2"/>
  <c r="L72" i="2"/>
  <c r="L74" i="2"/>
  <c r="L76" i="2"/>
  <c r="L78" i="2"/>
  <c r="L80" i="2"/>
  <c r="L82" i="2"/>
  <c r="L86" i="2"/>
  <c r="L88" i="2"/>
  <c r="L93" i="2"/>
  <c r="L95" i="2"/>
  <c r="L100" i="2"/>
  <c r="L102" i="2"/>
  <c r="L108" i="2"/>
  <c r="L110" i="2"/>
  <c r="L112" i="2"/>
  <c r="L114" i="2"/>
  <c r="L116" i="2"/>
  <c r="L118" i="2"/>
  <c r="L120" i="2"/>
  <c r="L124" i="2"/>
  <c r="L126" i="2"/>
  <c r="L132" i="2"/>
  <c r="L134" i="2"/>
  <c r="L140" i="2"/>
  <c r="L143" i="2"/>
  <c r="L49" i="2"/>
  <c r="L43" i="2"/>
  <c r="L56" i="2"/>
  <c r="L58" i="2"/>
  <c r="L63" i="2"/>
  <c r="L65" i="2"/>
  <c r="L71" i="2"/>
  <c r="L73" i="2"/>
  <c r="L75" i="2"/>
  <c r="L77" i="2"/>
  <c r="L79" i="2"/>
  <c r="L81" i="2"/>
  <c r="L83" i="2"/>
  <c r="L87" i="2"/>
  <c r="L89" i="2"/>
  <c r="L94" i="2"/>
  <c r="L96" i="2"/>
  <c r="L101" i="2"/>
  <c r="L103" i="2"/>
  <c r="L109" i="2"/>
  <c r="L111" i="2"/>
  <c r="L113" i="2"/>
  <c r="L115" i="2"/>
  <c r="L117" i="2"/>
  <c r="L119" i="2"/>
  <c r="L123" i="2"/>
  <c r="L125" i="2"/>
  <c r="L131" i="2"/>
  <c r="L133" i="2"/>
  <c r="L15" i="2"/>
  <c r="L25" i="2"/>
  <c r="L33" i="2"/>
  <c r="L39" i="2"/>
  <c r="L141" i="2"/>
  <c r="L50" i="2"/>
  <c r="L145" i="2"/>
  <c r="L148" i="2"/>
  <c r="L152" i="2"/>
  <c r="L154" i="2"/>
  <c r="L160" i="2"/>
  <c r="L162" i="2"/>
  <c r="L166" i="2"/>
  <c r="L168" i="2"/>
  <c r="L173" i="2"/>
  <c r="L175" i="2"/>
  <c r="L180" i="2"/>
  <c r="L182" i="2"/>
  <c r="L184" i="2"/>
  <c r="L187" i="2"/>
  <c r="L189" i="2"/>
  <c r="L193" i="2"/>
  <c r="L195" i="2"/>
  <c r="L200" i="2"/>
  <c r="L202" i="2"/>
  <c r="L19" i="2"/>
  <c r="L27" i="2"/>
  <c r="L35" i="2"/>
  <c r="L44" i="2"/>
  <c r="L31" i="2"/>
  <c r="L149" i="2"/>
  <c r="L161" i="2"/>
  <c r="L169" i="2"/>
  <c r="L181" i="2"/>
  <c r="L188" i="2"/>
  <c r="L199" i="2"/>
  <c r="L13" i="2"/>
  <c r="L37" i="2"/>
  <c r="L147" i="2"/>
  <c r="L155" i="2"/>
  <c r="L167" i="2"/>
  <c r="L176" i="2"/>
  <c r="L185" i="2"/>
  <c r="L194" i="2"/>
  <c r="L207" i="2"/>
  <c r="L21" i="2"/>
  <c r="L144" i="2"/>
  <c r="L153" i="2"/>
  <c r="L163" i="2"/>
  <c r="L174" i="2"/>
  <c r="L183" i="2"/>
  <c r="L192" i="2"/>
  <c r="L201" i="2"/>
  <c r="L139" i="2"/>
  <c r="L8" i="2"/>
  <c r="L52" i="2"/>
  <c r="L10" i="2"/>
  <c r="K142" i="2"/>
  <c r="K198" i="2"/>
  <c r="K191" i="2"/>
  <c r="K186" i="2"/>
  <c r="K172" i="2"/>
  <c r="K165" i="2"/>
  <c r="K159" i="2"/>
  <c r="K151" i="2"/>
  <c r="K146" i="2"/>
  <c r="K177" i="2"/>
  <c r="K171" i="2"/>
  <c r="K170" i="2"/>
  <c r="K164" i="2"/>
  <c r="K158" i="2"/>
  <c r="K157" i="2"/>
  <c r="K156" i="2"/>
  <c r="K150" i="2"/>
  <c r="K90" i="2"/>
  <c r="K84" i="2"/>
  <c r="K137" i="2"/>
  <c r="K105" i="2"/>
  <c r="K99" i="2"/>
  <c r="K138" i="2"/>
  <c r="K135" i="2"/>
  <c r="K129" i="2"/>
  <c r="K122" i="2"/>
  <c r="K107" i="2"/>
  <c r="K104" i="2"/>
  <c r="K98" i="2"/>
  <c r="K92" i="2"/>
  <c r="K206" i="2"/>
  <c r="K205" i="2"/>
  <c r="K204" i="2"/>
  <c r="K203" i="2"/>
  <c r="K197" i="2"/>
  <c r="K196" i="2"/>
  <c r="K190" i="2"/>
  <c r="K179" i="2"/>
  <c r="K178" i="2"/>
  <c r="K136" i="2"/>
  <c r="K130" i="2"/>
  <c r="K128" i="2"/>
  <c r="K121" i="2"/>
  <c r="K106" i="2"/>
  <c r="K97" i="2"/>
  <c r="K91" i="2"/>
  <c r="K85" i="2"/>
  <c r="K69" i="2"/>
  <c r="K55" i="2"/>
  <c r="K62" i="2"/>
  <c r="K67" i="2"/>
  <c r="K61" i="2"/>
  <c r="K54" i="2"/>
  <c r="K48" i="2"/>
  <c r="K42" i="2"/>
  <c r="K70" i="2"/>
  <c r="K68" i="2"/>
  <c r="K60" i="2"/>
  <c r="K53" i="2"/>
  <c r="K47" i="2"/>
  <c r="K41" i="2"/>
  <c r="K12" i="2"/>
  <c r="K14" i="2"/>
  <c r="K16" i="2"/>
  <c r="K18" i="2"/>
  <c r="K20" i="2"/>
  <c r="K22" i="2"/>
  <c r="K24" i="2"/>
  <c r="K26" i="2"/>
  <c r="K28" i="2"/>
  <c r="K30" i="2"/>
  <c r="K32" i="2"/>
  <c r="K11" i="2"/>
  <c r="K17" i="2"/>
  <c r="K23" i="2"/>
  <c r="K29" i="2"/>
  <c r="K46" i="2"/>
  <c r="K57" i="2"/>
  <c r="K59" i="2"/>
  <c r="K64" i="2"/>
  <c r="K66" i="2"/>
  <c r="K72" i="2"/>
  <c r="K74" i="2"/>
  <c r="K76" i="2"/>
  <c r="K78" i="2"/>
  <c r="K80" i="2"/>
  <c r="K82" i="2"/>
  <c r="K86" i="2"/>
  <c r="K88" i="2"/>
  <c r="K93" i="2"/>
  <c r="K95" i="2"/>
  <c r="K100" i="2"/>
  <c r="K102" i="2"/>
  <c r="K108" i="2"/>
  <c r="K110" i="2"/>
  <c r="K112" i="2"/>
  <c r="K114" i="2"/>
  <c r="K116" i="2"/>
  <c r="K118" i="2"/>
  <c r="K120" i="2"/>
  <c r="K124" i="2"/>
  <c r="K126" i="2"/>
  <c r="K132" i="2"/>
  <c r="K134" i="2"/>
  <c r="K140" i="2"/>
  <c r="K49" i="2"/>
  <c r="K15" i="2"/>
  <c r="K21" i="2"/>
  <c r="K27" i="2"/>
  <c r="K33" i="2"/>
  <c r="K35" i="2"/>
  <c r="K37" i="2"/>
  <c r="K39" i="2"/>
  <c r="K52" i="2"/>
  <c r="K13" i="2"/>
  <c r="K19" i="2"/>
  <c r="K25" i="2"/>
  <c r="K31" i="2"/>
  <c r="K44" i="2"/>
  <c r="K50" i="2"/>
  <c r="K36" i="2"/>
  <c r="K45" i="2"/>
  <c r="K145" i="2"/>
  <c r="K148" i="2"/>
  <c r="K152" i="2"/>
  <c r="K154" i="2"/>
  <c r="K160" i="2"/>
  <c r="K162" i="2"/>
  <c r="K166" i="2"/>
  <c r="K168" i="2"/>
  <c r="K173" i="2"/>
  <c r="K175" i="2"/>
  <c r="K180" i="2"/>
  <c r="K182" i="2"/>
  <c r="K184" i="2"/>
  <c r="K187" i="2"/>
  <c r="K189" i="2"/>
  <c r="K193" i="2"/>
  <c r="K195" i="2"/>
  <c r="K200" i="2"/>
  <c r="K202" i="2"/>
  <c r="K56" i="2"/>
  <c r="K65" i="2"/>
  <c r="K75" i="2"/>
  <c r="K81" i="2"/>
  <c r="K89" i="2"/>
  <c r="K101" i="2"/>
  <c r="K111" i="2"/>
  <c r="K117" i="2"/>
  <c r="K125" i="2"/>
  <c r="K38" i="2"/>
  <c r="K43" i="2"/>
  <c r="K143" i="2"/>
  <c r="K51" i="2"/>
  <c r="K58" i="2"/>
  <c r="K71" i="2"/>
  <c r="K77" i="2"/>
  <c r="K83" i="2"/>
  <c r="K94" i="2"/>
  <c r="K103" i="2"/>
  <c r="K113" i="2"/>
  <c r="K119" i="2"/>
  <c r="K131" i="2"/>
  <c r="K141" i="2"/>
  <c r="K40" i="2"/>
  <c r="K73" i="2"/>
  <c r="K96" i="2"/>
  <c r="K123" i="2"/>
  <c r="K147" i="2"/>
  <c r="K155" i="2"/>
  <c r="K167" i="2"/>
  <c r="K176" i="2"/>
  <c r="K185" i="2"/>
  <c r="K194" i="2"/>
  <c r="K207" i="2"/>
  <c r="K63" i="2"/>
  <c r="K87" i="2"/>
  <c r="K115" i="2"/>
  <c r="K139" i="2"/>
  <c r="K34" i="2"/>
  <c r="K79" i="2"/>
  <c r="K109" i="2"/>
  <c r="K133" i="2"/>
  <c r="K8" i="2"/>
  <c r="K9" i="2"/>
  <c r="K153" i="2"/>
  <c r="K169" i="2"/>
  <c r="K183" i="2"/>
  <c r="K199" i="2"/>
  <c r="K144" i="2"/>
  <c r="K161" i="2"/>
  <c r="K174" i="2"/>
  <c r="K149" i="2"/>
  <c r="K188" i="2"/>
  <c r="K10" i="2"/>
  <c r="K192" i="2"/>
  <c r="K163" i="2"/>
  <c r="K181" i="2"/>
  <c r="K201" i="2"/>
  <c r="I198" i="2"/>
  <c r="I191" i="2"/>
  <c r="I186" i="2"/>
  <c r="I172" i="2"/>
  <c r="I165" i="2"/>
  <c r="I159" i="2"/>
  <c r="I151" i="2"/>
  <c r="I146" i="2"/>
  <c r="I142" i="2"/>
  <c r="I170" i="2"/>
  <c r="I157" i="2"/>
  <c r="I150" i="2"/>
  <c r="I138" i="2"/>
  <c r="I136" i="2"/>
  <c r="I130" i="2"/>
  <c r="I99" i="2"/>
  <c r="I90" i="2"/>
  <c r="I206" i="2"/>
  <c r="I205" i="2"/>
  <c r="I204" i="2"/>
  <c r="I203" i="2"/>
  <c r="I197" i="2"/>
  <c r="I196" i="2"/>
  <c r="I190" i="2"/>
  <c r="I179" i="2"/>
  <c r="I178" i="2"/>
  <c r="I177" i="2"/>
  <c r="I135" i="2"/>
  <c r="I128" i="2"/>
  <c r="I107" i="2"/>
  <c r="I105" i="2"/>
  <c r="I98" i="2"/>
  <c r="I91" i="2"/>
  <c r="I84" i="2"/>
  <c r="I137" i="2"/>
  <c r="I122" i="2"/>
  <c r="I92" i="2"/>
  <c r="I171" i="2"/>
  <c r="I164" i="2"/>
  <c r="I158" i="2"/>
  <c r="I156" i="2"/>
  <c r="I129" i="2"/>
  <c r="I121" i="2"/>
  <c r="I106" i="2"/>
  <c r="I104" i="2"/>
  <c r="I97" i="2"/>
  <c r="I85" i="2"/>
  <c r="I70" i="2"/>
  <c r="I69" i="2"/>
  <c r="I68" i="2"/>
  <c r="I67" i="2"/>
  <c r="I62" i="2"/>
  <c r="I61" i="2"/>
  <c r="I60" i="2"/>
  <c r="I55" i="2"/>
  <c r="I54" i="2"/>
  <c r="I53" i="2"/>
  <c r="I48" i="2"/>
  <c r="I47" i="2"/>
  <c r="I42" i="2"/>
  <c r="I41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9" i="2"/>
  <c r="I52" i="2"/>
  <c r="I16" i="2"/>
  <c r="I22" i="2"/>
  <c r="I28" i="2"/>
  <c r="I58" i="2"/>
  <c r="I63" i="2"/>
  <c r="I65" i="2"/>
  <c r="I71" i="2"/>
  <c r="I73" i="2"/>
  <c r="I75" i="2"/>
  <c r="I77" i="2"/>
  <c r="I79" i="2"/>
  <c r="I81" i="2"/>
  <c r="I83" i="2"/>
  <c r="I87" i="2"/>
  <c r="I89" i="2"/>
  <c r="I94" i="2"/>
  <c r="I96" i="2"/>
  <c r="I101" i="2"/>
  <c r="I103" i="2"/>
  <c r="I109" i="2"/>
  <c r="I111" i="2"/>
  <c r="I113" i="2"/>
  <c r="I115" i="2"/>
  <c r="I117" i="2"/>
  <c r="I119" i="2"/>
  <c r="I123" i="2"/>
  <c r="I125" i="2"/>
  <c r="I131" i="2"/>
  <c r="I133" i="2"/>
  <c r="I139" i="2"/>
  <c r="I141" i="2"/>
  <c r="I144" i="2"/>
  <c r="I34" i="2"/>
  <c r="I36" i="2"/>
  <c r="I38" i="2"/>
  <c r="I40" i="2"/>
  <c r="I43" i="2"/>
  <c r="I50" i="2"/>
  <c r="I56" i="2"/>
  <c r="I45" i="2"/>
  <c r="I51" i="2"/>
  <c r="I57" i="2"/>
  <c r="I59" i="2"/>
  <c r="I64" i="2"/>
  <c r="I66" i="2"/>
  <c r="I72" i="2"/>
  <c r="I74" i="2"/>
  <c r="I76" i="2"/>
  <c r="I78" i="2"/>
  <c r="I80" i="2"/>
  <c r="I82" i="2"/>
  <c r="I86" i="2"/>
  <c r="I88" i="2"/>
  <c r="I93" i="2"/>
  <c r="I95" i="2"/>
  <c r="I100" i="2"/>
  <c r="I102" i="2"/>
  <c r="I108" i="2"/>
  <c r="I110" i="2"/>
  <c r="I112" i="2"/>
  <c r="I114" i="2"/>
  <c r="I116" i="2"/>
  <c r="I118" i="2"/>
  <c r="I120" i="2"/>
  <c r="I124" i="2"/>
  <c r="I126" i="2"/>
  <c r="I132" i="2"/>
  <c r="I134" i="2"/>
  <c r="I12" i="2"/>
  <c r="I20" i="2"/>
  <c r="I30" i="2"/>
  <c r="I143" i="2"/>
  <c r="I44" i="2"/>
  <c r="I147" i="2"/>
  <c r="I149" i="2"/>
  <c r="I153" i="2"/>
  <c r="I155" i="2"/>
  <c r="I161" i="2"/>
  <c r="I163" i="2"/>
  <c r="I167" i="2"/>
  <c r="I169" i="2"/>
  <c r="I174" i="2"/>
  <c r="I176" i="2"/>
  <c r="I181" i="2"/>
  <c r="I183" i="2"/>
  <c r="I185" i="2"/>
  <c r="I188" i="2"/>
  <c r="I192" i="2"/>
  <c r="I194" i="2"/>
  <c r="I199" i="2"/>
  <c r="I201" i="2"/>
  <c r="I207" i="2"/>
  <c r="I14" i="2"/>
  <c r="I24" i="2"/>
  <c r="I32" i="2"/>
  <c r="I18" i="2"/>
  <c r="I148" i="2"/>
  <c r="I160" i="2"/>
  <c r="I168" i="2"/>
  <c r="I180" i="2"/>
  <c r="I187" i="2"/>
  <c r="I195" i="2"/>
  <c r="I140" i="2"/>
  <c r="I26" i="2"/>
  <c r="I46" i="2"/>
  <c r="I145" i="2"/>
  <c r="I154" i="2"/>
  <c r="I166" i="2"/>
  <c r="I175" i="2"/>
  <c r="I184" i="2"/>
  <c r="I193" i="2"/>
  <c r="I202" i="2"/>
  <c r="I152" i="2"/>
  <c r="I162" i="2"/>
  <c r="I173" i="2"/>
  <c r="I182" i="2"/>
  <c r="I189" i="2"/>
  <c r="I200" i="2"/>
  <c r="I10" i="2"/>
  <c r="I9" i="2"/>
  <c r="I8" i="2"/>
  <c r="J191" i="2"/>
  <c r="J186" i="2"/>
  <c r="J172" i="2"/>
  <c r="J146" i="2"/>
  <c r="J142" i="2"/>
  <c r="J159" i="2"/>
  <c r="J165" i="2"/>
  <c r="J198" i="2"/>
  <c r="J151" i="2"/>
  <c r="J206" i="2"/>
  <c r="J205" i="2"/>
  <c r="J204" i="2"/>
  <c r="J203" i="2"/>
  <c r="J197" i="2"/>
  <c r="J196" i="2"/>
  <c r="J190" i="2"/>
  <c r="J179" i="2"/>
  <c r="J178" i="2"/>
  <c r="J177" i="2"/>
  <c r="J171" i="2"/>
  <c r="J170" i="2"/>
  <c r="J164" i="2"/>
  <c r="J158" i="2"/>
  <c r="J157" i="2"/>
  <c r="J156" i="2"/>
  <c r="J150" i="2"/>
  <c r="J138" i="2"/>
  <c r="J137" i="2"/>
  <c r="J136" i="2"/>
  <c r="J135" i="2"/>
  <c r="J130" i="2"/>
  <c r="J129" i="2"/>
  <c r="J128" i="2"/>
  <c r="J107" i="2"/>
  <c r="J104" i="2"/>
  <c r="J99" i="2"/>
  <c r="J122" i="2"/>
  <c r="J121" i="2"/>
  <c r="J98" i="2"/>
  <c r="J97" i="2"/>
  <c r="J90" i="2"/>
  <c r="J85" i="2"/>
  <c r="J105" i="2"/>
  <c r="J92" i="2"/>
  <c r="J106" i="2"/>
  <c r="J91" i="2"/>
  <c r="J84" i="2"/>
  <c r="J70" i="2"/>
  <c r="J69" i="2"/>
  <c r="J68" i="2"/>
  <c r="J67" i="2"/>
  <c r="J62" i="2"/>
  <c r="J61" i="2"/>
  <c r="J60" i="2"/>
  <c r="J55" i="2"/>
  <c r="J54" i="2"/>
  <c r="J53" i="2"/>
  <c r="J48" i="2"/>
  <c r="J47" i="2"/>
  <c r="J42" i="2"/>
  <c r="J41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3" i="2"/>
  <c r="J45" i="2"/>
  <c r="J49" i="2"/>
  <c r="J51" i="2"/>
  <c r="J56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4" i="2"/>
  <c r="J46" i="2"/>
  <c r="J52" i="2"/>
  <c r="J58" i="2"/>
  <c r="J63" i="2"/>
  <c r="J65" i="2"/>
  <c r="J71" i="2"/>
  <c r="J73" i="2"/>
  <c r="J75" i="2"/>
  <c r="J77" i="2"/>
  <c r="J79" i="2"/>
  <c r="J81" i="2"/>
  <c r="J83" i="2"/>
  <c r="J87" i="2"/>
  <c r="J89" i="2"/>
  <c r="J94" i="2"/>
  <c r="J96" i="2"/>
  <c r="J101" i="2"/>
  <c r="J103" i="2"/>
  <c r="J109" i="2"/>
  <c r="J111" i="2"/>
  <c r="J113" i="2"/>
  <c r="J115" i="2"/>
  <c r="J117" i="2"/>
  <c r="J119" i="2"/>
  <c r="J123" i="2"/>
  <c r="J125" i="2"/>
  <c r="J131" i="2"/>
  <c r="J133" i="2"/>
  <c r="J50" i="2"/>
  <c r="J57" i="2"/>
  <c r="J66" i="2"/>
  <c r="J76" i="2"/>
  <c r="J82" i="2"/>
  <c r="J93" i="2"/>
  <c r="J102" i="2"/>
  <c r="J112" i="2"/>
  <c r="J118" i="2"/>
  <c r="J126" i="2"/>
  <c r="J143" i="2"/>
  <c r="J64" i="2"/>
  <c r="J74" i="2"/>
  <c r="J80" i="2"/>
  <c r="J88" i="2"/>
  <c r="J100" i="2"/>
  <c r="J110" i="2"/>
  <c r="J116" i="2"/>
  <c r="J124" i="2"/>
  <c r="J134" i="2"/>
  <c r="J139" i="2"/>
  <c r="J144" i="2"/>
  <c r="J147" i="2"/>
  <c r="J149" i="2"/>
  <c r="J153" i="2"/>
  <c r="J155" i="2"/>
  <c r="J161" i="2"/>
  <c r="J163" i="2"/>
  <c r="J167" i="2"/>
  <c r="J169" i="2"/>
  <c r="J174" i="2"/>
  <c r="J176" i="2"/>
  <c r="J181" i="2"/>
  <c r="J183" i="2"/>
  <c r="J185" i="2"/>
  <c r="J188" i="2"/>
  <c r="J192" i="2"/>
  <c r="J194" i="2"/>
  <c r="J199" i="2"/>
  <c r="J201" i="2"/>
  <c r="J207" i="2"/>
  <c r="J145" i="2"/>
  <c r="J148" i="2"/>
  <c r="J152" i="2"/>
  <c r="J154" i="2"/>
  <c r="J160" i="2"/>
  <c r="J162" i="2"/>
  <c r="J166" i="2"/>
  <c r="J168" i="2"/>
  <c r="J173" i="2"/>
  <c r="J175" i="2"/>
  <c r="J180" i="2"/>
  <c r="J182" i="2"/>
  <c r="J184" i="2"/>
  <c r="J187" i="2"/>
  <c r="J189" i="2"/>
  <c r="J193" i="2"/>
  <c r="J195" i="2"/>
  <c r="J200" i="2"/>
  <c r="J202" i="2"/>
  <c r="J78" i="2"/>
  <c r="J108" i="2"/>
  <c r="J132" i="2"/>
  <c r="J141" i="2"/>
  <c r="J72" i="2"/>
  <c r="J95" i="2"/>
  <c r="J120" i="2"/>
  <c r="J140" i="2"/>
  <c r="J59" i="2"/>
  <c r="J86" i="2"/>
  <c r="J114" i="2"/>
  <c r="J9" i="2"/>
  <c r="J10" i="2"/>
  <c r="J8" i="2"/>
  <c r="R198" i="2"/>
  <c r="R191" i="2"/>
  <c r="R186" i="2"/>
  <c r="R172" i="2"/>
  <c r="R165" i="2"/>
  <c r="R159" i="2"/>
  <c r="R151" i="2"/>
  <c r="R146" i="2"/>
  <c r="R142" i="2"/>
  <c r="R171" i="2"/>
  <c r="R170" i="2"/>
  <c r="R121" i="2"/>
  <c r="R106" i="2"/>
  <c r="R105" i="2"/>
  <c r="R99" i="2"/>
  <c r="R92" i="2"/>
  <c r="R90" i="2"/>
  <c r="R206" i="2"/>
  <c r="R205" i="2"/>
  <c r="R204" i="2"/>
  <c r="R203" i="2"/>
  <c r="R197" i="2"/>
  <c r="R196" i="2"/>
  <c r="R190" i="2"/>
  <c r="R179" i="2"/>
  <c r="R178" i="2"/>
  <c r="R177" i="2"/>
  <c r="R164" i="2"/>
  <c r="R158" i="2"/>
  <c r="R156" i="2"/>
  <c r="R137" i="2"/>
  <c r="R135" i="2"/>
  <c r="R128" i="2"/>
  <c r="R107" i="2"/>
  <c r="R98" i="2"/>
  <c r="R91" i="2"/>
  <c r="R157" i="2"/>
  <c r="R150" i="2"/>
  <c r="R129" i="2"/>
  <c r="R122" i="2"/>
  <c r="R104" i="2"/>
  <c r="R97" i="2"/>
  <c r="R84" i="2"/>
  <c r="R138" i="2"/>
  <c r="R136" i="2"/>
  <c r="R130" i="2"/>
  <c r="R85" i="2"/>
  <c r="R70" i="2"/>
  <c r="R69" i="2"/>
  <c r="R68" i="2"/>
  <c r="R67" i="2"/>
  <c r="R62" i="2"/>
  <c r="R61" i="2"/>
  <c r="R60" i="2"/>
  <c r="R55" i="2"/>
  <c r="R54" i="2"/>
  <c r="R53" i="2"/>
  <c r="R48" i="2"/>
  <c r="R47" i="2"/>
  <c r="R42" i="2"/>
  <c r="R41" i="2"/>
  <c r="R12" i="2"/>
  <c r="R15" i="2"/>
  <c r="R18" i="2"/>
  <c r="R21" i="2"/>
  <c r="R24" i="2"/>
  <c r="R27" i="2"/>
  <c r="R30" i="2"/>
  <c r="R33" i="2"/>
  <c r="R36" i="2"/>
  <c r="R39" i="2"/>
  <c r="R44" i="2"/>
  <c r="R49" i="2"/>
  <c r="R52" i="2"/>
  <c r="R58" i="2"/>
  <c r="R64" i="2"/>
  <c r="R71" i="2"/>
  <c r="R74" i="2"/>
  <c r="R77" i="2"/>
  <c r="R80" i="2"/>
  <c r="R83" i="2"/>
  <c r="R88" i="2"/>
  <c r="R94" i="2"/>
  <c r="R100" i="2"/>
  <c r="R103" i="2"/>
  <c r="R110" i="2"/>
  <c r="R113" i="2"/>
  <c r="R116" i="2"/>
  <c r="R119" i="2"/>
  <c r="R124" i="2"/>
  <c r="R131" i="2"/>
  <c r="R134" i="2"/>
  <c r="R141" i="2"/>
  <c r="R145" i="2"/>
  <c r="R149" i="2"/>
  <c r="R154" i="2"/>
  <c r="R161" i="2"/>
  <c r="R166" i="2"/>
  <c r="R169" i="2"/>
  <c r="R175" i="2"/>
  <c r="R181" i="2"/>
  <c r="R184" i="2"/>
  <c r="R188" i="2"/>
  <c r="R193" i="2"/>
  <c r="R199" i="2"/>
  <c r="R202" i="2"/>
  <c r="R10" i="2"/>
  <c r="R13" i="2"/>
  <c r="R16" i="2"/>
  <c r="R19" i="2"/>
  <c r="R22" i="2"/>
  <c r="R25" i="2"/>
  <c r="R28" i="2"/>
  <c r="R31" i="2"/>
  <c r="R34" i="2"/>
  <c r="R37" i="2"/>
  <c r="R40" i="2"/>
  <c r="R45" i="2"/>
  <c r="R50" i="2"/>
  <c r="R56" i="2"/>
  <c r="R59" i="2"/>
  <c r="R65" i="2"/>
  <c r="R72" i="2"/>
  <c r="R75" i="2"/>
  <c r="R78" i="2"/>
  <c r="R81" i="2"/>
  <c r="R86" i="2"/>
  <c r="R89" i="2"/>
  <c r="R95" i="2"/>
  <c r="R101" i="2"/>
  <c r="R108" i="2"/>
  <c r="R111" i="2"/>
  <c r="R114" i="2"/>
  <c r="R117" i="2"/>
  <c r="R120" i="2"/>
  <c r="R125" i="2"/>
  <c r="R132" i="2"/>
  <c r="R139" i="2"/>
  <c r="R143" i="2"/>
  <c r="R147" i="2"/>
  <c r="R152" i="2"/>
  <c r="R155" i="2"/>
  <c r="R162" i="2"/>
  <c r="R167" i="2"/>
  <c r="R173" i="2"/>
  <c r="R176" i="2"/>
  <c r="R182" i="2"/>
  <c r="R185" i="2"/>
  <c r="R189" i="2"/>
  <c r="R194" i="2"/>
  <c r="R200" i="2"/>
  <c r="R207" i="2"/>
  <c r="R14" i="2"/>
  <c r="R23" i="2"/>
  <c r="R32" i="2"/>
  <c r="R43" i="2"/>
  <c r="R57" i="2"/>
  <c r="R73" i="2"/>
  <c r="R82" i="2"/>
  <c r="R96" i="2"/>
  <c r="R112" i="2"/>
  <c r="R123" i="2"/>
  <c r="R140" i="2"/>
  <c r="R153" i="2"/>
  <c r="R168" i="2"/>
  <c r="R183" i="2"/>
  <c r="R195" i="2"/>
  <c r="R38" i="2"/>
  <c r="R63" i="2"/>
  <c r="R118" i="2"/>
  <c r="R144" i="2"/>
  <c r="R29" i="2"/>
  <c r="R46" i="2"/>
  <c r="R109" i="2"/>
  <c r="R126" i="2"/>
  <c r="R192" i="2"/>
  <c r="R20" i="2"/>
  <c r="R35" i="2"/>
  <c r="R93" i="2"/>
  <c r="R115" i="2"/>
  <c r="R180" i="2"/>
  <c r="R201" i="2"/>
  <c r="R51" i="2"/>
  <c r="R76" i="2"/>
  <c r="R133" i="2"/>
  <c r="R160" i="2"/>
  <c r="R102" i="2"/>
  <c r="R174" i="2"/>
  <c r="R79" i="2"/>
  <c r="R148" i="2"/>
  <c r="R26" i="2"/>
  <c r="R87" i="2"/>
  <c r="R17" i="2"/>
  <c r="R187" i="2"/>
  <c r="R66" i="2"/>
  <c r="R11" i="2"/>
  <c r="R8" i="2"/>
  <c r="R163" i="2"/>
  <c r="M9" i="2"/>
  <c r="L9" i="2"/>
  <c r="R7" i="2"/>
  <c r="M6" i="2"/>
  <c r="M7" i="2"/>
  <c r="L7" i="2"/>
  <c r="R9" i="2"/>
  <c r="R6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绿色三条唯一确定一个怪物的id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<sst xmlns="http://schemas.openxmlformats.org/spreadsheetml/2006/main" count="202" uniqueCount="148">
  <si>
    <t>lv</t>
    <phoneticPr fontId="7" type="noConversion"/>
  </si>
  <si>
    <t>怪物ATK</t>
  </si>
  <si>
    <t>怪物HP</t>
  </si>
  <si>
    <t>普通</t>
    <phoneticPr fontId="7" type="noConversion"/>
  </si>
  <si>
    <t>肉盾</t>
    <phoneticPr fontId="7" type="noConversion"/>
  </si>
  <si>
    <t>法师</t>
    <phoneticPr fontId="7" type="noConversion"/>
  </si>
  <si>
    <t>远程</t>
    <phoneticPr fontId="7" type="noConversion"/>
  </si>
  <si>
    <t>BOSS</t>
    <phoneticPr fontId="7" type="noConversion"/>
  </si>
  <si>
    <t>数值类型</t>
    <phoneticPr fontId="7" type="noConversion"/>
  </si>
  <si>
    <t>HP</t>
    <phoneticPr fontId="7" type="noConversion"/>
  </si>
  <si>
    <t>ATK</t>
    <phoneticPr fontId="7" type="noConversion"/>
  </si>
  <si>
    <t>ID</t>
    <phoneticPr fontId="7" type="noConversion"/>
  </si>
  <si>
    <t>关卡</t>
    <phoneticPr fontId="7" type="noConversion"/>
  </si>
  <si>
    <t>数值注释</t>
    <phoneticPr fontId="7" type="noConversion"/>
  </si>
  <si>
    <t>攻击</t>
    <phoneticPr fontId="7" type="noConversion"/>
  </si>
  <si>
    <t>防御</t>
    <phoneticPr fontId="7" type="noConversion"/>
  </si>
  <si>
    <t>最大生命</t>
    <phoneticPr fontId="7" type="noConversion"/>
  </si>
  <si>
    <t>移动速度</t>
    <phoneticPr fontId="7" type="noConversion"/>
  </si>
  <si>
    <t>攻击速度</t>
    <phoneticPr fontId="7" type="noConversion"/>
  </si>
  <si>
    <t>闪避率</t>
    <phoneticPr fontId="7" type="noConversion"/>
  </si>
  <si>
    <t>怪物名字</t>
    <phoneticPr fontId="7" type="noConversion"/>
  </si>
  <si>
    <t>掉落经验</t>
    <phoneticPr fontId="7" type="noConversion"/>
  </si>
  <si>
    <t>掉落金币</t>
    <phoneticPr fontId="7" type="noConversion"/>
  </si>
  <si>
    <t>DEF</t>
    <phoneticPr fontId="7" type="noConversion"/>
  </si>
  <si>
    <t>COLUMN</t>
    <phoneticPr fontId="7" type="noConversion"/>
  </si>
  <si>
    <t>等级</t>
    <phoneticPr fontId="7" type="noConversion"/>
  </si>
  <si>
    <t>移动速度</t>
  </si>
  <si>
    <t>攻击速度</t>
  </si>
  <si>
    <t>EXP</t>
    <phoneticPr fontId="7" type="noConversion"/>
  </si>
  <si>
    <t>金币</t>
    <phoneticPr fontId="7" type="noConversion"/>
  </si>
  <si>
    <t>id</t>
    <phoneticPr fontId="7" type="noConversion"/>
  </si>
  <si>
    <t>namedesc</t>
    <phoneticPr fontId="7" type="noConversion"/>
  </si>
  <si>
    <t>attack</t>
    <phoneticPr fontId="7" type="noConversion"/>
  </si>
  <si>
    <t>defense</t>
    <phoneticPr fontId="7" type="noConversion"/>
  </si>
  <si>
    <t>maxhp</t>
    <phoneticPr fontId="7" type="noConversion"/>
  </si>
  <si>
    <t>movespeed</t>
    <phoneticPr fontId="7" type="noConversion"/>
  </si>
  <si>
    <t>attackspeed</t>
    <phoneticPr fontId="7" type="noConversion"/>
  </si>
  <si>
    <t>dodge</t>
    <phoneticPr fontId="7" type="noConversion"/>
  </si>
  <si>
    <t>numtype</t>
    <phoneticPr fontId="7" type="noConversion"/>
  </si>
  <si>
    <t>name</t>
    <phoneticPr fontId="7" type="noConversion"/>
  </si>
  <si>
    <t>exp</t>
    <phoneticPr fontId="7" type="noConversion"/>
  </si>
  <si>
    <t>gold</t>
    <phoneticPr fontId="7" type="noConversion"/>
  </si>
  <si>
    <t>level</t>
    <phoneticPr fontId="7" type="noConversion"/>
  </si>
  <si>
    <t>地精</t>
    <phoneticPr fontId="7" type="noConversion"/>
  </si>
  <si>
    <t>欧姆村</t>
    <phoneticPr fontId="7" type="noConversion"/>
  </si>
  <si>
    <t>奥坎</t>
    <phoneticPr fontId="7" type="noConversion"/>
  </si>
  <si>
    <t>魔法塔楼</t>
    <phoneticPr fontId="7" type="noConversion"/>
  </si>
  <si>
    <t>神秘岛</t>
    <phoneticPr fontId="7" type="noConversion"/>
  </si>
  <si>
    <t>深渊入口</t>
    <phoneticPr fontId="7" type="noConversion"/>
  </si>
  <si>
    <t>深渊</t>
    <phoneticPr fontId="7" type="noConversion"/>
  </si>
  <si>
    <t>巨魔</t>
    <phoneticPr fontId="7" type="noConversion"/>
  </si>
  <si>
    <t>章节→</t>
    <phoneticPr fontId="7" type="noConversion"/>
  </si>
  <si>
    <t>魔化巨猿</t>
    <phoneticPr fontId="7" type="noConversion"/>
  </si>
  <si>
    <t>幽灵王</t>
    <phoneticPr fontId="7" type="noConversion"/>
  </si>
  <si>
    <t>食人魔</t>
    <phoneticPr fontId="7" type="noConversion"/>
  </si>
  <si>
    <t>半兽人</t>
    <phoneticPr fontId="7" type="noConversion"/>
  </si>
  <si>
    <t>地精萨满</t>
    <phoneticPr fontId="7" type="noConversion"/>
  </si>
  <si>
    <t>毒液蜘蛛</t>
    <phoneticPr fontId="7" type="noConversion"/>
  </si>
  <si>
    <t>德鲁伊</t>
    <phoneticPr fontId="7" type="noConversion"/>
  </si>
  <si>
    <t>树妖</t>
    <phoneticPr fontId="7" type="noConversion"/>
  </si>
  <si>
    <t>小精灵</t>
    <phoneticPr fontId="7" type="noConversion"/>
  </si>
  <si>
    <t>骷髅</t>
    <phoneticPr fontId="7" type="noConversion"/>
  </si>
  <si>
    <t>僵尸</t>
    <phoneticPr fontId="7" type="noConversion"/>
  </si>
  <si>
    <t>巫妖</t>
    <phoneticPr fontId="7" type="noConversion"/>
  </si>
  <si>
    <t>骷髅射手</t>
    <phoneticPr fontId="7" type="noConversion"/>
  </si>
  <si>
    <t>石像鬼</t>
    <phoneticPr fontId="7" type="noConversion"/>
  </si>
  <si>
    <t>巨石傀儡</t>
    <phoneticPr fontId="7" type="noConversion"/>
  </si>
  <si>
    <t>恶魔之子</t>
    <phoneticPr fontId="7" type="noConversion"/>
  </si>
  <si>
    <t>亡灵巫师</t>
    <phoneticPr fontId="7" type="noConversion"/>
  </si>
  <si>
    <t>妖姬</t>
    <phoneticPr fontId="7" type="noConversion"/>
  </si>
  <si>
    <t>独眼巨人</t>
    <phoneticPr fontId="7" type="noConversion"/>
  </si>
  <si>
    <t>黑暗君主</t>
    <phoneticPr fontId="7" type="noConversion"/>
  </si>
  <si>
    <t>章节</t>
    <phoneticPr fontId="7" type="noConversion"/>
  </si>
  <si>
    <t>血-石像鬼</t>
    <phoneticPr fontId="7" type="noConversion"/>
  </si>
  <si>
    <t>妖术师</t>
    <phoneticPr fontId="7" type="noConversion"/>
  </si>
  <si>
    <t>炸弹地精</t>
    <phoneticPr fontId="7" type="noConversion"/>
  </si>
  <si>
    <t>range</t>
    <phoneticPr fontId="7" type="noConversion"/>
  </si>
  <si>
    <t>攻击范围</t>
    <phoneticPr fontId="7" type="noConversion"/>
  </si>
  <si>
    <t>int</t>
    <phoneticPr fontId="7" type="noConversion"/>
  </si>
  <si>
    <t>float</t>
    <phoneticPr fontId="7" type="noConversion"/>
  </si>
  <si>
    <t>怪物名字</t>
    <phoneticPr fontId="7" type="noConversion"/>
  </si>
  <si>
    <t>min_range</t>
    <phoneticPr fontId="7" type="noConversion"/>
  </si>
  <si>
    <t>cast_time</t>
    <phoneticPr fontId="7" type="noConversion"/>
  </si>
  <si>
    <t>guard_range</t>
    <phoneticPr fontId="7" type="noConversion"/>
  </si>
  <si>
    <t>int</t>
    <phoneticPr fontId="7" type="noConversion"/>
  </si>
  <si>
    <t>警觉范围</t>
    <phoneticPr fontId="7" type="noConversion"/>
  </si>
  <si>
    <t>guard_range</t>
    <phoneticPr fontId="7" type="noConversion"/>
  </si>
  <si>
    <t>slow_dis</t>
    <phoneticPr fontId="7" type="noConversion"/>
  </si>
  <si>
    <t>slow_num</t>
    <phoneticPr fontId="7" type="noConversion"/>
  </si>
  <si>
    <t>exp</t>
    <phoneticPr fontId="7" type="noConversion"/>
  </si>
  <si>
    <t>gold</t>
    <phoneticPr fontId="7" type="noConversion"/>
  </si>
  <si>
    <t>类型</t>
    <phoneticPr fontId="7" type="noConversion"/>
  </si>
  <si>
    <t>经验</t>
    <phoneticPr fontId="7" type="noConversion"/>
  </si>
  <si>
    <t>金币</t>
    <phoneticPr fontId="7" type="noConversion"/>
  </si>
  <si>
    <t>章节id</t>
    <phoneticPr fontId="7" type="noConversion"/>
  </si>
  <si>
    <t>普通</t>
    <phoneticPr fontId="7" type="noConversion"/>
  </si>
  <si>
    <t>经验</t>
    <phoneticPr fontId="7" type="noConversion"/>
  </si>
  <si>
    <t>金币</t>
    <phoneticPr fontId="7" type="noConversion"/>
  </si>
  <si>
    <t>装备</t>
    <phoneticPr fontId="7" type="noConversion"/>
  </si>
  <si>
    <t>装备</t>
    <phoneticPr fontId="7" type="noConversion"/>
  </si>
  <si>
    <t>chapter</t>
  </si>
  <si>
    <t>mon_chapter</t>
    <phoneticPr fontId="7" type="noConversion"/>
  </si>
  <si>
    <t>怪物隶属章节</t>
    <phoneticPr fontId="7" type="noConversion"/>
  </si>
  <si>
    <t>int</t>
    <phoneticPr fontId="7" type="noConversion"/>
  </si>
  <si>
    <t>弓箭手</t>
  </si>
  <si>
    <t>小骷髅</t>
  </si>
  <si>
    <t>骷髅国王</t>
  </si>
  <si>
    <t>骷髅法师</t>
  </si>
  <si>
    <t>骷髅勇士</t>
  </si>
  <si>
    <t>哥布林法师</t>
  </si>
  <si>
    <t>兽人勇士</t>
  </si>
  <si>
    <t>兽人战士</t>
  </si>
  <si>
    <t>兽人药师</t>
  </si>
  <si>
    <t>章节→</t>
  </si>
  <si>
    <t>数值类型</t>
  </si>
  <si>
    <t>mod_id</t>
  </si>
  <si>
    <t>欧姆村</t>
  </si>
  <si>
    <t>奥坎</t>
  </si>
  <si>
    <t>魔法塔楼</t>
  </si>
  <si>
    <t>神秘岛</t>
  </si>
  <si>
    <t>深渊入口</t>
  </si>
  <si>
    <t>深渊</t>
  </si>
  <si>
    <t>经验</t>
  </si>
  <si>
    <t>金币</t>
  </si>
  <si>
    <t>装备</t>
  </si>
  <si>
    <t>普通</t>
  </si>
  <si>
    <t>肉盾</t>
  </si>
  <si>
    <t>法师</t>
  </si>
  <si>
    <t>远程</t>
  </si>
  <si>
    <t>BOSS</t>
  </si>
  <si>
    <t>character</t>
    <phoneticPr fontId="7" type="noConversion"/>
  </si>
  <si>
    <t>int</t>
    <phoneticPr fontId="7" type="noConversion"/>
  </si>
  <si>
    <t>id</t>
    <phoneticPr fontId="7" type="noConversion"/>
  </si>
  <si>
    <t>语言表</t>
    <phoneticPr fontId="7" type="noConversion"/>
  </si>
  <si>
    <t>key</t>
    <phoneticPr fontId="7" type="noConversion"/>
  </si>
  <si>
    <t>中文</t>
    <phoneticPr fontId="7" type="noConversion"/>
  </si>
  <si>
    <t>英文</t>
    <phoneticPr fontId="7" type="noConversion"/>
  </si>
  <si>
    <t>MonsterName_</t>
    <phoneticPr fontId="7" type="noConversion"/>
  </si>
  <si>
    <t>Orc Warrior</t>
    <phoneticPr fontId="7" type="noConversion"/>
  </si>
  <si>
    <t>Orc Fighter</t>
    <phoneticPr fontId="7" type="noConversion"/>
  </si>
  <si>
    <t>Goblin Sorcerer</t>
    <phoneticPr fontId="7" type="noConversion"/>
  </si>
  <si>
    <t>Orc Witch</t>
    <phoneticPr fontId="7" type="noConversion"/>
  </si>
  <si>
    <t>Orc BOSS</t>
    <phoneticPr fontId="7" type="noConversion"/>
  </si>
  <si>
    <t>Skeleton</t>
    <phoneticPr fontId="7" type="noConversion"/>
  </si>
  <si>
    <t>Skeleton Warrior</t>
    <phoneticPr fontId="7" type="noConversion"/>
  </si>
  <si>
    <t>Skeleton Sorcerer</t>
    <phoneticPr fontId="7" type="noConversion"/>
  </si>
  <si>
    <t>Skeleton Archer</t>
    <phoneticPr fontId="7" type="noConversion"/>
  </si>
  <si>
    <t>Skeleton King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</si>
</sst>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9" borderId="0" xfId="0" applyFont="1" applyFill="1"/>
    <xf numFmtId="0" fontId="0" fillId="0" borderId="0" xfId="0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/>
    <xf numFmtId="0" fontId="0" fillId="14" borderId="0" xfId="0" applyFill="1"/>
    <xf numFmtId="0" fontId="0" fillId="0" borderId="0" xfId="0"/>
    <xf numFmtId="0" fontId="0" fillId="10" borderId="0" xfId="0" applyFill="1"/>
    <xf numFmtId="0" fontId="0" fillId="15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0" borderId="0" xfId="0"/>
    <xf numFmtId="0" fontId="12" fillId="16" borderId="0" xfId="8" applyFill="1"/>
    <xf numFmtId="0" fontId="0" fillId="0" borderId="0" xfId="0"/>
    <xf numFmtId="0" fontId="0" fillId="0" borderId="0" xfId="0"/>
  </cellXfs>
  <cellStyles count="114">
    <cellStyle name="常规" xfId="0" builtinId="0"/>
    <cellStyle name="常规 2" xfId="1" xr:uid="{00000000-0005-0000-0000-000001000000}"/>
    <cellStyle name="常规 2 2" xfId="2" xr:uid="{00000000-0005-0000-0000-000002000000}"/>
    <cellStyle name="常规 2 2 2" xfId="4" xr:uid="{00000000-0005-0000-0000-000003000000}"/>
    <cellStyle name="常规 2 2 2 2" xfId="41" xr:uid="{00000000-0005-0000-0000-000004000000}"/>
    <cellStyle name="常规 2 2 3" xfId="6" xr:uid="{00000000-0005-0000-0000-000005000000}"/>
    <cellStyle name="常规 2 2 3 2" xfId="43" xr:uid="{00000000-0005-0000-0000-000006000000}"/>
    <cellStyle name="常规 2 2 4" xfId="22" xr:uid="{00000000-0005-0000-0000-000007000000}"/>
    <cellStyle name="常规 2 2 4 2" xfId="57" xr:uid="{00000000-0005-0000-0000-000008000000}"/>
    <cellStyle name="常规 2 2 5" xfId="39" xr:uid="{00000000-0005-0000-0000-000009000000}"/>
    <cellStyle name="常规 2 2 6" xfId="72" xr:uid="{00000000-0005-0000-0000-00000A000000}"/>
    <cellStyle name="常规 2 3" xfId="3" xr:uid="{00000000-0005-0000-0000-00000B000000}"/>
    <cellStyle name="常规 2 3 2" xfId="8" xr:uid="{00000000-0005-0000-0000-00000C000000}"/>
    <cellStyle name="常规 2 3 3" xfId="40" xr:uid="{00000000-0005-0000-0000-00000D000000}"/>
    <cellStyle name="常规 2 4" xfId="5" xr:uid="{00000000-0005-0000-0000-00000E000000}"/>
    <cellStyle name="常规 2 4 2" xfId="42" xr:uid="{00000000-0005-0000-0000-00000F000000}"/>
    <cellStyle name="常规 2 5" xfId="21" xr:uid="{00000000-0005-0000-0000-000010000000}"/>
    <cellStyle name="常规 2 5 2" xfId="56" xr:uid="{00000000-0005-0000-0000-000011000000}"/>
    <cellStyle name="常规 2 6" xfId="38" xr:uid="{00000000-0005-0000-0000-000012000000}"/>
    <cellStyle name="常规 2 7" xfId="71" xr:uid="{00000000-0005-0000-0000-000013000000}"/>
    <cellStyle name="常规 3" xfId="7" xr:uid="{00000000-0005-0000-0000-000014000000}"/>
    <cellStyle name="常规 3 2" xfId="9" xr:uid="{00000000-0005-0000-0000-000015000000}"/>
    <cellStyle name="常规 3 2 2" xfId="15" xr:uid="{00000000-0005-0000-0000-000016000000}"/>
    <cellStyle name="常规 3 2 2 2" xfId="29" xr:uid="{00000000-0005-0000-0000-000017000000}"/>
    <cellStyle name="常规 3 2 2 2 2" xfId="64" xr:uid="{00000000-0005-0000-0000-000018000000}"/>
    <cellStyle name="常规 3 2 2 2 3" xfId="112" xr:uid="{00000000-0005-0000-0000-000019000000}"/>
    <cellStyle name="常规 3 2 2 3" xfId="50" xr:uid="{00000000-0005-0000-0000-00001A000000}"/>
    <cellStyle name="常规 3 2 2 4" xfId="79" xr:uid="{00000000-0005-0000-0000-00001B000000}"/>
    <cellStyle name="常规 3 2 3" xfId="20" xr:uid="{00000000-0005-0000-0000-00001C000000}"/>
    <cellStyle name="常规 3 2 3 2" xfId="34" xr:uid="{00000000-0005-0000-0000-00001D000000}"/>
    <cellStyle name="常规 3 2 3 2 2" xfId="69" xr:uid="{00000000-0005-0000-0000-00001E000000}"/>
    <cellStyle name="常规 3 2 3 3" xfId="55" xr:uid="{00000000-0005-0000-0000-00001F000000}"/>
    <cellStyle name="常规 3 2 3 4" xfId="84" xr:uid="{00000000-0005-0000-0000-000020000000}"/>
    <cellStyle name="常规 3 2 4" xfId="24" xr:uid="{00000000-0005-0000-0000-000021000000}"/>
    <cellStyle name="常规 3 2 4 2" xfId="59" xr:uid="{00000000-0005-0000-0000-000022000000}"/>
    <cellStyle name="常规 3 2 4 3" xfId="90" xr:uid="{00000000-0005-0000-0000-000023000000}"/>
    <cellStyle name="常规 3 2 5" xfId="45" xr:uid="{00000000-0005-0000-0000-000024000000}"/>
    <cellStyle name="常规 3 2 5 2" xfId="103" xr:uid="{00000000-0005-0000-0000-000025000000}"/>
    <cellStyle name="常规 3 2 6" xfId="74" xr:uid="{00000000-0005-0000-0000-000026000000}"/>
    <cellStyle name="常规 3 3" xfId="11" xr:uid="{00000000-0005-0000-0000-000027000000}"/>
    <cellStyle name="常规 3 3 2" xfId="26" xr:uid="{00000000-0005-0000-0000-000028000000}"/>
    <cellStyle name="常规 3 3 2 2" xfId="61" xr:uid="{00000000-0005-0000-0000-000029000000}"/>
    <cellStyle name="常规 3 3 2 3" xfId="109" xr:uid="{00000000-0005-0000-0000-00002A000000}"/>
    <cellStyle name="常规 3 3 3" xfId="47" xr:uid="{00000000-0005-0000-0000-00002B000000}"/>
    <cellStyle name="常规 3 3 3 2" xfId="100" xr:uid="{00000000-0005-0000-0000-00002C000000}"/>
    <cellStyle name="常规 3 3 4" xfId="76" xr:uid="{00000000-0005-0000-0000-00002D000000}"/>
    <cellStyle name="常规 3 4" xfId="18" xr:uid="{00000000-0005-0000-0000-00002E000000}"/>
    <cellStyle name="常规 3 4 2" xfId="32" xr:uid="{00000000-0005-0000-0000-00002F000000}"/>
    <cellStyle name="常规 3 4 2 2" xfId="67" xr:uid="{00000000-0005-0000-0000-000030000000}"/>
    <cellStyle name="常规 3 4 2 3" xfId="106" xr:uid="{00000000-0005-0000-0000-000031000000}"/>
    <cellStyle name="常规 3 4 3" xfId="53" xr:uid="{00000000-0005-0000-0000-000032000000}"/>
    <cellStyle name="常规 3 4 4" xfId="82" xr:uid="{00000000-0005-0000-0000-000033000000}"/>
    <cellStyle name="常规 3 5" xfId="23" xr:uid="{00000000-0005-0000-0000-000034000000}"/>
    <cellStyle name="常规 3 5 2" xfId="58" xr:uid="{00000000-0005-0000-0000-000035000000}"/>
    <cellStyle name="常规 3 5 3" xfId="87" xr:uid="{00000000-0005-0000-0000-000036000000}"/>
    <cellStyle name="常规 3 6" xfId="44" xr:uid="{00000000-0005-0000-0000-000037000000}"/>
    <cellStyle name="常规 3 6 2" xfId="94" xr:uid="{00000000-0005-0000-0000-000038000000}"/>
    <cellStyle name="常规 3 7" xfId="97" xr:uid="{00000000-0005-0000-0000-000039000000}"/>
    <cellStyle name="常规 3 8" xfId="73" xr:uid="{00000000-0005-0000-0000-00003A000000}"/>
    <cellStyle name="常规 4" xfId="12" xr:uid="{00000000-0005-0000-0000-00003B000000}"/>
    <cellStyle name="常规 4 2" xfId="16" xr:uid="{00000000-0005-0000-0000-00003C000000}"/>
    <cellStyle name="常规 4 2 2" xfId="19" xr:uid="{00000000-0005-0000-0000-00003D000000}"/>
    <cellStyle name="常规 4 2 2 2" xfId="33" xr:uid="{00000000-0005-0000-0000-00003E000000}"/>
    <cellStyle name="常规 4 2 2 2 2" xfId="68" xr:uid="{00000000-0005-0000-0000-00003F000000}"/>
    <cellStyle name="常规 4 2 2 2 3" xfId="111" xr:uid="{00000000-0005-0000-0000-000040000000}"/>
    <cellStyle name="常规 4 2 2 3" xfId="54" xr:uid="{00000000-0005-0000-0000-000041000000}"/>
    <cellStyle name="常规 4 2 2 4" xfId="83" xr:uid="{00000000-0005-0000-0000-000042000000}"/>
    <cellStyle name="常规 4 2 3" xfId="30" xr:uid="{00000000-0005-0000-0000-000043000000}"/>
    <cellStyle name="常规 4 2 3 2" xfId="65" xr:uid="{00000000-0005-0000-0000-000044000000}"/>
    <cellStyle name="常规 4 2 3 3" xfId="89" xr:uid="{00000000-0005-0000-0000-000045000000}"/>
    <cellStyle name="常规 4 2 4" xfId="51" xr:uid="{00000000-0005-0000-0000-000046000000}"/>
    <cellStyle name="常规 4 2 4 2" xfId="102" xr:uid="{00000000-0005-0000-0000-000047000000}"/>
    <cellStyle name="常规 4 2 5" xfId="80" xr:uid="{00000000-0005-0000-0000-000048000000}"/>
    <cellStyle name="常规 4 3" xfId="17" xr:uid="{00000000-0005-0000-0000-000049000000}"/>
    <cellStyle name="常规 4 3 2" xfId="31" xr:uid="{00000000-0005-0000-0000-00004A000000}"/>
    <cellStyle name="常规 4 3 2 2" xfId="66" xr:uid="{00000000-0005-0000-0000-00004B000000}"/>
    <cellStyle name="常规 4 3 2 3" xfId="110" xr:uid="{00000000-0005-0000-0000-00004C000000}"/>
    <cellStyle name="常规 4 3 3" xfId="52" xr:uid="{00000000-0005-0000-0000-00004D000000}"/>
    <cellStyle name="常规 4 3 3 2" xfId="101" xr:uid="{00000000-0005-0000-0000-00004E000000}"/>
    <cellStyle name="常规 4 3 4" xfId="81" xr:uid="{00000000-0005-0000-0000-00004F000000}"/>
    <cellStyle name="常规 4 4" xfId="27" xr:uid="{00000000-0005-0000-0000-000050000000}"/>
    <cellStyle name="常规 4 4 2" xfId="62" xr:uid="{00000000-0005-0000-0000-000051000000}"/>
    <cellStyle name="常规 4 4 2 2" xfId="107" xr:uid="{00000000-0005-0000-0000-000052000000}"/>
    <cellStyle name="常规 4 4 3" xfId="88" xr:uid="{00000000-0005-0000-0000-000053000000}"/>
    <cellStyle name="常规 4 5" xfId="48" xr:uid="{00000000-0005-0000-0000-000054000000}"/>
    <cellStyle name="常规 4 5 2" xfId="95" xr:uid="{00000000-0005-0000-0000-000055000000}"/>
    <cellStyle name="常规 4 6" xfId="98" xr:uid="{00000000-0005-0000-0000-000056000000}"/>
    <cellStyle name="常规 4 7" xfId="77" xr:uid="{00000000-0005-0000-0000-000057000000}"/>
    <cellStyle name="常规 5" xfId="13" xr:uid="{00000000-0005-0000-0000-000058000000}"/>
    <cellStyle name="常规 5 2" xfId="14" xr:uid="{00000000-0005-0000-0000-000059000000}"/>
    <cellStyle name="常规 5 2 2" xfId="28" xr:uid="{00000000-0005-0000-0000-00005A000000}"/>
    <cellStyle name="常规 5 2 2 2" xfId="63" xr:uid="{00000000-0005-0000-0000-00005B000000}"/>
    <cellStyle name="常规 5 2 2 3" xfId="113" xr:uid="{00000000-0005-0000-0000-00005C000000}"/>
    <cellStyle name="常规 5 2 3" xfId="49" xr:uid="{00000000-0005-0000-0000-00005D000000}"/>
    <cellStyle name="常规 5 2 3 2" xfId="104" xr:uid="{00000000-0005-0000-0000-00005E000000}"/>
    <cellStyle name="常规 5 2 4" xfId="78" xr:uid="{00000000-0005-0000-0000-00005F000000}"/>
    <cellStyle name="常规 5 3" xfId="93" xr:uid="{00000000-0005-0000-0000-000060000000}"/>
    <cellStyle name="常规 5 3 2" xfId="105" xr:uid="{00000000-0005-0000-0000-000061000000}"/>
    <cellStyle name="常规 5 4" xfId="96" xr:uid="{00000000-0005-0000-0000-000062000000}"/>
    <cellStyle name="常规 6" xfId="10" xr:uid="{00000000-0005-0000-0000-000063000000}"/>
    <cellStyle name="常规 6 2" xfId="25" xr:uid="{00000000-0005-0000-0000-000064000000}"/>
    <cellStyle name="常规 6 2 2" xfId="60" xr:uid="{00000000-0005-0000-0000-000065000000}"/>
    <cellStyle name="常规 6 2 3" xfId="92" xr:uid="{00000000-0005-0000-0000-000066000000}"/>
    <cellStyle name="常规 6 3" xfId="46" xr:uid="{00000000-0005-0000-0000-000067000000}"/>
    <cellStyle name="常规 6 3 2" xfId="108" xr:uid="{00000000-0005-0000-0000-000068000000}"/>
    <cellStyle name="常规 6 4" xfId="99" xr:uid="{00000000-0005-0000-0000-000069000000}"/>
    <cellStyle name="常规 6 5" xfId="75" xr:uid="{00000000-0005-0000-0000-00006A000000}"/>
    <cellStyle name="常规 7" xfId="35" xr:uid="{00000000-0005-0000-0000-00006B000000}"/>
    <cellStyle name="常规 7 2" xfId="70" xr:uid="{00000000-0005-0000-0000-00006C000000}"/>
    <cellStyle name="常规 7 3" xfId="85" xr:uid="{00000000-0005-0000-0000-00006D000000}"/>
    <cellStyle name="常规 8" xfId="37" xr:uid="{00000000-0005-0000-0000-00006E000000}"/>
    <cellStyle name="常规 8 2" xfId="86" xr:uid="{00000000-0005-0000-0000-00006F000000}"/>
    <cellStyle name="常规 9" xfId="36" xr:uid="{00000000-0005-0000-0000-000070000000}"/>
    <cellStyle name="常规 9 2" xfId="91" xr:uid="{00000000-0005-0000-0000-00007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abSelected="1" workbookViewId="0">
      <pane xSplit="6" ySplit="5" topLeftCell="G174" activePane="bottomRight" state="frozen"/>
      <selection pane="topRight" activeCell="F1" sqref="F1"/>
      <selection pane="bottomLeft" activeCell="A6" sqref="A6"/>
      <selection pane="bottomRight" activeCell="E6" sqref="E6:P207"/>
    </sheetView>
  </sheetViews>
  <sheetFormatPr defaultRowHeight="14.25" x14ac:dyDescent="0.2"/>
  <cols>
    <col min="1" max="1" width="10.5" bestFit="1" customWidth="1"/>
    <col min="3" max="3" width="12.75" style="23" bestFit="1" customWidth="1"/>
    <col min="4" max="4" width="12.75" style="26" customWidth="1"/>
    <col min="8" max="8" width="7.625" customWidth="1"/>
  </cols>
  <sheetData>
    <row r="1" spans="1:19" x14ac:dyDescent="0.2">
      <c r="A1" t="s">
        <v>11</v>
      </c>
      <c r="B1" t="s">
        <v>72</v>
      </c>
      <c r="C1" s="19" t="s">
        <v>102</v>
      </c>
      <c r="D1" s="19"/>
      <c r="E1" s="19" t="s">
        <v>25</v>
      </c>
      <c r="F1" s="19" t="s">
        <v>8</v>
      </c>
      <c r="G1" t="s">
        <v>77</v>
      </c>
      <c r="H1" t="s">
        <v>85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3" t="s">
        <v>21</v>
      </c>
      <c r="P1" s="3" t="s">
        <v>22</v>
      </c>
      <c r="R1" t="s">
        <v>13</v>
      </c>
      <c r="S1" s="3" t="s">
        <v>20</v>
      </c>
    </row>
    <row r="2" spans="1:19" x14ac:dyDescent="0.2">
      <c r="I2">
        <v>5</v>
      </c>
      <c r="J2">
        <v>6</v>
      </c>
      <c r="K2">
        <v>7</v>
      </c>
      <c r="O2">
        <v>6</v>
      </c>
      <c r="P2">
        <v>7</v>
      </c>
    </row>
    <row r="4" spans="1:19" x14ac:dyDescent="0.2">
      <c r="A4" t="s">
        <v>78</v>
      </c>
      <c r="B4" t="s">
        <v>78</v>
      </c>
      <c r="C4" s="23" t="s">
        <v>103</v>
      </c>
      <c r="D4" s="26" t="s">
        <v>131</v>
      </c>
      <c r="E4" t="s">
        <v>78</v>
      </c>
      <c r="F4" t="s">
        <v>78</v>
      </c>
      <c r="G4" t="s">
        <v>78</v>
      </c>
      <c r="H4" t="s">
        <v>84</v>
      </c>
      <c r="I4" t="s">
        <v>78</v>
      </c>
      <c r="J4" t="s">
        <v>78</v>
      </c>
      <c r="K4" t="s">
        <v>78</v>
      </c>
      <c r="L4" t="s">
        <v>78</v>
      </c>
      <c r="M4" t="s">
        <v>79</v>
      </c>
      <c r="N4" t="s">
        <v>78</v>
      </c>
      <c r="O4" t="s">
        <v>78</v>
      </c>
      <c r="P4" t="s">
        <v>78</v>
      </c>
    </row>
    <row r="5" spans="1:19" x14ac:dyDescent="0.2">
      <c r="A5" t="s">
        <v>30</v>
      </c>
      <c r="B5" s="17" t="s">
        <v>100</v>
      </c>
      <c r="C5" s="23" t="s">
        <v>101</v>
      </c>
      <c r="D5" s="26" t="s">
        <v>130</v>
      </c>
      <c r="E5" t="s">
        <v>42</v>
      </c>
      <c r="F5" t="s">
        <v>38</v>
      </c>
      <c r="G5" t="s">
        <v>76</v>
      </c>
      <c r="H5" t="s">
        <v>83</v>
      </c>
      <c r="I5" s="4" t="s">
        <v>32</v>
      </c>
      <c r="J5" s="4" t="s">
        <v>33</v>
      </c>
      <c r="K5" s="4" t="s">
        <v>34</v>
      </c>
      <c r="L5" t="s">
        <v>35</v>
      </c>
      <c r="M5" t="s">
        <v>36</v>
      </c>
      <c r="N5" t="s">
        <v>37</v>
      </c>
      <c r="O5" t="s">
        <v>40</v>
      </c>
      <c r="P5" t="s">
        <v>41</v>
      </c>
      <c r="R5" t="s">
        <v>31</v>
      </c>
      <c r="S5" t="s">
        <v>39</v>
      </c>
    </row>
    <row r="6" spans="1:19" x14ac:dyDescent="0.2">
      <c r="A6">
        <f t="shared" ref="A6:A69" si="0">100000000+C6*100000+F6*1000+E6</f>
        <v>100101001</v>
      </c>
      <c r="B6" s="6">
        <v>1</v>
      </c>
      <c r="C6" s="23">
        <v>1</v>
      </c>
      <c r="D6" s="26">
        <f>INDEX(索引!$AA$13:$AI$17,MATCH(F6,索引!$Y$13:$Y$17,0),MATCH(B6,索引!$AA$11:$AI$11,0))</f>
        <v>1001</v>
      </c>
      <c r="E6" s="3">
        <v>1</v>
      </c>
      <c r="F6">
        <v>1</v>
      </c>
      <c r="G6">
        <f>VLOOKUP(F6,索引!$A:$I,9,0)</f>
        <v>120</v>
      </c>
      <c r="H6">
        <f>VLOOKUP(F6,索引!$A:$L,12,0)</f>
        <v>600</v>
      </c>
      <c r="I6" s="26">
        <f>ROUND(VLOOKUP(VLOOKUP($E6,索引!$Q:$S,2,0),原始数值!$A:$C,2,0)*VLOOKUP($F6,索引!$A:$H,索引!$C$1,0)*VLOOKUP($E6,索引!$Q:$W,I$2,0)*VLOOKUP($C6,索引!$AK:$AQ,I$2-2,0),0)</f>
        <v>1</v>
      </c>
      <c r="J6" s="26">
        <f>ROUND(VLOOKUP(F6,索引!$A:$H,索引!$D$1,0)*VLOOKUP($E6,索引!$Q:$W,J$2,0)*VLOOKUP($C6,索引!$AK:$AQ,J$2-2,0),0)</f>
        <v>0</v>
      </c>
      <c r="K6" s="26">
        <f>ROUND(VLOOKUP(VLOOKUP($E6,索引!$Q:$S,2,0),原始数值!$A:$C,3,0)*VLOOKUP($F6,索引!$A:$H,索引!$E$1,0)*VLOOKUP($E6,索引!$Q:$W,K$2,0)*VLOOKUP($C6,索引!$AK:$AQ,K$2-2,0),0)</f>
        <v>12</v>
      </c>
      <c r="L6">
        <f>VLOOKUP(F6,索引!$A:$H,索引!$F$1,0)</f>
        <v>350</v>
      </c>
      <c r="M6">
        <f>VLOOKUP(F6,索引!$A:$H,索引!$G$1,0)</f>
        <v>1000</v>
      </c>
      <c r="N6" s="24">
        <v>0</v>
      </c>
      <c r="O6" s="26">
        <f>ROUND(VLOOKUP(E6,索引!$Q:$T,4,0)*VLOOKUP(F6,索引!$A:$H,索引!$H$1,0)*VLOOKUP(B6,索引!AK:AQ,O$2,0),0)</f>
        <v>1</v>
      </c>
      <c r="P6" s="26">
        <f>ROUND(VLOOKUP(E6,索引!$Q:$S,3,0)*VLOOKUP(B6,索引!AK:AQ,P$2,0),0)</f>
        <v>1</v>
      </c>
      <c r="R6" t="str">
        <f>VLOOKUP(F6,索引!$A:$H,索引!$B$1,0)</f>
        <v>普通</v>
      </c>
      <c r="S6" t="str">
        <f>INDEX(索引!$AA$5:$AF$9,MATCH(F6,索引!$Y$5:$Y$9,0),MATCH(B6,索引!$AA$3:$AF$3,0))</f>
        <v>兽人战士</v>
      </c>
    </row>
    <row r="7" spans="1:19" x14ac:dyDescent="0.2">
      <c r="A7" s="23">
        <f t="shared" si="0"/>
        <v>100102001</v>
      </c>
      <c r="B7" s="6">
        <v>1</v>
      </c>
      <c r="C7" s="23">
        <v>1</v>
      </c>
      <c r="D7" s="26">
        <f>INDEX(索引!$AA$13:$AI$17,MATCH(F7,索引!$Y$13:$Y$17,0),MATCH(B7,索引!$AA$11:$AI$11,0))</f>
        <v>1002</v>
      </c>
      <c r="E7" s="3">
        <v>1</v>
      </c>
      <c r="F7">
        <v>2</v>
      </c>
      <c r="G7">
        <f>VLOOKUP(F7,索引!$A:$I,9,0)</f>
        <v>120</v>
      </c>
      <c r="H7">
        <f>VLOOKUP(F7,索引!$A:$L,12,0)</f>
        <v>700</v>
      </c>
      <c r="I7" s="26">
        <f>ROUND(VLOOKUP(VLOOKUP($E7,索引!$Q:$S,2,0),原始数值!$A:$C,2,0)*VLOOKUP($F7,索引!$A:$H,索引!$C$1,0)*VLOOKUP($E7,索引!$Q:$W,I$2,0)*VLOOKUP($C7,索引!$AK:$AQ,I$2-2,0),0)</f>
        <v>2</v>
      </c>
      <c r="J7" s="26">
        <f>ROUND(VLOOKUP(F7,索引!$A:$H,索引!$D$1,0)*VLOOKUP($E7,索引!$Q:$W,J$2,0)*VLOOKUP($C7,索引!$AK:$AQ,J$2-2,0),0)</f>
        <v>0</v>
      </c>
      <c r="K7" s="26">
        <f>ROUND(VLOOKUP(VLOOKUP($E7,索引!$Q:$S,2,0),原始数值!$A:$C,3,0)*VLOOKUP($F7,索引!$A:$H,索引!$E$1,0)*VLOOKUP($E7,索引!$Q:$W,K$2,0)*VLOOKUP($C7,索引!$AK:$AQ,K$2-2,0),0)</f>
        <v>24</v>
      </c>
      <c r="L7">
        <f>VLOOKUP(F7,索引!$A:$H,索引!$F$1,0)</f>
        <v>200</v>
      </c>
      <c r="M7">
        <f>VLOOKUP(F7,索引!$A:$H,索引!$G$1,0)</f>
        <v>500</v>
      </c>
      <c r="N7" s="24">
        <v>0</v>
      </c>
      <c r="O7" s="26">
        <f>ROUND(VLOOKUP(E7,索引!$Q:$T,4,0)*VLOOKUP(F7,索引!$A:$H,索引!$H$1,0)*VLOOKUP(B7,索引!AK:AQ,O$2,0),0)</f>
        <v>2</v>
      </c>
      <c r="P7" s="26">
        <f>ROUND(VLOOKUP(E7,索引!$Q:$S,3,0)*VLOOKUP(B7,索引!AK:AQ,P$2,0),0)</f>
        <v>1</v>
      </c>
      <c r="R7" t="str">
        <f>VLOOKUP(F7,索引!$A:$H,索引!$B$1,0)</f>
        <v>肉盾</v>
      </c>
      <c r="S7" t="str">
        <f>INDEX(索引!$AA$5:$AF$9,MATCH(F7,索引!$Y$5:$Y$9,0),MATCH(B7,索引!$AA$3:$AF$3,0))</f>
        <v>兽人勇士</v>
      </c>
    </row>
    <row r="8" spans="1:19" x14ac:dyDescent="0.2">
      <c r="A8" s="23">
        <f t="shared" si="0"/>
        <v>100101002</v>
      </c>
      <c r="B8" s="6">
        <v>1</v>
      </c>
      <c r="C8" s="23">
        <v>1</v>
      </c>
      <c r="D8" s="26">
        <f>INDEX(索引!$AA$13:$AI$17,MATCH(F8,索引!$Y$13:$Y$17,0),MATCH(B8,索引!$AA$11:$AI$11,0))</f>
        <v>1001</v>
      </c>
      <c r="E8" s="1">
        <v>2</v>
      </c>
      <c r="F8">
        <v>1</v>
      </c>
      <c r="G8" s="23">
        <f>VLOOKUP(F8,索引!$A:$I,9,0)</f>
        <v>120</v>
      </c>
      <c r="H8" s="23">
        <f>VLOOKUP(F8,索引!$A:$L,12,0)</f>
        <v>600</v>
      </c>
      <c r="I8" s="23">
        <f>ROUND(VLOOKUP(VLOOKUP($E8,索引!$Q:$S,2,0),原始数值!$A:$C,2,0)*VLOOKUP($F8,索引!$A:$H,索引!$C$1,0)*VLOOKUP($E8,索引!$Q:$W,I$2,0)*VLOOKUP($C8,索引!$AK:$AQ,I$2-2,0),0)</f>
        <v>3</v>
      </c>
      <c r="J8" s="23">
        <f>ROUND(VLOOKUP(F8,索引!$A:$H,索引!$D$1,0)*VLOOKUP($E8,索引!$Q:$W,J$2,0)*VLOOKUP($C8,索引!$AK:$AQ,J$2-2,0),0)</f>
        <v>0</v>
      </c>
      <c r="K8" s="23">
        <f>ROUND(VLOOKUP(VLOOKUP($E8,索引!$Q:$S,2,0),原始数值!$A:$C,3,0)*VLOOKUP($F8,索引!$A:$H,索引!$E$1,0)*VLOOKUP($E8,索引!$Q:$W,K$2,0)*VLOOKUP($C8,索引!$AK:$AQ,K$2-2,0),0)</f>
        <v>12</v>
      </c>
      <c r="L8" s="23">
        <f>VLOOKUP(F8,索引!$A:$H,索引!$F$1,0)</f>
        <v>350</v>
      </c>
      <c r="M8" s="23">
        <f>VLOOKUP(F8,索引!$A:$H,索引!$G$1,0)</f>
        <v>1000</v>
      </c>
      <c r="N8" s="24">
        <v>0</v>
      </c>
      <c r="O8" s="23">
        <f>ROUND(VLOOKUP(E8,索引!$Q:$T,4,0)*VLOOKUP(F8,索引!$A:$H,索引!$H$1,0)*VLOOKUP(B8,索引!AK:AQ,O$2,0),0)</f>
        <v>2</v>
      </c>
      <c r="P8" s="23">
        <f>ROUND(VLOOKUP(E8,索引!$Q:$S,3,0)*VLOOKUP(B8,索引!AK:AQ,P$2,0),0)</f>
        <v>2</v>
      </c>
      <c r="Q8" s="23"/>
      <c r="R8" s="23" t="str">
        <f>VLOOKUP(F8,索引!$A:$H,索引!$B$1,0)</f>
        <v>普通</v>
      </c>
      <c r="S8" s="23" t="str">
        <f>INDEX(索引!$AA$5:$AF$9,MATCH(F8,索引!$Y$5:$Y$9,0),MATCH(C8,索引!$AA$3:$AF$3,0))</f>
        <v>兽人战士</v>
      </c>
    </row>
    <row r="9" spans="1:19" x14ac:dyDescent="0.2">
      <c r="A9" s="23">
        <f t="shared" si="0"/>
        <v>100102002</v>
      </c>
      <c r="B9" s="6">
        <v>1</v>
      </c>
      <c r="C9" s="23">
        <v>1</v>
      </c>
      <c r="D9" s="26">
        <f>INDEX(索引!$AA$13:$AI$17,MATCH(F9,索引!$Y$13:$Y$17,0),MATCH(B9,索引!$AA$11:$AI$11,0))</f>
        <v>1002</v>
      </c>
      <c r="E9" s="1">
        <v>2</v>
      </c>
      <c r="F9">
        <v>2</v>
      </c>
      <c r="G9">
        <f>VLOOKUP(F9,索引!$A:$I,9,0)</f>
        <v>120</v>
      </c>
      <c r="H9" s="15">
        <f>VLOOKUP(F9,索引!$A:$L,12,0)</f>
        <v>700</v>
      </c>
      <c r="I9" s="15">
        <f>ROUND(VLOOKUP(VLOOKUP($E9,索引!$Q:$S,2,0),原始数值!$A:$C,2,0)*VLOOKUP($F9,索引!$A:$H,索引!$C$1,0)*VLOOKUP($E9,索引!$Q:$W,I$2,0)*VLOOKUP($C9,索引!$AK:$AQ,I$2-2,0),0)</f>
        <v>4</v>
      </c>
      <c r="J9" s="15">
        <f>ROUND(VLOOKUP(F9,索引!$A:$H,索引!$D$1,0)*VLOOKUP($E9,索引!$Q:$W,J$2,0)*VLOOKUP($C9,索引!$AK:$AQ,J$2-2,0),0)</f>
        <v>0</v>
      </c>
      <c r="K9" s="15">
        <f>ROUND(VLOOKUP(VLOOKUP($E9,索引!$Q:$S,2,0),原始数值!$A:$C,3,0)*VLOOKUP($F9,索引!$A:$H,索引!$E$1,0)*VLOOKUP($E9,索引!$Q:$W,K$2,0)*VLOOKUP($C9,索引!$AK:$AQ,K$2-2,0),0)</f>
        <v>23</v>
      </c>
      <c r="L9" s="15">
        <f>VLOOKUP(F9,索引!$A:$H,索引!$F$1,0)</f>
        <v>200</v>
      </c>
      <c r="M9" s="15">
        <f>VLOOKUP(F9,索引!$A:$H,索引!$G$1,0)</f>
        <v>500</v>
      </c>
      <c r="N9" s="24">
        <v>0</v>
      </c>
      <c r="O9" s="25">
        <f>ROUND(VLOOKUP(E9,索引!$Q:$T,4,0)*VLOOKUP(F9,索引!$A:$H,索引!$H$1,0)*VLOOKUP(B9,索引!AK:AQ,O$2,0),0)</f>
        <v>3</v>
      </c>
      <c r="P9" s="25">
        <f>ROUND(VLOOKUP(E9,索引!$Q:$S,3,0)*VLOOKUP(B9,索引!AK:AQ,P$2,0),0)</f>
        <v>2</v>
      </c>
      <c r="R9" t="str">
        <f>VLOOKUP(F9,索引!$A:$H,索引!$B$1,0)</f>
        <v>肉盾</v>
      </c>
      <c r="S9" t="str">
        <f>INDEX(索引!$AA$5:$AF$9,MATCH(F9,索引!$Y$5:$Y$9,0),MATCH(C9,索引!$AA$3:$AF$3,0))</f>
        <v>兽人勇士</v>
      </c>
    </row>
    <row r="10" spans="1:19" x14ac:dyDescent="0.2">
      <c r="A10" s="23">
        <f t="shared" si="0"/>
        <v>100101003</v>
      </c>
      <c r="B10" s="6">
        <v>1</v>
      </c>
      <c r="C10" s="23">
        <v>1</v>
      </c>
      <c r="D10" s="26">
        <f>INDEX(索引!$AA$13:$AI$17,MATCH(F10,索引!$Y$13:$Y$17,0),MATCH(B10,索引!$AA$11:$AI$11,0))</f>
        <v>1001</v>
      </c>
      <c r="E10" s="3">
        <v>3</v>
      </c>
      <c r="F10">
        <v>1</v>
      </c>
      <c r="G10" s="23">
        <f>VLOOKUP(F10,索引!$A:$I,9,0)</f>
        <v>120</v>
      </c>
      <c r="H10" s="23">
        <f>VLOOKUP(F10,索引!$A:$L,12,0)</f>
        <v>600</v>
      </c>
      <c r="I10" s="23">
        <f>ROUND(VLOOKUP(VLOOKUP($E10,索引!$Q:$S,2,0),原始数值!$A:$C,2,0)*VLOOKUP($F10,索引!$A:$H,索引!$C$1,0)*VLOOKUP($E10,索引!$Q:$W,I$2,0)*VLOOKUP($C10,索引!$AK:$AQ,I$2-2,0),0)</f>
        <v>4</v>
      </c>
      <c r="J10" s="23">
        <f>ROUND(VLOOKUP(F10,索引!$A:$H,索引!$D$1,0)*VLOOKUP($E10,索引!$Q:$W,J$2,0)*VLOOKUP($C10,索引!$AK:$AQ,J$2-2,0),0)</f>
        <v>0</v>
      </c>
      <c r="K10" s="23">
        <f>ROUND(VLOOKUP(VLOOKUP($E10,索引!$Q:$S,2,0),原始数值!$A:$C,3,0)*VLOOKUP($F10,索引!$A:$H,索引!$E$1,0)*VLOOKUP($E10,索引!$Q:$W,K$2,0)*VLOOKUP($C10,索引!$AK:$AQ,K$2-2,0),0)</f>
        <v>27</v>
      </c>
      <c r="L10" s="23">
        <f>VLOOKUP(F10,索引!$A:$H,索引!$F$1,0)</f>
        <v>350</v>
      </c>
      <c r="M10" s="23">
        <f>VLOOKUP(F10,索引!$A:$H,索引!$G$1,0)</f>
        <v>1000</v>
      </c>
      <c r="N10" s="24">
        <v>0</v>
      </c>
      <c r="O10" s="25">
        <f>ROUND(VLOOKUP(E10,索引!$Q:$T,4,0)*VLOOKUP(F10,索引!$A:$H,索引!$H$1,0)*VLOOKUP(B10,索引!AK:AQ,O$2,0),0)</f>
        <v>3</v>
      </c>
      <c r="P10" s="25">
        <f>ROUND(VLOOKUP(E10,索引!$Q:$S,3,0)*VLOOKUP(B10,索引!AK:AQ,P$2,0),0)</f>
        <v>3</v>
      </c>
      <c r="Q10" s="23"/>
      <c r="R10" s="23" t="str">
        <f>VLOOKUP(F10,索引!$A:$H,索引!$B$1,0)</f>
        <v>普通</v>
      </c>
      <c r="S10" s="23" t="str">
        <f>INDEX(索引!$AA$5:$AF$9,MATCH(F10,索引!$Y$5:$Y$9,0),MATCH(C10,索引!$AA$3:$AF$3,0))</f>
        <v>兽人战士</v>
      </c>
    </row>
    <row r="11" spans="1:19" x14ac:dyDescent="0.2">
      <c r="A11" s="23">
        <f t="shared" si="0"/>
        <v>100102003</v>
      </c>
      <c r="B11" s="6">
        <v>1</v>
      </c>
      <c r="C11" s="23">
        <v>1</v>
      </c>
      <c r="D11" s="26">
        <f>INDEX(索引!$AA$13:$AI$17,MATCH(F11,索引!$Y$13:$Y$17,0),MATCH(B11,索引!$AA$11:$AI$11,0))</f>
        <v>1002</v>
      </c>
      <c r="E11" s="3">
        <v>3</v>
      </c>
      <c r="F11">
        <v>2</v>
      </c>
      <c r="G11" s="23">
        <f>VLOOKUP(F11,索引!$A:$I,9,0)</f>
        <v>120</v>
      </c>
      <c r="H11" s="23">
        <f>VLOOKUP(F11,索引!$A:$L,12,0)</f>
        <v>700</v>
      </c>
      <c r="I11" s="23">
        <f>ROUND(VLOOKUP(VLOOKUP($E11,索引!$Q:$S,2,0),原始数值!$A:$C,2,0)*VLOOKUP($F11,索引!$A:$H,索引!$C$1,0)*VLOOKUP($E11,索引!$Q:$W,I$2,0)*VLOOKUP($C11,索引!$AK:$AQ,I$2-2,0),0)</f>
        <v>6</v>
      </c>
      <c r="J11" s="23">
        <f>ROUND(VLOOKUP(F11,索引!$A:$H,索引!$D$1,0)*VLOOKUP($E11,索引!$Q:$W,J$2,0)*VLOOKUP($C11,索引!$AK:$AQ,J$2-2,0),0)</f>
        <v>1</v>
      </c>
      <c r="K11" s="23">
        <f>ROUND(VLOOKUP(VLOOKUP($E11,索引!$Q:$S,2,0),原始数值!$A:$C,3,0)*VLOOKUP($F11,索引!$A:$H,索引!$E$1,0)*VLOOKUP($E11,索引!$Q:$W,K$2,0)*VLOOKUP($C11,索引!$AK:$AQ,K$2-2,0),0)</f>
        <v>54</v>
      </c>
      <c r="L11" s="23">
        <f>VLOOKUP(F11,索引!$A:$H,索引!$F$1,0)</f>
        <v>200</v>
      </c>
      <c r="M11" s="23">
        <f>VLOOKUP(F11,索引!$A:$H,索引!$G$1,0)</f>
        <v>500</v>
      </c>
      <c r="N11" s="24">
        <v>0</v>
      </c>
      <c r="O11" s="25">
        <f>ROUND(VLOOKUP(E11,索引!$Q:$T,4,0)*VLOOKUP(F11,索引!$A:$H,索引!$H$1,0)*VLOOKUP(B11,索引!AK:AQ,O$2,0),0)</f>
        <v>5</v>
      </c>
      <c r="P11" s="25">
        <f>ROUND(VLOOKUP(E11,索引!$Q:$S,3,0)*VLOOKUP(B11,索引!AK:AQ,P$2,0),0)</f>
        <v>3</v>
      </c>
      <c r="Q11" s="23"/>
      <c r="R11" s="23" t="str">
        <f>VLOOKUP(F11,索引!$A:$H,索引!$B$1,0)</f>
        <v>肉盾</v>
      </c>
      <c r="S11" s="23" t="str">
        <f>INDEX(索引!$AA$5:$AF$9,MATCH(F11,索引!$Y$5:$Y$9,0),MATCH(C11,索引!$AA$3:$AF$3,0))</f>
        <v>兽人勇士</v>
      </c>
    </row>
    <row r="12" spans="1:19" x14ac:dyDescent="0.2">
      <c r="A12" s="23">
        <f t="shared" si="0"/>
        <v>100104003</v>
      </c>
      <c r="B12" s="6">
        <v>1</v>
      </c>
      <c r="C12" s="23">
        <v>1</v>
      </c>
      <c r="D12" s="26">
        <f>INDEX(索引!$AA$13:$AI$17,MATCH(F12,索引!$Y$13:$Y$17,0),MATCH(B12,索引!$AA$11:$AI$11,0))</f>
        <v>1004</v>
      </c>
      <c r="E12" s="3">
        <v>3</v>
      </c>
      <c r="F12">
        <v>4</v>
      </c>
      <c r="G12" s="23">
        <f>VLOOKUP(F12,索引!$A:$I,9,0)</f>
        <v>900</v>
      </c>
      <c r="H12" s="23">
        <f>VLOOKUP(F12,索引!$A:$L,12,0)</f>
        <v>700</v>
      </c>
      <c r="I12" s="23">
        <f>ROUND(VLOOKUP(VLOOKUP($E12,索引!$Q:$S,2,0),原始数值!$A:$C,2,0)*VLOOKUP($F12,索引!$A:$H,索引!$C$1,0)*VLOOKUP($E12,索引!$Q:$W,I$2,0)*VLOOKUP($C12,索引!$AK:$AQ,I$2-2,0),0)</f>
        <v>7</v>
      </c>
      <c r="J12" s="23">
        <f>ROUND(VLOOKUP(F12,索引!$A:$H,索引!$D$1,0)*VLOOKUP($E12,索引!$Q:$W,J$2,0)*VLOOKUP($C12,索引!$AK:$AQ,J$2-2,0),0)</f>
        <v>0</v>
      </c>
      <c r="K12" s="23">
        <f>ROUND(VLOOKUP(VLOOKUP($E12,索引!$Q:$S,2,0),原始数值!$A:$C,3,0)*VLOOKUP($F12,索引!$A:$H,索引!$E$1,0)*VLOOKUP($E12,索引!$Q:$W,K$2,0)*VLOOKUP($C12,索引!$AK:$AQ,K$2-2,0),0)</f>
        <v>45</v>
      </c>
      <c r="L12" s="23">
        <f>VLOOKUP(F12,索引!$A:$H,索引!$F$1,0)</f>
        <v>300</v>
      </c>
      <c r="M12" s="23">
        <f>VLOOKUP(F12,索引!$A:$H,索引!$G$1,0)</f>
        <v>750</v>
      </c>
      <c r="N12" s="24">
        <v>0</v>
      </c>
      <c r="O12" s="25">
        <f>ROUND(VLOOKUP(E12,索引!$Q:$T,4,0)*VLOOKUP(F12,索引!$A:$H,索引!$H$1,0)*VLOOKUP(B12,索引!AK:AQ,O$2,0),0)</f>
        <v>4</v>
      </c>
      <c r="P12" s="25">
        <f>ROUND(VLOOKUP(E12,索引!$Q:$S,3,0)*VLOOKUP(B12,索引!AK:AQ,P$2,0),0)</f>
        <v>3</v>
      </c>
      <c r="R12" s="23" t="str">
        <f>VLOOKUP(F12,索引!$A:$H,索引!$B$1,0)</f>
        <v>远程</v>
      </c>
      <c r="S12" s="23" t="str">
        <f>INDEX(索引!$AA$5:$AF$9,MATCH(F12,索引!$Y$5:$Y$9,0),MATCH(C12,索引!$AA$3:$AF$3,0))</f>
        <v>兽人药师</v>
      </c>
    </row>
    <row r="13" spans="1:19" x14ac:dyDescent="0.2">
      <c r="A13" s="23">
        <f t="shared" si="0"/>
        <v>100101004</v>
      </c>
      <c r="B13" s="6">
        <v>1</v>
      </c>
      <c r="C13" s="23">
        <v>1</v>
      </c>
      <c r="D13" s="26">
        <f>INDEX(索引!$AA$13:$AI$17,MATCH(F13,索引!$Y$13:$Y$17,0),MATCH(B13,索引!$AA$11:$AI$11,0))</f>
        <v>1001</v>
      </c>
      <c r="E13" s="1">
        <v>4</v>
      </c>
      <c r="F13">
        <v>1</v>
      </c>
      <c r="G13" s="23">
        <f>VLOOKUP(F13,索引!$A:$I,9,0)</f>
        <v>120</v>
      </c>
      <c r="H13" s="23">
        <f>VLOOKUP(F13,索引!$A:$L,12,0)</f>
        <v>600</v>
      </c>
      <c r="I13" s="23">
        <f>ROUND(VLOOKUP(VLOOKUP($E13,索引!$Q:$S,2,0),原始数值!$A:$C,2,0)*VLOOKUP($F13,索引!$A:$H,索引!$C$1,0)*VLOOKUP($E13,索引!$Q:$W,I$2,0)*VLOOKUP($C13,索引!$AK:$AQ,I$2-2,0),0)</f>
        <v>7</v>
      </c>
      <c r="J13" s="23">
        <f>ROUND(VLOOKUP(F13,索引!$A:$H,索引!$D$1,0)*VLOOKUP($E13,索引!$Q:$W,J$2,0)*VLOOKUP($C13,索引!$AK:$AQ,J$2-2,0),0)</f>
        <v>1</v>
      </c>
      <c r="K13" s="23">
        <f>ROUND(VLOOKUP(VLOOKUP($E13,索引!$Q:$S,2,0),原始数值!$A:$C,3,0)*VLOOKUP($F13,索引!$A:$H,索引!$E$1,0)*VLOOKUP($E13,索引!$Q:$W,K$2,0)*VLOOKUP($C13,索引!$AK:$AQ,K$2-2,0),0)</f>
        <v>41</v>
      </c>
      <c r="L13" s="23">
        <f>VLOOKUP(F13,索引!$A:$H,索引!$F$1,0)</f>
        <v>350</v>
      </c>
      <c r="M13" s="23">
        <f>VLOOKUP(F13,索引!$A:$H,索引!$G$1,0)</f>
        <v>1000</v>
      </c>
      <c r="N13" s="24">
        <v>0</v>
      </c>
      <c r="O13" s="25">
        <f>ROUND(VLOOKUP(E13,索引!$Q:$T,4,0)*VLOOKUP(F13,索引!$A:$H,索引!$H$1,0)*VLOOKUP(B13,索引!AK:AQ,O$2,0),0)</f>
        <v>4</v>
      </c>
      <c r="P13" s="25">
        <f>ROUND(VLOOKUP(E13,索引!$Q:$S,3,0)*VLOOKUP(B13,索引!AK:AQ,P$2,0),0)</f>
        <v>4</v>
      </c>
      <c r="R13" s="23" t="str">
        <f>VLOOKUP(F13,索引!$A:$H,索引!$B$1,0)</f>
        <v>普通</v>
      </c>
      <c r="S13" s="23" t="str">
        <f>INDEX(索引!$AA$5:$AF$9,MATCH(F13,索引!$Y$5:$Y$9,0),MATCH(C13,索引!$AA$3:$AF$3,0))</f>
        <v>兽人战士</v>
      </c>
    </row>
    <row r="14" spans="1:19" x14ac:dyDescent="0.2">
      <c r="A14" s="23">
        <f t="shared" si="0"/>
        <v>100102004</v>
      </c>
      <c r="B14" s="6">
        <v>1</v>
      </c>
      <c r="C14" s="23">
        <v>1</v>
      </c>
      <c r="D14" s="26">
        <f>INDEX(索引!$AA$13:$AI$17,MATCH(F14,索引!$Y$13:$Y$17,0),MATCH(B14,索引!$AA$11:$AI$11,0))</f>
        <v>1002</v>
      </c>
      <c r="E14" s="1">
        <v>4</v>
      </c>
      <c r="F14">
        <v>2</v>
      </c>
      <c r="G14" s="23">
        <f>VLOOKUP(F14,索引!$A:$I,9,0)</f>
        <v>120</v>
      </c>
      <c r="H14" s="23">
        <f>VLOOKUP(F14,索引!$A:$L,12,0)</f>
        <v>700</v>
      </c>
      <c r="I14" s="23">
        <f>ROUND(VLOOKUP(VLOOKUP($E14,索引!$Q:$S,2,0),原始数值!$A:$C,2,0)*VLOOKUP($F14,索引!$A:$H,索引!$C$1,0)*VLOOKUP($E14,索引!$Q:$W,I$2,0)*VLOOKUP($C14,索引!$AK:$AQ,I$2-2,0),0)</f>
        <v>10</v>
      </c>
      <c r="J14" s="23">
        <f>ROUND(VLOOKUP(F14,索引!$A:$H,索引!$D$1,0)*VLOOKUP($E14,索引!$Q:$W,J$2,0)*VLOOKUP($C14,索引!$AK:$AQ,J$2-2,0),0)</f>
        <v>1</v>
      </c>
      <c r="K14" s="23">
        <f>ROUND(VLOOKUP(VLOOKUP($E14,索引!$Q:$S,2,0),原始数值!$A:$C,3,0)*VLOOKUP($F14,索引!$A:$H,索引!$E$1,0)*VLOOKUP($E14,索引!$Q:$W,K$2,0)*VLOOKUP($C14,索引!$AK:$AQ,K$2-2,0),0)</f>
        <v>81</v>
      </c>
      <c r="L14" s="23">
        <f>VLOOKUP(F14,索引!$A:$H,索引!$F$1,0)</f>
        <v>200</v>
      </c>
      <c r="M14" s="23">
        <f>VLOOKUP(F14,索引!$A:$H,索引!$G$1,0)</f>
        <v>500</v>
      </c>
      <c r="N14" s="24">
        <v>0</v>
      </c>
      <c r="O14" s="25">
        <f>ROUND(VLOOKUP(E14,索引!$Q:$T,4,0)*VLOOKUP(F14,索引!$A:$H,索引!$H$1,0)*VLOOKUP(B14,索引!AK:AQ,O$2,0),0)</f>
        <v>6</v>
      </c>
      <c r="P14" s="25">
        <f>ROUND(VLOOKUP(E14,索引!$Q:$S,3,0)*VLOOKUP(B14,索引!AK:AQ,P$2,0),0)</f>
        <v>4</v>
      </c>
      <c r="R14" s="23" t="str">
        <f>VLOOKUP(F14,索引!$A:$H,索引!$B$1,0)</f>
        <v>肉盾</v>
      </c>
      <c r="S14" s="23" t="str">
        <f>INDEX(索引!$AA$5:$AF$9,MATCH(F14,索引!$Y$5:$Y$9,0),MATCH(C14,索引!$AA$3:$AF$3,0))</f>
        <v>兽人勇士</v>
      </c>
    </row>
    <row r="15" spans="1:19" x14ac:dyDescent="0.2">
      <c r="A15" s="23">
        <f t="shared" si="0"/>
        <v>100103004</v>
      </c>
      <c r="B15" s="6">
        <v>1</v>
      </c>
      <c r="C15" s="23">
        <v>1</v>
      </c>
      <c r="D15" s="26">
        <f>INDEX(索引!$AA$13:$AI$17,MATCH(F15,索引!$Y$13:$Y$17,0),MATCH(B15,索引!$AA$11:$AI$11,0))</f>
        <v>1003</v>
      </c>
      <c r="E15" s="1">
        <v>4</v>
      </c>
      <c r="F15">
        <v>3</v>
      </c>
      <c r="G15" s="23">
        <f>VLOOKUP(F15,索引!$A:$I,9,0)</f>
        <v>1100</v>
      </c>
      <c r="H15" s="23">
        <f>VLOOKUP(F15,索引!$A:$L,12,0)</f>
        <v>1000</v>
      </c>
      <c r="I15" s="23">
        <f>ROUND(VLOOKUP(VLOOKUP($E15,索引!$Q:$S,2,0),原始数值!$A:$C,2,0)*VLOOKUP($F15,索引!$A:$H,索引!$C$1,0)*VLOOKUP($E15,索引!$Q:$W,I$2,0)*VLOOKUP($C15,索引!$AK:$AQ,I$2-2,0),0)</f>
        <v>12</v>
      </c>
      <c r="J15" s="23">
        <f>ROUND(VLOOKUP(F15,索引!$A:$H,索引!$D$1,0)*VLOOKUP($E15,索引!$Q:$W,J$2,0)*VLOOKUP($C15,索引!$AK:$AQ,J$2-2,0),0)</f>
        <v>0</v>
      </c>
      <c r="K15" s="23">
        <f>ROUND(VLOOKUP(VLOOKUP($E15,索引!$Q:$S,2,0),原始数值!$A:$C,3,0)*VLOOKUP($F15,索引!$A:$H,索引!$E$1,0)*VLOOKUP($E15,索引!$Q:$W,K$2,0)*VLOOKUP($C15,索引!$AK:$AQ,K$2-2,0),0)</f>
        <v>54</v>
      </c>
      <c r="L15" s="23">
        <f>VLOOKUP(F15,索引!$A:$H,索引!$F$1,0)</f>
        <v>200</v>
      </c>
      <c r="M15" s="23">
        <f>VLOOKUP(F15,索引!$A:$H,索引!$G$1,0)</f>
        <v>250</v>
      </c>
      <c r="N15" s="24">
        <v>0</v>
      </c>
      <c r="O15" s="25">
        <f>ROUND(VLOOKUP(E15,索引!$Q:$T,4,0)*VLOOKUP(F15,索引!$A:$H,索引!$H$1,0)*VLOOKUP(B15,索引!AK:AQ,O$2,0),0)</f>
        <v>5</v>
      </c>
      <c r="P15" s="25">
        <f>ROUND(VLOOKUP(E15,索引!$Q:$S,3,0)*VLOOKUP(B15,索引!AK:AQ,P$2,0),0)</f>
        <v>4</v>
      </c>
      <c r="R15" s="23" t="str">
        <f>VLOOKUP(F15,索引!$A:$H,索引!$B$1,0)</f>
        <v>法师</v>
      </c>
      <c r="S15" s="23" t="str">
        <f>INDEX(索引!$AA$5:$AF$9,MATCH(F15,索引!$Y$5:$Y$9,0),MATCH(C15,索引!$AA$3:$AF$3,0))</f>
        <v>哥布林法师</v>
      </c>
    </row>
    <row r="16" spans="1:19" x14ac:dyDescent="0.2">
      <c r="A16" s="23">
        <f t="shared" si="0"/>
        <v>100101005</v>
      </c>
      <c r="B16" s="6">
        <v>1</v>
      </c>
      <c r="C16" s="23">
        <v>1</v>
      </c>
      <c r="D16" s="26">
        <f>INDEX(索引!$AA$13:$AI$17,MATCH(F16,索引!$Y$13:$Y$17,0),MATCH(B16,索引!$AA$11:$AI$11,0))</f>
        <v>1001</v>
      </c>
      <c r="E16" s="3">
        <v>5</v>
      </c>
      <c r="F16">
        <v>1</v>
      </c>
      <c r="G16" s="23">
        <f>VLOOKUP(F16,索引!$A:$I,9,0)</f>
        <v>120</v>
      </c>
      <c r="H16" s="23">
        <f>VLOOKUP(F16,索引!$A:$L,12,0)</f>
        <v>600</v>
      </c>
      <c r="I16" s="23">
        <f>ROUND(VLOOKUP(VLOOKUP($E16,索引!$Q:$S,2,0),原始数值!$A:$C,2,0)*VLOOKUP($F16,索引!$A:$H,索引!$C$1,0)*VLOOKUP($E16,索引!$Q:$W,I$2,0)*VLOOKUP($C16,索引!$AK:$AQ,I$2-2,0),0)</f>
        <v>9</v>
      </c>
      <c r="J16" s="23">
        <f>ROUND(VLOOKUP(F16,索引!$A:$H,索引!$D$1,0)*VLOOKUP($E16,索引!$Q:$W,J$2,0)*VLOOKUP($C16,索引!$AK:$AQ,J$2-2,0),0)</f>
        <v>1</v>
      </c>
      <c r="K16" s="23">
        <f>ROUND(VLOOKUP(VLOOKUP($E16,索引!$Q:$S,2,0),原始数值!$A:$C,3,0)*VLOOKUP($F16,索引!$A:$H,索引!$E$1,0)*VLOOKUP($E16,索引!$Q:$W,K$2,0)*VLOOKUP($C16,索引!$AK:$AQ,K$2-2,0),0)</f>
        <v>58</v>
      </c>
      <c r="L16" s="23">
        <f>VLOOKUP(F16,索引!$A:$H,索引!$F$1,0)</f>
        <v>350</v>
      </c>
      <c r="M16" s="23">
        <f>VLOOKUP(F16,索引!$A:$H,索引!$G$1,0)</f>
        <v>1000</v>
      </c>
      <c r="N16" s="24">
        <v>0</v>
      </c>
      <c r="O16" s="25">
        <f>ROUND(VLOOKUP(E16,索引!$Q:$T,4,0)*VLOOKUP(F16,索引!$A:$H,索引!$H$1,0)*VLOOKUP(B16,索引!AK:AQ,O$2,0),0)</f>
        <v>5</v>
      </c>
      <c r="P16" s="25">
        <f>ROUND(VLOOKUP(E16,索引!$Q:$S,3,0)*VLOOKUP(B16,索引!AK:AQ,P$2,0),0)</f>
        <v>5</v>
      </c>
      <c r="R16" s="23" t="str">
        <f>VLOOKUP(F16,索引!$A:$H,索引!$B$1,0)</f>
        <v>普通</v>
      </c>
      <c r="S16" s="23" t="str">
        <f>INDEX(索引!$AA$5:$AF$9,MATCH(F16,索引!$Y$5:$Y$9,0),MATCH(C16,索引!$AA$3:$AF$3,0))</f>
        <v>兽人战士</v>
      </c>
    </row>
    <row r="17" spans="1:19" x14ac:dyDescent="0.2">
      <c r="A17" s="23">
        <f t="shared" si="0"/>
        <v>100102005</v>
      </c>
      <c r="B17" s="6">
        <v>1</v>
      </c>
      <c r="C17" s="23">
        <v>1</v>
      </c>
      <c r="D17" s="26">
        <f>INDEX(索引!$AA$13:$AI$17,MATCH(F17,索引!$Y$13:$Y$17,0),MATCH(B17,索引!$AA$11:$AI$11,0))</f>
        <v>1002</v>
      </c>
      <c r="E17" s="3">
        <v>5</v>
      </c>
      <c r="F17">
        <v>2</v>
      </c>
      <c r="G17" s="23">
        <f>VLOOKUP(F17,索引!$A:$I,9,0)</f>
        <v>120</v>
      </c>
      <c r="H17" s="23">
        <f>VLOOKUP(F17,索引!$A:$L,12,0)</f>
        <v>700</v>
      </c>
      <c r="I17" s="23">
        <f>ROUND(VLOOKUP(VLOOKUP($E17,索引!$Q:$S,2,0),原始数值!$A:$C,2,0)*VLOOKUP($F17,索引!$A:$H,索引!$C$1,0)*VLOOKUP($E17,索引!$Q:$W,I$2,0)*VLOOKUP($C17,索引!$AK:$AQ,I$2-2,0),0)</f>
        <v>14</v>
      </c>
      <c r="J17" s="23">
        <f>ROUND(VLOOKUP(F17,索引!$A:$H,索引!$D$1,0)*VLOOKUP($E17,索引!$Q:$W,J$2,0)*VLOOKUP($C17,索引!$AK:$AQ,J$2-2,0),0)</f>
        <v>2</v>
      </c>
      <c r="K17" s="23">
        <f>ROUND(VLOOKUP(VLOOKUP($E17,索引!$Q:$S,2,0),原始数值!$A:$C,3,0)*VLOOKUP($F17,索引!$A:$H,索引!$E$1,0)*VLOOKUP($E17,索引!$Q:$W,K$2,0)*VLOOKUP($C17,索引!$AK:$AQ,K$2-2,0),0)</f>
        <v>116</v>
      </c>
      <c r="L17" s="23">
        <f>VLOOKUP(F17,索引!$A:$H,索引!$F$1,0)</f>
        <v>200</v>
      </c>
      <c r="M17" s="23">
        <f>VLOOKUP(F17,索引!$A:$H,索引!$G$1,0)</f>
        <v>500</v>
      </c>
      <c r="N17" s="24">
        <v>0</v>
      </c>
      <c r="O17" s="25">
        <f>ROUND(VLOOKUP(E17,索引!$Q:$T,4,0)*VLOOKUP(F17,索引!$A:$H,索引!$H$1,0)*VLOOKUP(B17,索引!AK:AQ,O$2,0),0)</f>
        <v>8</v>
      </c>
      <c r="P17" s="25">
        <f>ROUND(VLOOKUP(E17,索引!$Q:$S,3,0)*VLOOKUP(B17,索引!AK:AQ,P$2,0),0)</f>
        <v>5</v>
      </c>
      <c r="R17" s="23" t="str">
        <f>VLOOKUP(F17,索引!$A:$H,索引!$B$1,0)</f>
        <v>肉盾</v>
      </c>
      <c r="S17" s="23" t="str">
        <f>INDEX(索引!$AA$5:$AF$9,MATCH(F17,索引!$Y$5:$Y$9,0),MATCH(C17,索引!$AA$3:$AF$3,0))</f>
        <v>兽人勇士</v>
      </c>
    </row>
    <row r="18" spans="1:19" x14ac:dyDescent="0.2">
      <c r="A18" s="23">
        <f t="shared" si="0"/>
        <v>100103005</v>
      </c>
      <c r="B18" s="6">
        <v>1</v>
      </c>
      <c r="C18" s="23">
        <v>1</v>
      </c>
      <c r="D18" s="26">
        <f>INDEX(索引!$AA$13:$AI$17,MATCH(F18,索引!$Y$13:$Y$17,0),MATCH(B18,索引!$AA$11:$AI$11,0))</f>
        <v>1003</v>
      </c>
      <c r="E18" s="3">
        <v>5</v>
      </c>
      <c r="F18">
        <v>3</v>
      </c>
      <c r="G18" s="23">
        <f>VLOOKUP(F18,索引!$A:$I,9,0)</f>
        <v>1100</v>
      </c>
      <c r="H18" s="23">
        <f>VLOOKUP(F18,索引!$A:$L,12,0)</f>
        <v>1000</v>
      </c>
      <c r="I18" s="23">
        <f>ROUND(VLOOKUP(VLOOKUP($E18,索引!$Q:$S,2,0),原始数值!$A:$C,2,0)*VLOOKUP($F18,索引!$A:$H,索引!$C$1,0)*VLOOKUP($E18,索引!$Q:$W,I$2,0)*VLOOKUP($C18,索引!$AK:$AQ,I$2-2,0),0)</f>
        <v>17</v>
      </c>
      <c r="J18" s="23">
        <f>ROUND(VLOOKUP(F18,索引!$A:$H,索引!$D$1,0)*VLOOKUP($E18,索引!$Q:$W,J$2,0)*VLOOKUP($C18,索引!$AK:$AQ,J$2-2,0),0)</f>
        <v>0</v>
      </c>
      <c r="K18" s="23">
        <f>ROUND(VLOOKUP(VLOOKUP($E18,索引!$Q:$S,2,0),原始数值!$A:$C,3,0)*VLOOKUP($F18,索引!$A:$H,索引!$E$1,0)*VLOOKUP($E18,索引!$Q:$W,K$2,0)*VLOOKUP($C18,索引!$AK:$AQ,K$2-2,0),0)</f>
        <v>77</v>
      </c>
      <c r="L18" s="23">
        <f>VLOOKUP(F18,索引!$A:$H,索引!$F$1,0)</f>
        <v>200</v>
      </c>
      <c r="M18" s="23">
        <f>VLOOKUP(F18,索引!$A:$H,索引!$G$1,0)</f>
        <v>250</v>
      </c>
      <c r="N18" s="24">
        <v>0</v>
      </c>
      <c r="O18" s="25">
        <f>ROUND(VLOOKUP(E18,索引!$Q:$T,4,0)*VLOOKUP(F18,索引!$A:$H,索引!$H$1,0)*VLOOKUP(B18,索引!AK:AQ,O$2,0),0)</f>
        <v>6</v>
      </c>
      <c r="P18" s="25">
        <f>ROUND(VLOOKUP(E18,索引!$Q:$S,3,0)*VLOOKUP(B18,索引!AK:AQ,P$2,0),0)</f>
        <v>5</v>
      </c>
      <c r="R18" s="23" t="str">
        <f>VLOOKUP(F18,索引!$A:$H,索引!$B$1,0)</f>
        <v>法师</v>
      </c>
      <c r="S18" s="23" t="str">
        <f>INDEX(索引!$AA$5:$AF$9,MATCH(F18,索引!$Y$5:$Y$9,0),MATCH(C18,索引!$AA$3:$AF$3,0))</f>
        <v>哥布林法师</v>
      </c>
    </row>
    <row r="19" spans="1:19" x14ac:dyDescent="0.2">
      <c r="A19" s="23">
        <f t="shared" si="0"/>
        <v>100104005</v>
      </c>
      <c r="B19" s="6">
        <v>1</v>
      </c>
      <c r="C19" s="23">
        <v>1</v>
      </c>
      <c r="D19" s="26">
        <f>INDEX(索引!$AA$13:$AI$17,MATCH(F19,索引!$Y$13:$Y$17,0),MATCH(B19,索引!$AA$11:$AI$11,0))</f>
        <v>1004</v>
      </c>
      <c r="E19" s="3">
        <v>5</v>
      </c>
      <c r="F19">
        <v>4</v>
      </c>
      <c r="G19" s="23">
        <f>VLOOKUP(F19,索引!$A:$I,9,0)</f>
        <v>900</v>
      </c>
      <c r="H19" s="23">
        <f>VLOOKUP(F19,索引!$A:$L,12,0)</f>
        <v>700</v>
      </c>
      <c r="I19" s="23">
        <f>ROUND(VLOOKUP(VLOOKUP($E19,索引!$Q:$S,2,0),原始数值!$A:$C,2,0)*VLOOKUP($F19,索引!$A:$H,索引!$C$1,0)*VLOOKUP($E19,索引!$Q:$W,I$2,0)*VLOOKUP($C19,索引!$AK:$AQ,I$2-2,0),0)</f>
        <v>16</v>
      </c>
      <c r="J19" s="23">
        <f>ROUND(VLOOKUP(F19,索引!$A:$H,索引!$D$1,0)*VLOOKUP($E19,索引!$Q:$W,J$2,0)*VLOOKUP($C19,索引!$AK:$AQ,J$2-2,0),0)</f>
        <v>1</v>
      </c>
      <c r="K19" s="23">
        <f>ROUND(VLOOKUP(VLOOKUP($E19,索引!$Q:$S,2,0),原始数值!$A:$C,3,0)*VLOOKUP($F19,索引!$A:$H,索引!$E$1,0)*VLOOKUP($E19,索引!$Q:$W,K$2,0)*VLOOKUP($C19,索引!$AK:$AQ,K$2-2,0),0)</f>
        <v>96</v>
      </c>
      <c r="L19" s="23">
        <f>VLOOKUP(F19,索引!$A:$H,索引!$F$1,0)</f>
        <v>300</v>
      </c>
      <c r="M19" s="23">
        <f>VLOOKUP(F19,索引!$A:$H,索引!$G$1,0)</f>
        <v>750</v>
      </c>
      <c r="N19" s="24">
        <v>0</v>
      </c>
      <c r="O19" s="25">
        <f>ROUND(VLOOKUP(E19,索引!$Q:$T,4,0)*VLOOKUP(F19,索引!$A:$H,索引!$H$1,0)*VLOOKUP(B19,索引!AK:AQ,O$2,0),0)</f>
        <v>6</v>
      </c>
      <c r="P19" s="25">
        <f>ROUND(VLOOKUP(E19,索引!$Q:$S,3,0)*VLOOKUP(B19,索引!AK:AQ,P$2,0),0)</f>
        <v>5</v>
      </c>
      <c r="R19" s="23" t="str">
        <f>VLOOKUP(F19,索引!$A:$H,索引!$B$1,0)</f>
        <v>远程</v>
      </c>
      <c r="S19" s="23" t="str">
        <f>INDEX(索引!$AA$5:$AF$9,MATCH(F19,索引!$Y$5:$Y$9,0),MATCH(C19,索引!$AA$3:$AF$3,0))</f>
        <v>兽人药师</v>
      </c>
    </row>
    <row r="20" spans="1:19" x14ac:dyDescent="0.2">
      <c r="A20" s="23">
        <f t="shared" si="0"/>
        <v>100101006</v>
      </c>
      <c r="B20" s="6">
        <v>1</v>
      </c>
      <c r="C20" s="23">
        <v>1</v>
      </c>
      <c r="D20" s="26">
        <f>INDEX(索引!$AA$13:$AI$17,MATCH(F20,索引!$Y$13:$Y$17,0),MATCH(B20,索引!$AA$11:$AI$11,0))</f>
        <v>1001</v>
      </c>
      <c r="E20" s="1">
        <v>6</v>
      </c>
      <c r="F20">
        <v>1</v>
      </c>
      <c r="G20" s="23">
        <f>VLOOKUP(F20,索引!$A:$I,9,0)</f>
        <v>120</v>
      </c>
      <c r="H20" s="23">
        <f>VLOOKUP(F20,索引!$A:$L,12,0)</f>
        <v>600</v>
      </c>
      <c r="I20" s="23">
        <f>ROUND(VLOOKUP(VLOOKUP($E20,索引!$Q:$S,2,0),原始数值!$A:$C,2,0)*VLOOKUP($F20,索引!$A:$H,索引!$C$1,0)*VLOOKUP($E20,索引!$Q:$W,I$2,0)*VLOOKUP($C20,索引!$AK:$AQ,I$2-2,0),0)</f>
        <v>13</v>
      </c>
      <c r="J20" s="23">
        <f>ROUND(VLOOKUP(F20,索引!$A:$H,索引!$D$1,0)*VLOOKUP($E20,索引!$Q:$W,J$2,0)*VLOOKUP($C20,索引!$AK:$AQ,J$2-2,0),0)</f>
        <v>2</v>
      </c>
      <c r="K20" s="23">
        <f>ROUND(VLOOKUP(VLOOKUP($E20,索引!$Q:$S,2,0),原始数值!$A:$C,3,0)*VLOOKUP($F20,索引!$A:$H,索引!$E$1,0)*VLOOKUP($E20,索引!$Q:$W,K$2,0)*VLOOKUP($C20,索引!$AK:$AQ,K$2-2,0),0)</f>
        <v>81</v>
      </c>
      <c r="L20" s="23">
        <f>VLOOKUP(F20,索引!$A:$H,索引!$F$1,0)</f>
        <v>350</v>
      </c>
      <c r="M20" s="23">
        <f>VLOOKUP(F20,索引!$A:$H,索引!$G$1,0)</f>
        <v>1000</v>
      </c>
      <c r="N20" s="24">
        <v>0</v>
      </c>
      <c r="O20" s="25">
        <f>ROUND(VLOOKUP(E20,索引!$Q:$T,4,0)*VLOOKUP(F20,索引!$A:$H,索引!$H$1,0)*VLOOKUP(B20,索引!AK:AQ,O$2,0),0)</f>
        <v>6</v>
      </c>
      <c r="P20" s="25">
        <f>ROUND(VLOOKUP(E20,索引!$Q:$S,3,0)*VLOOKUP(B20,索引!AK:AQ,P$2,0),0)</f>
        <v>6</v>
      </c>
      <c r="R20" s="23" t="str">
        <f>VLOOKUP(F20,索引!$A:$H,索引!$B$1,0)</f>
        <v>普通</v>
      </c>
      <c r="S20" s="23" t="str">
        <f>INDEX(索引!$AA$5:$AF$9,MATCH(F20,索引!$Y$5:$Y$9,0),MATCH(C20,索引!$AA$3:$AF$3,0))</f>
        <v>兽人战士</v>
      </c>
    </row>
    <row r="21" spans="1:19" x14ac:dyDescent="0.2">
      <c r="A21" s="23">
        <f t="shared" si="0"/>
        <v>100102006</v>
      </c>
      <c r="B21" s="6">
        <v>1</v>
      </c>
      <c r="C21" s="23">
        <v>1</v>
      </c>
      <c r="D21" s="26">
        <f>INDEX(索引!$AA$13:$AI$17,MATCH(F21,索引!$Y$13:$Y$17,0),MATCH(B21,索引!$AA$11:$AI$11,0))</f>
        <v>1002</v>
      </c>
      <c r="E21" s="1">
        <v>6</v>
      </c>
      <c r="F21">
        <v>2</v>
      </c>
      <c r="G21" s="23">
        <f>VLOOKUP(F21,索引!$A:$I,9,0)</f>
        <v>120</v>
      </c>
      <c r="H21" s="23">
        <f>VLOOKUP(F21,索引!$A:$L,12,0)</f>
        <v>700</v>
      </c>
      <c r="I21" s="23">
        <f>ROUND(VLOOKUP(VLOOKUP($E21,索引!$Q:$S,2,0),原始数值!$A:$C,2,0)*VLOOKUP($F21,索引!$A:$H,索引!$C$1,0)*VLOOKUP($E21,索引!$Q:$W,I$2,0)*VLOOKUP($C21,索引!$AK:$AQ,I$2-2,0),0)</f>
        <v>18</v>
      </c>
      <c r="J21" s="23">
        <f>ROUND(VLOOKUP(F21,索引!$A:$H,索引!$D$1,0)*VLOOKUP($E21,索引!$Q:$W,J$2,0)*VLOOKUP($C21,索引!$AK:$AQ,J$2-2,0),0)</f>
        <v>3</v>
      </c>
      <c r="K21" s="23">
        <f>ROUND(VLOOKUP(VLOOKUP($E21,索引!$Q:$S,2,0),原始数值!$A:$C,3,0)*VLOOKUP($F21,索引!$A:$H,索引!$E$1,0)*VLOOKUP($E21,索引!$Q:$W,K$2,0)*VLOOKUP($C21,索引!$AK:$AQ,K$2-2,0),0)</f>
        <v>161</v>
      </c>
      <c r="L21" s="23">
        <f>VLOOKUP(F21,索引!$A:$H,索引!$F$1,0)</f>
        <v>200</v>
      </c>
      <c r="M21" s="23">
        <f>VLOOKUP(F21,索引!$A:$H,索引!$G$1,0)</f>
        <v>500</v>
      </c>
      <c r="N21" s="24">
        <v>0</v>
      </c>
      <c r="O21" s="25">
        <f>ROUND(VLOOKUP(E21,索引!$Q:$T,4,0)*VLOOKUP(F21,索引!$A:$H,索引!$H$1,0)*VLOOKUP(B21,索引!AK:AQ,O$2,0),0)</f>
        <v>9</v>
      </c>
      <c r="P21" s="25">
        <f>ROUND(VLOOKUP(E21,索引!$Q:$S,3,0)*VLOOKUP(B21,索引!AK:AQ,P$2,0),0)</f>
        <v>6</v>
      </c>
      <c r="R21" s="23" t="str">
        <f>VLOOKUP(F21,索引!$A:$H,索引!$B$1,0)</f>
        <v>肉盾</v>
      </c>
      <c r="S21" s="23" t="str">
        <f>INDEX(索引!$AA$5:$AF$9,MATCH(F21,索引!$Y$5:$Y$9,0),MATCH(C21,索引!$AA$3:$AF$3,0))</f>
        <v>兽人勇士</v>
      </c>
    </row>
    <row r="22" spans="1:19" x14ac:dyDescent="0.2">
      <c r="A22" s="23">
        <f t="shared" si="0"/>
        <v>100103006</v>
      </c>
      <c r="B22" s="6">
        <v>1</v>
      </c>
      <c r="C22" s="23">
        <v>1</v>
      </c>
      <c r="D22" s="26">
        <f>INDEX(索引!$AA$13:$AI$17,MATCH(F22,索引!$Y$13:$Y$17,0),MATCH(B22,索引!$AA$11:$AI$11,0))</f>
        <v>1003</v>
      </c>
      <c r="E22" s="1">
        <v>6</v>
      </c>
      <c r="F22">
        <v>3</v>
      </c>
      <c r="G22" s="23">
        <f>VLOOKUP(F22,索引!$A:$I,9,0)</f>
        <v>1100</v>
      </c>
      <c r="H22" s="23">
        <f>VLOOKUP(F22,索引!$A:$L,12,0)</f>
        <v>1000</v>
      </c>
      <c r="I22" s="23">
        <f>ROUND(VLOOKUP(VLOOKUP($E22,索引!$Q:$S,2,0),原始数值!$A:$C,2,0)*VLOOKUP($F22,索引!$A:$H,索引!$C$1,0)*VLOOKUP($E22,索引!$Q:$W,I$2,0)*VLOOKUP($C22,索引!$AK:$AQ,I$2-2,0),0)</f>
        <v>23</v>
      </c>
      <c r="J22" s="23">
        <f>ROUND(VLOOKUP(F22,索引!$A:$H,索引!$D$1,0)*VLOOKUP($E22,索引!$Q:$W,J$2,0)*VLOOKUP($C22,索引!$AK:$AQ,J$2-2,0),0)</f>
        <v>0</v>
      </c>
      <c r="K22" s="23">
        <f>ROUND(VLOOKUP(VLOOKUP($E22,索引!$Q:$S,2,0),原始数值!$A:$C,3,0)*VLOOKUP($F22,索引!$A:$H,索引!$E$1,0)*VLOOKUP($E22,索引!$Q:$W,K$2,0)*VLOOKUP($C22,索引!$AK:$AQ,K$2-2,0),0)</f>
        <v>108</v>
      </c>
      <c r="L22" s="23">
        <f>VLOOKUP(F22,索引!$A:$H,索引!$F$1,0)</f>
        <v>200</v>
      </c>
      <c r="M22" s="23">
        <f>VLOOKUP(F22,索引!$A:$H,索引!$G$1,0)</f>
        <v>250</v>
      </c>
      <c r="N22" s="24">
        <v>0</v>
      </c>
      <c r="O22" s="25">
        <f>ROUND(VLOOKUP(E22,索引!$Q:$T,4,0)*VLOOKUP(F22,索引!$A:$H,索引!$H$1,0)*VLOOKUP(B22,索引!AK:AQ,O$2,0),0)</f>
        <v>7</v>
      </c>
      <c r="P22" s="25">
        <f>ROUND(VLOOKUP(E22,索引!$Q:$S,3,0)*VLOOKUP(B22,索引!AK:AQ,P$2,0),0)</f>
        <v>6</v>
      </c>
      <c r="R22" s="23" t="str">
        <f>VLOOKUP(F22,索引!$A:$H,索引!$B$1,0)</f>
        <v>法师</v>
      </c>
      <c r="S22" s="23" t="str">
        <f>INDEX(索引!$AA$5:$AF$9,MATCH(F22,索引!$Y$5:$Y$9,0),MATCH(C22,索引!$AA$3:$AF$3,0))</f>
        <v>哥布林法师</v>
      </c>
    </row>
    <row r="23" spans="1:19" x14ac:dyDescent="0.2">
      <c r="A23" s="23">
        <f t="shared" si="0"/>
        <v>100104006</v>
      </c>
      <c r="B23" s="6">
        <v>1</v>
      </c>
      <c r="C23" s="23">
        <v>1</v>
      </c>
      <c r="D23" s="26">
        <f>INDEX(索引!$AA$13:$AI$17,MATCH(F23,索引!$Y$13:$Y$17,0),MATCH(B23,索引!$AA$11:$AI$11,0))</f>
        <v>1004</v>
      </c>
      <c r="E23" s="1">
        <v>6</v>
      </c>
      <c r="F23">
        <v>4</v>
      </c>
      <c r="G23" s="23">
        <f>VLOOKUP(F23,索引!$A:$I,9,0)</f>
        <v>900</v>
      </c>
      <c r="H23" s="23">
        <f>VLOOKUP(F23,索引!$A:$L,12,0)</f>
        <v>700</v>
      </c>
      <c r="I23" s="23">
        <f>ROUND(VLOOKUP(VLOOKUP($E23,索引!$Q:$S,2,0),原始数值!$A:$C,2,0)*VLOOKUP($F23,索引!$A:$H,索引!$C$1,0)*VLOOKUP($E23,索引!$Q:$W,I$2,0)*VLOOKUP($C23,索引!$AK:$AQ,I$2-2,0),0)</f>
        <v>21</v>
      </c>
      <c r="J23" s="23">
        <f>ROUND(VLOOKUP(F23,索引!$A:$H,索引!$D$1,0)*VLOOKUP($E23,索引!$Q:$W,J$2,0)*VLOOKUP($C23,索引!$AK:$AQ,J$2-2,0),0)</f>
        <v>2</v>
      </c>
      <c r="K23" s="23">
        <f>ROUND(VLOOKUP(VLOOKUP($E23,索引!$Q:$S,2,0),原始数值!$A:$C,3,0)*VLOOKUP($F23,索引!$A:$H,索引!$E$1,0)*VLOOKUP($E23,索引!$Q:$W,K$2,0)*VLOOKUP($C23,索引!$AK:$AQ,K$2-2,0),0)</f>
        <v>135</v>
      </c>
      <c r="L23" s="23">
        <f>VLOOKUP(F23,索引!$A:$H,索引!$F$1,0)</f>
        <v>300</v>
      </c>
      <c r="M23" s="23">
        <f>VLOOKUP(F23,索引!$A:$H,索引!$G$1,0)</f>
        <v>750</v>
      </c>
      <c r="N23" s="24">
        <v>0</v>
      </c>
      <c r="O23" s="25">
        <f>ROUND(VLOOKUP(E23,索引!$Q:$T,4,0)*VLOOKUP(F23,索引!$A:$H,索引!$H$1,0)*VLOOKUP(B23,索引!AK:AQ,O$2,0),0)</f>
        <v>7</v>
      </c>
      <c r="P23" s="25">
        <f>ROUND(VLOOKUP(E23,索引!$Q:$S,3,0)*VLOOKUP(B23,索引!AK:AQ,P$2,0),0)</f>
        <v>6</v>
      </c>
      <c r="R23" s="23" t="str">
        <f>VLOOKUP(F23,索引!$A:$H,索引!$B$1,0)</f>
        <v>远程</v>
      </c>
      <c r="S23" s="23" t="str">
        <f>INDEX(索引!$AA$5:$AF$9,MATCH(F23,索引!$Y$5:$Y$9,0),MATCH(C23,索引!$AA$3:$AF$3,0))</f>
        <v>兽人药师</v>
      </c>
    </row>
    <row r="24" spans="1:19" x14ac:dyDescent="0.2">
      <c r="A24" s="23">
        <f t="shared" si="0"/>
        <v>100199006</v>
      </c>
      <c r="B24" s="6">
        <v>1</v>
      </c>
      <c r="C24" s="23">
        <v>1</v>
      </c>
      <c r="D24" s="26">
        <f>INDEX(索引!$AA$13:$AI$17,MATCH(F24,索引!$Y$13:$Y$17,0),MATCH(B24,索引!$AA$11:$AI$11,0))</f>
        <v>1099</v>
      </c>
      <c r="E24" s="1">
        <v>6</v>
      </c>
      <c r="F24">
        <v>99</v>
      </c>
      <c r="G24" s="23">
        <f>VLOOKUP(F24,索引!$A:$I,9,0)</f>
        <v>160</v>
      </c>
      <c r="H24" s="23">
        <f>VLOOKUP(F24,索引!$A:$L,12,0)</f>
        <v>900</v>
      </c>
      <c r="I24" s="23">
        <f>ROUND(VLOOKUP(VLOOKUP($E24,索引!$Q:$S,2,0),原始数值!$A:$C,2,0)*VLOOKUP($F24,索引!$A:$H,索引!$C$1,0)*VLOOKUP($E24,索引!$Q:$W,I$2,0)*VLOOKUP($C24,索引!$AK:$AQ,I$2-2,0),0)</f>
        <v>55</v>
      </c>
      <c r="J24" s="23">
        <f>ROUND(VLOOKUP(F24,索引!$A:$H,索引!$D$1,0)*VLOOKUP($E24,索引!$Q:$W,J$2,0)*VLOOKUP($C24,索引!$AK:$AQ,J$2-2,0),0)</f>
        <v>8</v>
      </c>
      <c r="K24" s="23">
        <f>ROUND(VLOOKUP(VLOOKUP($E24,索引!$Q:$S,2,0),原始数值!$A:$C,3,0)*VLOOKUP($F24,索引!$A:$H,索引!$E$1,0)*VLOOKUP($E24,索引!$Q:$W,K$2,0)*VLOOKUP($C24,索引!$AK:$AQ,K$2-2,0),0)</f>
        <v>5380</v>
      </c>
      <c r="L24" s="23">
        <f>VLOOKUP(F24,索引!$A:$H,索引!$F$1,0)</f>
        <v>300</v>
      </c>
      <c r="M24" s="23">
        <f>VLOOKUP(F24,索引!$A:$H,索引!$G$1,0)</f>
        <v>500</v>
      </c>
      <c r="N24" s="24">
        <v>0</v>
      </c>
      <c r="O24" s="25">
        <f>ROUND(VLOOKUP(E24,索引!$Q:$T,4,0)*VLOOKUP(F24,索引!$A:$H,索引!$H$1,0)*VLOOKUP(B24,索引!AK:AQ,O$2,0),0)</f>
        <v>120</v>
      </c>
      <c r="P24" s="25">
        <f>ROUND(VLOOKUP(E24,索引!$Q:$S,3,0)*VLOOKUP(B24,索引!AK:AQ,P$2,0),0)</f>
        <v>6</v>
      </c>
      <c r="R24" s="23" t="str">
        <f>VLOOKUP(F24,索引!$A:$H,索引!$B$1,0)</f>
        <v>BOSS</v>
      </c>
      <c r="S24" s="23" t="str">
        <f>INDEX(索引!$AA$5:$AF$9,MATCH(F24,索引!$Y$5:$Y$9,0),MATCH(C24,索引!$AA$3:$AF$3,0))</f>
        <v>兽人勇士</v>
      </c>
    </row>
    <row r="25" spans="1:19" x14ac:dyDescent="0.2">
      <c r="A25" s="23">
        <f t="shared" si="0"/>
        <v>100201007</v>
      </c>
      <c r="B25" s="5">
        <v>2</v>
      </c>
      <c r="C25" s="23">
        <v>2</v>
      </c>
      <c r="D25" s="26">
        <f>INDEX(索引!$AA$13:$AI$17,MATCH(F25,索引!$Y$13:$Y$17,0),MATCH(B25,索引!$AA$11:$AI$11,0))</f>
        <v>2001</v>
      </c>
      <c r="E25" s="3">
        <v>7</v>
      </c>
      <c r="F25">
        <v>1</v>
      </c>
      <c r="G25" s="23">
        <f>VLOOKUP(F25,索引!$A:$I,9,0)</f>
        <v>120</v>
      </c>
      <c r="H25" s="23">
        <f>VLOOKUP(F25,索引!$A:$L,12,0)</f>
        <v>600</v>
      </c>
      <c r="I25" s="23">
        <f>ROUND(VLOOKUP(VLOOKUP($E25,索引!$Q:$S,2,0),原始数值!$A:$C,2,0)*VLOOKUP($F25,索引!$A:$H,索引!$C$1,0)*VLOOKUP($E25,索引!$Q:$W,I$2,0)*VLOOKUP($C25,索引!$AK:$AQ,I$2-2,0),0)</f>
        <v>12</v>
      </c>
      <c r="J25" s="23">
        <f>ROUND(VLOOKUP(F25,索引!$A:$H,索引!$D$1,0)*VLOOKUP($E25,索引!$Q:$W,J$2,0)*VLOOKUP($C25,索引!$AK:$AQ,J$2-2,0),0)</f>
        <v>2</v>
      </c>
      <c r="K25" s="23">
        <f>ROUND(VLOOKUP(VLOOKUP($E25,索引!$Q:$S,2,0),原始数值!$A:$C,3,0)*VLOOKUP($F25,索引!$A:$H,索引!$E$1,0)*VLOOKUP($E25,索引!$Q:$W,K$2,0)*VLOOKUP($C25,索引!$AK:$AQ,K$2-2,0),0)</f>
        <v>97</v>
      </c>
      <c r="L25" s="23">
        <f>VLOOKUP(F25,索引!$A:$H,索引!$F$1,0)</f>
        <v>350</v>
      </c>
      <c r="M25" s="23">
        <f>VLOOKUP(F25,索引!$A:$H,索引!$G$1,0)</f>
        <v>1000</v>
      </c>
      <c r="N25" s="24">
        <v>0</v>
      </c>
      <c r="O25" s="25">
        <f>ROUND(VLOOKUP(E25,索引!$Q:$T,4,0)*VLOOKUP(F25,索引!$A:$H,索引!$H$1,0)*VLOOKUP(B25,索引!AK:AQ,O$2,0),0)</f>
        <v>7</v>
      </c>
      <c r="P25" s="25">
        <f>ROUND(VLOOKUP(E25,索引!$Q:$S,3,0)*VLOOKUP(B25,索引!AK:AQ,P$2,0),0)</f>
        <v>7</v>
      </c>
      <c r="R25" s="23" t="str">
        <f>VLOOKUP(F25,索引!$A:$H,索引!$B$1,0)</f>
        <v>普通</v>
      </c>
      <c r="S25" s="23" t="str">
        <f>INDEX(索引!$AA$5:$AF$9,MATCH(F25,索引!$Y$5:$Y$9,0),MATCH(C25,索引!$AA$3:$AF$3,0))</f>
        <v>小骷髅</v>
      </c>
    </row>
    <row r="26" spans="1:19" x14ac:dyDescent="0.2">
      <c r="A26" s="23">
        <f t="shared" si="0"/>
        <v>100202007</v>
      </c>
      <c r="B26" s="5">
        <v>2</v>
      </c>
      <c r="C26" s="23">
        <v>2</v>
      </c>
      <c r="D26" s="26">
        <f>INDEX(索引!$AA$13:$AI$17,MATCH(F26,索引!$Y$13:$Y$17,0),MATCH(B26,索引!$AA$11:$AI$11,0))</f>
        <v>2002</v>
      </c>
      <c r="E26" s="3">
        <v>7</v>
      </c>
      <c r="F26">
        <v>2</v>
      </c>
      <c r="G26" s="23">
        <f>VLOOKUP(F26,索引!$A:$I,9,0)</f>
        <v>120</v>
      </c>
      <c r="H26" s="23">
        <f>VLOOKUP(F26,索引!$A:$L,12,0)</f>
        <v>700</v>
      </c>
      <c r="I26" s="23">
        <f>ROUND(VLOOKUP(VLOOKUP($E26,索引!$Q:$S,2,0),原始数值!$A:$C,2,0)*VLOOKUP($F26,索引!$A:$H,索引!$C$1,0)*VLOOKUP($E26,索引!$Q:$W,I$2,0)*VLOOKUP($C26,索引!$AK:$AQ,I$2-2,0),0)</f>
        <v>18</v>
      </c>
      <c r="J26" s="23">
        <f>ROUND(VLOOKUP(F26,索引!$A:$H,索引!$D$1,0)*VLOOKUP($E26,索引!$Q:$W,J$2,0)*VLOOKUP($C26,索引!$AK:$AQ,J$2-2,0),0)</f>
        <v>4</v>
      </c>
      <c r="K26" s="23">
        <f>ROUND(VLOOKUP(VLOOKUP($E26,索引!$Q:$S,2,0),原始数值!$A:$C,3,0)*VLOOKUP($F26,索引!$A:$H,索引!$E$1,0)*VLOOKUP($E26,索引!$Q:$W,K$2,0)*VLOOKUP($C26,索引!$AK:$AQ,K$2-2,0),0)</f>
        <v>193</v>
      </c>
      <c r="L26" s="23">
        <f>VLOOKUP(F26,索引!$A:$H,索引!$F$1,0)</f>
        <v>200</v>
      </c>
      <c r="M26" s="23">
        <f>VLOOKUP(F26,索引!$A:$H,索引!$G$1,0)</f>
        <v>500</v>
      </c>
      <c r="N26" s="24">
        <v>0</v>
      </c>
      <c r="O26" s="25">
        <f>ROUND(VLOOKUP(E26,索引!$Q:$T,4,0)*VLOOKUP(F26,索引!$A:$H,索引!$H$1,0)*VLOOKUP(B26,索引!AK:AQ,O$2,0),0)</f>
        <v>11</v>
      </c>
      <c r="P26" s="25">
        <f>ROUND(VLOOKUP(E26,索引!$Q:$S,3,0)*VLOOKUP(B26,索引!AK:AQ,P$2,0),0)</f>
        <v>7</v>
      </c>
      <c r="R26" s="23" t="str">
        <f>VLOOKUP(F26,索引!$A:$H,索引!$B$1,0)</f>
        <v>肉盾</v>
      </c>
      <c r="S26" s="23" t="str">
        <f>INDEX(索引!$AA$5:$AF$9,MATCH(F26,索引!$Y$5:$Y$9,0),MATCH(C26,索引!$AA$3:$AF$3,0))</f>
        <v>骷髅勇士</v>
      </c>
    </row>
    <row r="27" spans="1:19" x14ac:dyDescent="0.2">
      <c r="A27" s="23">
        <f t="shared" si="0"/>
        <v>100201008</v>
      </c>
      <c r="B27" s="5">
        <v>2</v>
      </c>
      <c r="C27" s="23">
        <v>2</v>
      </c>
      <c r="D27" s="26">
        <f>INDEX(索引!$AA$13:$AI$17,MATCH(F27,索引!$Y$13:$Y$17,0),MATCH(B27,索引!$AA$11:$AI$11,0))</f>
        <v>2001</v>
      </c>
      <c r="E27" s="1">
        <v>8</v>
      </c>
      <c r="F27">
        <v>1</v>
      </c>
      <c r="G27" s="23">
        <f>VLOOKUP(F27,索引!$A:$I,9,0)</f>
        <v>120</v>
      </c>
      <c r="H27" s="23">
        <f>VLOOKUP(F27,索引!$A:$L,12,0)</f>
        <v>600</v>
      </c>
      <c r="I27" s="23">
        <f>ROUND(VLOOKUP(VLOOKUP($E27,索引!$Q:$S,2,0),原始数值!$A:$C,2,0)*VLOOKUP($F27,索引!$A:$H,索引!$C$1,0)*VLOOKUP($E27,索引!$Q:$W,I$2,0)*VLOOKUP($C27,索引!$AK:$AQ,I$2-2,0),0)</f>
        <v>14</v>
      </c>
      <c r="J27" s="23">
        <f>ROUND(VLOOKUP(F27,索引!$A:$H,索引!$D$1,0)*VLOOKUP($E27,索引!$Q:$W,J$2,0)*VLOOKUP($C27,索引!$AK:$AQ,J$2-2,0),0)</f>
        <v>2</v>
      </c>
      <c r="K27" s="23">
        <f>ROUND(VLOOKUP(VLOOKUP($E27,索引!$Q:$S,2,0),原始数值!$A:$C,3,0)*VLOOKUP($F27,索引!$A:$H,索引!$E$1,0)*VLOOKUP($E27,索引!$Q:$W,K$2,0)*VLOOKUP($C27,索引!$AK:$AQ,K$2-2,0),0)</f>
        <v>121</v>
      </c>
      <c r="L27" s="23">
        <f>VLOOKUP(F27,索引!$A:$H,索引!$F$1,0)</f>
        <v>350</v>
      </c>
      <c r="M27" s="23">
        <f>VLOOKUP(F27,索引!$A:$H,索引!$G$1,0)</f>
        <v>1000</v>
      </c>
      <c r="N27" s="24">
        <v>0</v>
      </c>
      <c r="O27" s="25">
        <f>ROUND(VLOOKUP(E27,索引!$Q:$T,4,0)*VLOOKUP(F27,索引!$A:$H,索引!$H$1,0)*VLOOKUP(B27,索引!AK:AQ,O$2,0),0)</f>
        <v>8</v>
      </c>
      <c r="P27" s="25">
        <f>ROUND(VLOOKUP(E27,索引!$Q:$S,3,0)*VLOOKUP(B27,索引!AK:AQ,P$2,0),0)</f>
        <v>8</v>
      </c>
      <c r="R27" s="23" t="str">
        <f>VLOOKUP(F27,索引!$A:$H,索引!$B$1,0)</f>
        <v>普通</v>
      </c>
      <c r="S27" s="23" t="str">
        <f>INDEX(索引!$AA$5:$AF$9,MATCH(F27,索引!$Y$5:$Y$9,0),MATCH(C27,索引!$AA$3:$AF$3,0))</f>
        <v>小骷髅</v>
      </c>
    </row>
    <row r="28" spans="1:19" x14ac:dyDescent="0.2">
      <c r="A28" s="23">
        <f t="shared" si="0"/>
        <v>100202008</v>
      </c>
      <c r="B28" s="5">
        <v>2</v>
      </c>
      <c r="C28" s="23">
        <v>2</v>
      </c>
      <c r="D28" s="26">
        <f>INDEX(索引!$AA$13:$AI$17,MATCH(F28,索引!$Y$13:$Y$17,0),MATCH(B28,索引!$AA$11:$AI$11,0))</f>
        <v>2002</v>
      </c>
      <c r="E28" s="1">
        <v>8</v>
      </c>
      <c r="F28">
        <v>2</v>
      </c>
      <c r="G28" s="23">
        <f>VLOOKUP(F28,索引!$A:$I,9,0)</f>
        <v>120</v>
      </c>
      <c r="H28" s="23">
        <f>VLOOKUP(F28,索引!$A:$L,12,0)</f>
        <v>700</v>
      </c>
      <c r="I28" s="23">
        <f>ROUND(VLOOKUP(VLOOKUP($E28,索引!$Q:$S,2,0),原始数值!$A:$C,2,0)*VLOOKUP($F28,索引!$A:$H,索引!$C$1,0)*VLOOKUP($E28,索引!$Q:$W,I$2,0)*VLOOKUP($C28,索引!$AK:$AQ,I$2-2,0),0)</f>
        <v>20</v>
      </c>
      <c r="J28" s="23">
        <f>ROUND(VLOOKUP(F28,索引!$A:$H,索引!$D$1,0)*VLOOKUP($E28,索引!$Q:$W,J$2,0)*VLOOKUP($C28,索引!$AK:$AQ,J$2-2,0),0)</f>
        <v>4</v>
      </c>
      <c r="K28" s="23">
        <f>ROUND(VLOOKUP(VLOOKUP($E28,索引!$Q:$S,2,0),原始数值!$A:$C,3,0)*VLOOKUP($F28,索引!$A:$H,索引!$E$1,0)*VLOOKUP($E28,索引!$Q:$W,K$2,0)*VLOOKUP($C28,索引!$AK:$AQ,K$2-2,0),0)</f>
        <v>242</v>
      </c>
      <c r="L28" s="23">
        <f>VLOOKUP(F28,索引!$A:$H,索引!$F$1,0)</f>
        <v>200</v>
      </c>
      <c r="M28" s="23">
        <f>VLOOKUP(F28,索引!$A:$H,索引!$G$1,0)</f>
        <v>500</v>
      </c>
      <c r="N28" s="24">
        <v>0</v>
      </c>
      <c r="O28" s="25">
        <f>ROUND(VLOOKUP(E28,索引!$Q:$T,4,0)*VLOOKUP(F28,索引!$A:$H,索引!$H$1,0)*VLOOKUP(B28,索引!AK:AQ,O$2,0),0)</f>
        <v>12</v>
      </c>
      <c r="P28" s="25">
        <f>ROUND(VLOOKUP(E28,索引!$Q:$S,3,0)*VLOOKUP(B28,索引!AK:AQ,P$2,0),0)</f>
        <v>8</v>
      </c>
      <c r="R28" s="23" t="str">
        <f>VLOOKUP(F28,索引!$A:$H,索引!$B$1,0)</f>
        <v>肉盾</v>
      </c>
      <c r="S28" s="23" t="str">
        <f>INDEX(索引!$AA$5:$AF$9,MATCH(F28,索引!$Y$5:$Y$9,0),MATCH(C28,索引!$AA$3:$AF$3,0))</f>
        <v>骷髅勇士</v>
      </c>
    </row>
    <row r="29" spans="1:19" x14ac:dyDescent="0.2">
      <c r="A29" s="23">
        <f t="shared" si="0"/>
        <v>100204008</v>
      </c>
      <c r="B29" s="5">
        <v>2</v>
      </c>
      <c r="C29" s="23">
        <v>2</v>
      </c>
      <c r="D29" s="26">
        <f>INDEX(索引!$AA$13:$AI$17,MATCH(F29,索引!$Y$13:$Y$17,0),MATCH(B29,索引!$AA$11:$AI$11,0))</f>
        <v>2004</v>
      </c>
      <c r="E29" s="1">
        <v>8</v>
      </c>
      <c r="F29">
        <v>4</v>
      </c>
      <c r="G29" s="23">
        <f>VLOOKUP(F29,索引!$A:$I,9,0)</f>
        <v>900</v>
      </c>
      <c r="H29" s="23">
        <f>VLOOKUP(F29,索引!$A:$L,12,0)</f>
        <v>700</v>
      </c>
      <c r="I29" s="23">
        <f>ROUND(VLOOKUP(VLOOKUP($E29,索引!$Q:$S,2,0),原始数值!$A:$C,2,0)*VLOOKUP($F29,索引!$A:$H,索引!$C$1,0)*VLOOKUP($E29,索引!$Q:$W,I$2,0)*VLOOKUP($C29,索引!$AK:$AQ,I$2-2,0),0)</f>
        <v>23</v>
      </c>
      <c r="J29" s="23">
        <f>ROUND(VLOOKUP(F29,索引!$A:$H,索引!$D$1,0)*VLOOKUP($E29,索引!$Q:$W,J$2,0)*VLOOKUP($C29,索引!$AK:$AQ,J$2-2,0),0)</f>
        <v>2</v>
      </c>
      <c r="K29" s="23">
        <f>ROUND(VLOOKUP(VLOOKUP($E29,索引!$Q:$S,2,0),原始数值!$A:$C,3,0)*VLOOKUP($F29,索引!$A:$H,索引!$E$1,0)*VLOOKUP($E29,索引!$Q:$W,K$2,0)*VLOOKUP($C29,索引!$AK:$AQ,K$2-2,0),0)</f>
        <v>202</v>
      </c>
      <c r="L29" s="23">
        <f>VLOOKUP(F29,索引!$A:$H,索引!$F$1,0)</f>
        <v>300</v>
      </c>
      <c r="M29" s="23">
        <f>VLOOKUP(F29,索引!$A:$H,索引!$G$1,0)</f>
        <v>750</v>
      </c>
      <c r="N29" s="24">
        <v>0</v>
      </c>
      <c r="O29" s="25">
        <f>ROUND(VLOOKUP(E29,索引!$Q:$T,4,0)*VLOOKUP(F29,索引!$A:$H,索引!$H$1,0)*VLOOKUP(B29,索引!AK:AQ,O$2,0),0)</f>
        <v>10</v>
      </c>
      <c r="P29" s="25">
        <f>ROUND(VLOOKUP(E29,索引!$Q:$S,3,0)*VLOOKUP(B29,索引!AK:AQ,P$2,0),0)</f>
        <v>8</v>
      </c>
      <c r="R29" s="23" t="str">
        <f>VLOOKUP(F29,索引!$A:$H,索引!$B$1,0)</f>
        <v>远程</v>
      </c>
      <c r="S29" s="23" t="str">
        <f>INDEX(索引!$AA$5:$AF$9,MATCH(F29,索引!$Y$5:$Y$9,0),MATCH(C29,索引!$AA$3:$AF$3,0))</f>
        <v>弓箭手</v>
      </c>
    </row>
    <row r="30" spans="1:19" x14ac:dyDescent="0.2">
      <c r="A30" s="23">
        <f t="shared" si="0"/>
        <v>100201009</v>
      </c>
      <c r="B30" s="5">
        <v>2</v>
      </c>
      <c r="C30" s="23">
        <v>2</v>
      </c>
      <c r="D30" s="26">
        <f>INDEX(索引!$AA$13:$AI$17,MATCH(F30,索引!$Y$13:$Y$17,0),MATCH(B30,索引!$AA$11:$AI$11,0))</f>
        <v>2001</v>
      </c>
      <c r="E30" s="3">
        <v>9</v>
      </c>
      <c r="F30">
        <v>1</v>
      </c>
      <c r="G30" s="23">
        <f>VLOOKUP(F30,索引!$A:$I,9,0)</f>
        <v>120</v>
      </c>
      <c r="H30" s="23">
        <f>VLOOKUP(F30,索引!$A:$L,12,0)</f>
        <v>600</v>
      </c>
      <c r="I30" s="23">
        <f>ROUND(VLOOKUP(VLOOKUP($E30,索引!$Q:$S,2,0),原始数值!$A:$C,2,0)*VLOOKUP($F30,索引!$A:$H,索引!$C$1,0)*VLOOKUP($E30,索引!$Q:$W,I$2,0)*VLOOKUP($C30,索引!$AK:$AQ,I$2-2,0),0)</f>
        <v>15</v>
      </c>
      <c r="J30" s="23">
        <f>ROUND(VLOOKUP(F30,索引!$A:$H,索引!$D$1,0)*VLOOKUP($E30,索引!$Q:$W,J$2,0)*VLOOKUP($C30,索引!$AK:$AQ,J$2-2,0),0)</f>
        <v>2</v>
      </c>
      <c r="K30" s="23">
        <f>ROUND(VLOOKUP(VLOOKUP($E30,索引!$Q:$S,2,0),原始数值!$A:$C,3,0)*VLOOKUP($F30,索引!$A:$H,索引!$E$1,0)*VLOOKUP($E30,索引!$Q:$W,K$2,0)*VLOOKUP($C30,索引!$AK:$AQ,K$2-2,0),0)</f>
        <v>149</v>
      </c>
      <c r="L30" s="23">
        <f>VLOOKUP(F30,索引!$A:$H,索引!$F$1,0)</f>
        <v>350</v>
      </c>
      <c r="M30" s="23">
        <f>VLOOKUP(F30,索引!$A:$H,索引!$G$1,0)</f>
        <v>1000</v>
      </c>
      <c r="N30" s="24">
        <v>0</v>
      </c>
      <c r="O30" s="25">
        <f>ROUND(VLOOKUP(E30,索引!$Q:$T,4,0)*VLOOKUP(F30,索引!$A:$H,索引!$H$1,0)*VLOOKUP(B30,索引!AK:AQ,O$2,0),0)</f>
        <v>9</v>
      </c>
      <c r="P30" s="25">
        <f>ROUND(VLOOKUP(E30,索引!$Q:$S,3,0)*VLOOKUP(B30,索引!AK:AQ,P$2,0),0)</f>
        <v>9</v>
      </c>
      <c r="R30" s="23" t="str">
        <f>VLOOKUP(F30,索引!$A:$H,索引!$B$1,0)</f>
        <v>普通</v>
      </c>
      <c r="S30" s="23" t="str">
        <f>INDEX(索引!$AA$5:$AF$9,MATCH(F30,索引!$Y$5:$Y$9,0),MATCH(C30,索引!$AA$3:$AF$3,0))</f>
        <v>小骷髅</v>
      </c>
    </row>
    <row r="31" spans="1:19" x14ac:dyDescent="0.2">
      <c r="A31" s="23">
        <f t="shared" si="0"/>
        <v>100202009</v>
      </c>
      <c r="B31" s="5">
        <v>2</v>
      </c>
      <c r="C31" s="23">
        <v>2</v>
      </c>
      <c r="D31" s="26">
        <f>INDEX(索引!$AA$13:$AI$17,MATCH(F31,索引!$Y$13:$Y$17,0),MATCH(B31,索引!$AA$11:$AI$11,0))</f>
        <v>2002</v>
      </c>
      <c r="E31" s="3">
        <v>9</v>
      </c>
      <c r="F31">
        <v>2</v>
      </c>
      <c r="G31" s="23">
        <f>VLOOKUP(F31,索引!$A:$I,9,0)</f>
        <v>120</v>
      </c>
      <c r="H31" s="23">
        <f>VLOOKUP(F31,索引!$A:$L,12,0)</f>
        <v>700</v>
      </c>
      <c r="I31" s="23">
        <f>ROUND(VLOOKUP(VLOOKUP($E31,索引!$Q:$S,2,0),原始数值!$A:$C,2,0)*VLOOKUP($F31,索引!$A:$H,索引!$C$1,0)*VLOOKUP($E31,索引!$Q:$W,I$2,0)*VLOOKUP($C31,索引!$AK:$AQ,I$2-2,0),0)</f>
        <v>22</v>
      </c>
      <c r="J31" s="23">
        <f>ROUND(VLOOKUP(F31,索引!$A:$H,索引!$D$1,0)*VLOOKUP($E31,索引!$Q:$W,J$2,0)*VLOOKUP($C31,索引!$AK:$AQ,J$2-2,0),0)</f>
        <v>5</v>
      </c>
      <c r="K31" s="23">
        <f>ROUND(VLOOKUP(VLOOKUP($E31,索引!$Q:$S,2,0),原始数值!$A:$C,3,0)*VLOOKUP($F31,索引!$A:$H,索引!$E$1,0)*VLOOKUP($E31,索引!$Q:$W,K$2,0)*VLOOKUP($C31,索引!$AK:$AQ,K$2-2,0),0)</f>
        <v>298</v>
      </c>
      <c r="L31" s="23">
        <f>VLOOKUP(F31,索引!$A:$H,索引!$F$1,0)</f>
        <v>200</v>
      </c>
      <c r="M31" s="23">
        <f>VLOOKUP(F31,索引!$A:$H,索引!$G$1,0)</f>
        <v>500</v>
      </c>
      <c r="N31" s="24">
        <v>0</v>
      </c>
      <c r="O31" s="25">
        <f>ROUND(VLOOKUP(E31,索引!$Q:$T,4,0)*VLOOKUP(F31,索引!$A:$H,索引!$H$1,0)*VLOOKUP(B31,索引!AK:AQ,O$2,0),0)</f>
        <v>14</v>
      </c>
      <c r="P31" s="25">
        <f>ROUND(VLOOKUP(E31,索引!$Q:$S,3,0)*VLOOKUP(B31,索引!AK:AQ,P$2,0),0)</f>
        <v>9</v>
      </c>
      <c r="R31" s="23" t="str">
        <f>VLOOKUP(F31,索引!$A:$H,索引!$B$1,0)</f>
        <v>肉盾</v>
      </c>
      <c r="S31" s="23" t="str">
        <f>INDEX(索引!$AA$5:$AF$9,MATCH(F31,索引!$Y$5:$Y$9,0),MATCH(C31,索引!$AA$3:$AF$3,0))</f>
        <v>骷髅勇士</v>
      </c>
    </row>
    <row r="32" spans="1:19" x14ac:dyDescent="0.2">
      <c r="A32" s="23">
        <f t="shared" si="0"/>
        <v>100203009</v>
      </c>
      <c r="B32" s="5">
        <v>2</v>
      </c>
      <c r="C32" s="23">
        <v>2</v>
      </c>
      <c r="D32" s="26">
        <f>INDEX(索引!$AA$13:$AI$17,MATCH(F32,索引!$Y$13:$Y$17,0),MATCH(B32,索引!$AA$11:$AI$11,0))</f>
        <v>2003</v>
      </c>
      <c r="E32" s="3">
        <v>9</v>
      </c>
      <c r="F32">
        <v>3</v>
      </c>
      <c r="G32" s="23">
        <f>VLOOKUP(F32,索引!$A:$I,9,0)</f>
        <v>1100</v>
      </c>
      <c r="H32" s="23">
        <f>VLOOKUP(F32,索引!$A:$L,12,0)</f>
        <v>1000</v>
      </c>
      <c r="I32" s="23">
        <f>ROUND(VLOOKUP(VLOOKUP($E32,索引!$Q:$S,2,0),原始数值!$A:$C,2,0)*VLOOKUP($F32,索引!$A:$H,索引!$C$1,0)*VLOOKUP($E32,索引!$Q:$W,I$2,0)*VLOOKUP($C32,索引!$AK:$AQ,I$2-2,0),0)</f>
        <v>28</v>
      </c>
      <c r="J32" s="23">
        <f>ROUND(VLOOKUP(F32,索引!$A:$H,索引!$D$1,0)*VLOOKUP($E32,索引!$Q:$W,J$2,0)*VLOOKUP($C32,索引!$AK:$AQ,J$2-2,0),0)</f>
        <v>0</v>
      </c>
      <c r="K32" s="23">
        <f>ROUND(VLOOKUP(VLOOKUP($E32,索引!$Q:$S,2,0),原始数值!$A:$C,3,0)*VLOOKUP($F32,索引!$A:$H,索引!$E$1,0)*VLOOKUP($E32,索引!$Q:$W,K$2,0)*VLOOKUP($C32,索引!$AK:$AQ,K$2-2,0),0)</f>
        <v>199</v>
      </c>
      <c r="L32" s="23">
        <f>VLOOKUP(F32,索引!$A:$H,索引!$F$1,0)</f>
        <v>200</v>
      </c>
      <c r="M32" s="23">
        <f>VLOOKUP(F32,索引!$A:$H,索引!$G$1,0)</f>
        <v>250</v>
      </c>
      <c r="N32" s="24">
        <v>0</v>
      </c>
      <c r="O32" s="25">
        <f>ROUND(VLOOKUP(E32,索引!$Q:$T,4,0)*VLOOKUP(F32,索引!$A:$H,索引!$H$1,0)*VLOOKUP(B32,索引!AK:AQ,O$2,0),0)</f>
        <v>11</v>
      </c>
      <c r="P32" s="25">
        <f>ROUND(VLOOKUP(E32,索引!$Q:$S,3,0)*VLOOKUP(B32,索引!AK:AQ,P$2,0),0)</f>
        <v>9</v>
      </c>
      <c r="R32" s="23" t="str">
        <f>VLOOKUP(F32,索引!$A:$H,索引!$B$1,0)</f>
        <v>法师</v>
      </c>
      <c r="S32" s="23" t="str">
        <f>INDEX(索引!$AA$5:$AF$9,MATCH(F32,索引!$Y$5:$Y$9,0),MATCH(C32,索引!$AA$3:$AF$3,0))</f>
        <v>骷髅法师</v>
      </c>
    </row>
    <row r="33" spans="1:19" x14ac:dyDescent="0.2">
      <c r="A33" s="23">
        <f t="shared" si="0"/>
        <v>100201010</v>
      </c>
      <c r="B33" s="5">
        <v>2</v>
      </c>
      <c r="C33" s="23">
        <v>2</v>
      </c>
      <c r="D33" s="26">
        <f>INDEX(索引!$AA$13:$AI$17,MATCH(F33,索引!$Y$13:$Y$17,0),MATCH(B33,索引!$AA$11:$AI$11,0))</f>
        <v>2001</v>
      </c>
      <c r="E33" s="1">
        <v>10</v>
      </c>
      <c r="F33">
        <v>1</v>
      </c>
      <c r="G33" s="23">
        <f>VLOOKUP(F33,索引!$A:$I,9,0)</f>
        <v>120</v>
      </c>
      <c r="H33" s="23">
        <f>VLOOKUP(F33,索引!$A:$L,12,0)</f>
        <v>600</v>
      </c>
      <c r="I33" s="23">
        <f>ROUND(VLOOKUP(VLOOKUP($E33,索引!$Q:$S,2,0),原始数值!$A:$C,2,0)*VLOOKUP($F33,索引!$A:$H,索引!$C$1,0)*VLOOKUP($E33,索引!$Q:$W,I$2,0)*VLOOKUP($C33,索引!$AK:$AQ,I$2-2,0),0)</f>
        <v>17</v>
      </c>
      <c r="J33" s="23">
        <f>ROUND(VLOOKUP(F33,索引!$A:$H,索引!$D$1,0)*VLOOKUP($E33,索引!$Q:$W,J$2,0)*VLOOKUP($C33,索引!$AK:$AQ,J$2-2,0),0)</f>
        <v>3</v>
      </c>
      <c r="K33" s="23">
        <f>ROUND(VLOOKUP(VLOOKUP($E33,索引!$Q:$S,2,0),原始数值!$A:$C,3,0)*VLOOKUP($F33,索引!$A:$H,索引!$E$1,0)*VLOOKUP($E33,索引!$Q:$W,K$2,0)*VLOOKUP($C33,索引!$AK:$AQ,K$2-2,0),0)</f>
        <v>181</v>
      </c>
      <c r="L33" s="23">
        <f>VLOOKUP(F33,索引!$A:$H,索引!$F$1,0)</f>
        <v>350</v>
      </c>
      <c r="M33" s="23">
        <f>VLOOKUP(F33,索引!$A:$H,索引!$G$1,0)</f>
        <v>1000</v>
      </c>
      <c r="N33" s="24">
        <v>0</v>
      </c>
      <c r="O33" s="25">
        <f>ROUND(VLOOKUP(E33,索引!$Q:$T,4,0)*VLOOKUP(F33,索引!$A:$H,索引!$H$1,0)*VLOOKUP(B33,索引!AK:AQ,O$2,0),0)</f>
        <v>10</v>
      </c>
      <c r="P33" s="25">
        <f>ROUND(VLOOKUP(E33,索引!$Q:$S,3,0)*VLOOKUP(B33,索引!AK:AQ,P$2,0),0)</f>
        <v>10</v>
      </c>
      <c r="R33" s="23" t="str">
        <f>VLOOKUP(F33,索引!$A:$H,索引!$B$1,0)</f>
        <v>普通</v>
      </c>
      <c r="S33" s="23" t="str">
        <f>INDEX(索引!$AA$5:$AF$9,MATCH(F33,索引!$Y$5:$Y$9,0),MATCH(C33,索引!$AA$3:$AF$3,0))</f>
        <v>小骷髅</v>
      </c>
    </row>
    <row r="34" spans="1:19" x14ac:dyDescent="0.2">
      <c r="A34" s="23">
        <f t="shared" si="0"/>
        <v>100202010</v>
      </c>
      <c r="B34" s="5">
        <v>2</v>
      </c>
      <c r="C34" s="23">
        <v>2</v>
      </c>
      <c r="D34" s="26">
        <f>INDEX(索引!$AA$13:$AI$17,MATCH(F34,索引!$Y$13:$Y$17,0),MATCH(B34,索引!$AA$11:$AI$11,0))</f>
        <v>2002</v>
      </c>
      <c r="E34" s="1">
        <v>10</v>
      </c>
      <c r="F34">
        <v>2</v>
      </c>
      <c r="G34" s="23">
        <f>VLOOKUP(F34,索引!$A:$I,9,0)</f>
        <v>120</v>
      </c>
      <c r="H34" s="23">
        <f>VLOOKUP(F34,索引!$A:$L,12,0)</f>
        <v>700</v>
      </c>
      <c r="I34" s="23">
        <f>ROUND(VLOOKUP(VLOOKUP($E34,索引!$Q:$S,2,0),原始数值!$A:$C,2,0)*VLOOKUP($F34,索引!$A:$H,索引!$C$1,0)*VLOOKUP($E34,索引!$Q:$W,I$2,0)*VLOOKUP($C34,索引!$AK:$AQ,I$2-2,0),0)</f>
        <v>24</v>
      </c>
      <c r="J34" s="23">
        <f>ROUND(VLOOKUP(F34,索引!$A:$H,索引!$D$1,0)*VLOOKUP($E34,索引!$Q:$W,J$2,0)*VLOOKUP($C34,索引!$AK:$AQ,J$2-2,0),0)</f>
        <v>5</v>
      </c>
      <c r="K34" s="23">
        <f>ROUND(VLOOKUP(VLOOKUP($E34,索引!$Q:$S,2,0),原始数值!$A:$C,3,0)*VLOOKUP($F34,索引!$A:$H,索引!$E$1,0)*VLOOKUP($E34,索引!$Q:$W,K$2,0)*VLOOKUP($C34,索引!$AK:$AQ,K$2-2,0),0)</f>
        <v>363</v>
      </c>
      <c r="L34" s="23">
        <f>VLOOKUP(F34,索引!$A:$H,索引!$F$1,0)</f>
        <v>200</v>
      </c>
      <c r="M34" s="23">
        <f>VLOOKUP(F34,索引!$A:$H,索引!$G$1,0)</f>
        <v>500</v>
      </c>
      <c r="N34" s="24">
        <v>0</v>
      </c>
      <c r="O34" s="25">
        <f>ROUND(VLOOKUP(E34,索引!$Q:$T,4,0)*VLOOKUP(F34,索引!$A:$H,索引!$H$1,0)*VLOOKUP(B34,索引!AK:AQ,O$2,0),0)</f>
        <v>15</v>
      </c>
      <c r="P34" s="25">
        <f>ROUND(VLOOKUP(E34,索引!$Q:$S,3,0)*VLOOKUP(B34,索引!AK:AQ,P$2,0),0)</f>
        <v>10</v>
      </c>
      <c r="R34" s="23" t="str">
        <f>VLOOKUP(F34,索引!$A:$H,索引!$B$1,0)</f>
        <v>肉盾</v>
      </c>
      <c r="S34" s="23" t="str">
        <f>INDEX(索引!$AA$5:$AF$9,MATCH(F34,索引!$Y$5:$Y$9,0),MATCH(C34,索引!$AA$3:$AF$3,0))</f>
        <v>骷髅勇士</v>
      </c>
    </row>
    <row r="35" spans="1:19" x14ac:dyDescent="0.2">
      <c r="A35" s="23">
        <f t="shared" si="0"/>
        <v>100203010</v>
      </c>
      <c r="B35" s="5">
        <v>2</v>
      </c>
      <c r="C35" s="23">
        <v>2</v>
      </c>
      <c r="D35" s="26">
        <f>INDEX(索引!$AA$13:$AI$17,MATCH(F35,索引!$Y$13:$Y$17,0),MATCH(B35,索引!$AA$11:$AI$11,0))</f>
        <v>2003</v>
      </c>
      <c r="E35" s="1">
        <v>10</v>
      </c>
      <c r="F35">
        <v>3</v>
      </c>
      <c r="G35" s="23">
        <f>VLOOKUP(F35,索引!$A:$I,9,0)</f>
        <v>1100</v>
      </c>
      <c r="H35" s="23">
        <f>VLOOKUP(F35,索引!$A:$L,12,0)</f>
        <v>1000</v>
      </c>
      <c r="I35" s="23">
        <f>ROUND(VLOOKUP(VLOOKUP($E35,索引!$Q:$S,2,0),原始数值!$A:$C,2,0)*VLOOKUP($F35,索引!$A:$H,索引!$C$1,0)*VLOOKUP($E35,索引!$Q:$W,I$2,0)*VLOOKUP($C35,索引!$AK:$AQ,I$2-2,0),0)</f>
        <v>30</v>
      </c>
      <c r="J35" s="23">
        <f>ROUND(VLOOKUP(F35,索引!$A:$H,索引!$D$1,0)*VLOOKUP($E35,索引!$Q:$W,J$2,0)*VLOOKUP($C35,索引!$AK:$AQ,J$2-2,0),0)</f>
        <v>0</v>
      </c>
      <c r="K35" s="23">
        <f>ROUND(VLOOKUP(VLOOKUP($E35,索引!$Q:$S,2,0),原始数值!$A:$C,3,0)*VLOOKUP($F35,索引!$A:$H,索引!$E$1,0)*VLOOKUP($E35,索引!$Q:$W,K$2,0)*VLOOKUP($C35,索引!$AK:$AQ,K$2-2,0),0)</f>
        <v>242</v>
      </c>
      <c r="L35" s="23">
        <f>VLOOKUP(F35,索引!$A:$H,索引!$F$1,0)</f>
        <v>200</v>
      </c>
      <c r="M35" s="23">
        <f>VLOOKUP(F35,索引!$A:$H,索引!$G$1,0)</f>
        <v>250</v>
      </c>
      <c r="N35" s="24">
        <v>0</v>
      </c>
      <c r="O35" s="25">
        <f>ROUND(VLOOKUP(E35,索引!$Q:$T,4,0)*VLOOKUP(F35,索引!$A:$H,索引!$H$1,0)*VLOOKUP(B35,索引!AK:AQ,O$2,0),0)</f>
        <v>12</v>
      </c>
      <c r="P35" s="25">
        <f>ROUND(VLOOKUP(E35,索引!$Q:$S,3,0)*VLOOKUP(B35,索引!AK:AQ,P$2,0),0)</f>
        <v>10</v>
      </c>
      <c r="R35" s="23" t="str">
        <f>VLOOKUP(F35,索引!$A:$H,索引!$B$1,0)</f>
        <v>法师</v>
      </c>
      <c r="S35" s="23" t="str">
        <f>INDEX(索引!$AA$5:$AF$9,MATCH(F35,索引!$Y$5:$Y$9,0),MATCH(C35,索引!$AA$3:$AF$3,0))</f>
        <v>骷髅法师</v>
      </c>
    </row>
    <row r="36" spans="1:19" x14ac:dyDescent="0.2">
      <c r="A36" s="23">
        <f t="shared" si="0"/>
        <v>100204010</v>
      </c>
      <c r="B36" s="5">
        <v>2</v>
      </c>
      <c r="C36" s="23">
        <v>2</v>
      </c>
      <c r="D36" s="26">
        <f>INDEX(索引!$AA$13:$AI$17,MATCH(F36,索引!$Y$13:$Y$17,0),MATCH(B36,索引!$AA$11:$AI$11,0))</f>
        <v>2004</v>
      </c>
      <c r="E36" s="1">
        <v>10</v>
      </c>
      <c r="F36">
        <v>4</v>
      </c>
      <c r="G36" s="23">
        <f>VLOOKUP(F36,索引!$A:$I,9,0)</f>
        <v>900</v>
      </c>
      <c r="H36" s="23">
        <f>VLOOKUP(F36,索引!$A:$L,12,0)</f>
        <v>700</v>
      </c>
      <c r="I36" s="23">
        <f>ROUND(VLOOKUP(VLOOKUP($E36,索引!$Q:$S,2,0),原始数值!$A:$C,2,0)*VLOOKUP($F36,索引!$A:$H,索引!$C$1,0)*VLOOKUP($E36,索引!$Q:$W,I$2,0)*VLOOKUP($C36,索引!$AK:$AQ,I$2-2,0),0)</f>
        <v>28</v>
      </c>
      <c r="J36" s="23">
        <f>ROUND(VLOOKUP(F36,索引!$A:$H,索引!$D$1,0)*VLOOKUP($E36,索引!$Q:$W,J$2,0)*VLOOKUP($C36,索引!$AK:$AQ,J$2-2,0),0)</f>
        <v>3</v>
      </c>
      <c r="K36" s="23">
        <f>ROUND(VLOOKUP(VLOOKUP($E36,索引!$Q:$S,2,0),原始数值!$A:$C,3,0)*VLOOKUP($F36,索引!$A:$H,索引!$E$1,0)*VLOOKUP($E36,索引!$Q:$W,K$2,0)*VLOOKUP($C36,索引!$AK:$AQ,K$2-2,0),0)</f>
        <v>302</v>
      </c>
      <c r="L36" s="23">
        <f>VLOOKUP(F36,索引!$A:$H,索引!$F$1,0)</f>
        <v>300</v>
      </c>
      <c r="M36" s="23">
        <f>VLOOKUP(F36,索引!$A:$H,索引!$G$1,0)</f>
        <v>750</v>
      </c>
      <c r="N36" s="24">
        <v>0</v>
      </c>
      <c r="O36" s="25">
        <f>ROUND(VLOOKUP(E36,索引!$Q:$T,4,0)*VLOOKUP(F36,索引!$A:$H,索引!$H$1,0)*VLOOKUP(B36,索引!AK:AQ,O$2,0),0)</f>
        <v>12</v>
      </c>
      <c r="P36" s="25">
        <f>ROUND(VLOOKUP(E36,索引!$Q:$S,3,0)*VLOOKUP(B36,索引!AK:AQ,P$2,0),0)</f>
        <v>10</v>
      </c>
      <c r="R36" s="23" t="str">
        <f>VLOOKUP(F36,索引!$A:$H,索引!$B$1,0)</f>
        <v>远程</v>
      </c>
      <c r="S36" s="23" t="str">
        <f>INDEX(索引!$AA$5:$AF$9,MATCH(F36,索引!$Y$5:$Y$9,0),MATCH(C36,索引!$AA$3:$AF$3,0))</f>
        <v>弓箭手</v>
      </c>
    </row>
    <row r="37" spans="1:19" x14ac:dyDescent="0.2">
      <c r="A37" s="23">
        <f t="shared" si="0"/>
        <v>100201011</v>
      </c>
      <c r="B37" s="5">
        <v>2</v>
      </c>
      <c r="C37" s="23">
        <v>2</v>
      </c>
      <c r="D37" s="26">
        <f>INDEX(索引!$AA$13:$AI$17,MATCH(F37,索引!$Y$13:$Y$17,0),MATCH(B37,索引!$AA$11:$AI$11,0))</f>
        <v>2001</v>
      </c>
      <c r="E37" s="3">
        <v>11</v>
      </c>
      <c r="F37">
        <v>1</v>
      </c>
      <c r="G37" s="23">
        <f>VLOOKUP(F37,索引!$A:$I,9,0)</f>
        <v>120</v>
      </c>
      <c r="H37" s="23">
        <f>VLOOKUP(F37,索引!$A:$L,12,0)</f>
        <v>600</v>
      </c>
      <c r="I37" s="23">
        <f>ROUND(VLOOKUP(VLOOKUP($E37,索引!$Q:$S,2,0),原始数值!$A:$C,2,0)*VLOOKUP($F37,索引!$A:$H,索引!$C$1,0)*VLOOKUP($E37,索引!$Q:$W,I$2,0)*VLOOKUP($C37,索引!$AK:$AQ,I$2-2,0),0)</f>
        <v>19</v>
      </c>
      <c r="J37" s="23">
        <f>ROUND(VLOOKUP(F37,索引!$A:$H,索引!$D$1,0)*VLOOKUP($E37,索引!$Q:$W,J$2,0)*VLOOKUP($C37,索引!$AK:$AQ,J$2-2,0),0)</f>
        <v>3</v>
      </c>
      <c r="K37" s="23">
        <f>ROUND(VLOOKUP(VLOOKUP($E37,索引!$Q:$S,2,0),原始数值!$A:$C,3,0)*VLOOKUP($F37,索引!$A:$H,索引!$E$1,0)*VLOOKUP($E37,索引!$Q:$W,K$2,0)*VLOOKUP($C37,索引!$AK:$AQ,K$2-2,0),0)</f>
        <v>218</v>
      </c>
      <c r="L37" s="23">
        <f>VLOOKUP(F37,索引!$A:$H,索引!$F$1,0)</f>
        <v>350</v>
      </c>
      <c r="M37" s="23">
        <f>VLOOKUP(F37,索引!$A:$H,索引!$G$1,0)</f>
        <v>1000</v>
      </c>
      <c r="N37" s="24">
        <v>0</v>
      </c>
      <c r="O37" s="25">
        <f>ROUND(VLOOKUP(E37,索引!$Q:$T,4,0)*VLOOKUP(F37,索引!$A:$H,索引!$H$1,0)*VLOOKUP(B37,索引!AK:AQ,O$2,0),0)</f>
        <v>11</v>
      </c>
      <c r="P37" s="25">
        <f>ROUND(VLOOKUP(E37,索引!$Q:$S,3,0)*VLOOKUP(B37,索引!AK:AQ,P$2,0),0)</f>
        <v>11</v>
      </c>
      <c r="R37" s="23" t="str">
        <f>VLOOKUP(F37,索引!$A:$H,索引!$B$1,0)</f>
        <v>普通</v>
      </c>
      <c r="S37" s="23" t="str">
        <f>INDEX(索引!$AA$5:$AF$9,MATCH(F37,索引!$Y$5:$Y$9,0),MATCH(C37,索引!$AA$3:$AF$3,0))</f>
        <v>小骷髅</v>
      </c>
    </row>
    <row r="38" spans="1:19" x14ac:dyDescent="0.2">
      <c r="A38" s="23">
        <f t="shared" si="0"/>
        <v>100202011</v>
      </c>
      <c r="B38" s="5">
        <v>2</v>
      </c>
      <c r="C38" s="23">
        <v>2</v>
      </c>
      <c r="D38" s="26">
        <f>INDEX(索引!$AA$13:$AI$17,MATCH(F38,索引!$Y$13:$Y$17,0),MATCH(B38,索引!$AA$11:$AI$11,0))</f>
        <v>2002</v>
      </c>
      <c r="E38" s="3">
        <v>11</v>
      </c>
      <c r="F38">
        <v>2</v>
      </c>
      <c r="G38" s="23">
        <f>VLOOKUP(F38,索引!$A:$I,9,0)</f>
        <v>120</v>
      </c>
      <c r="H38" s="23">
        <f>VLOOKUP(F38,索引!$A:$L,12,0)</f>
        <v>700</v>
      </c>
      <c r="I38" s="23">
        <f>ROUND(VLOOKUP(VLOOKUP($E38,索引!$Q:$S,2,0),原始数值!$A:$C,2,0)*VLOOKUP($F38,索引!$A:$H,索引!$C$1,0)*VLOOKUP($E38,索引!$Q:$W,I$2,0)*VLOOKUP($C38,索引!$AK:$AQ,I$2-2,0),0)</f>
        <v>27</v>
      </c>
      <c r="J38" s="23">
        <f>ROUND(VLOOKUP(F38,索引!$A:$H,索引!$D$1,0)*VLOOKUP($E38,索引!$Q:$W,J$2,0)*VLOOKUP($C38,索引!$AK:$AQ,J$2-2,0),0)</f>
        <v>6</v>
      </c>
      <c r="K38" s="23">
        <f>ROUND(VLOOKUP(VLOOKUP($E38,索引!$Q:$S,2,0),原始数值!$A:$C,3,0)*VLOOKUP($F38,索引!$A:$H,索引!$E$1,0)*VLOOKUP($E38,索引!$Q:$W,K$2,0)*VLOOKUP($C38,索引!$AK:$AQ,K$2-2,0),0)</f>
        <v>435</v>
      </c>
      <c r="L38" s="23">
        <f>VLOOKUP(F38,索引!$A:$H,索引!$F$1,0)</f>
        <v>200</v>
      </c>
      <c r="M38" s="23">
        <f>VLOOKUP(F38,索引!$A:$H,索引!$G$1,0)</f>
        <v>500</v>
      </c>
      <c r="N38" s="24">
        <v>0</v>
      </c>
      <c r="O38" s="25">
        <f>ROUND(VLOOKUP(E38,索引!$Q:$T,4,0)*VLOOKUP(F38,索引!$A:$H,索引!$H$1,0)*VLOOKUP(B38,索引!AK:AQ,O$2,0),0)</f>
        <v>17</v>
      </c>
      <c r="P38" s="25">
        <f>ROUND(VLOOKUP(E38,索引!$Q:$S,3,0)*VLOOKUP(B38,索引!AK:AQ,P$2,0),0)</f>
        <v>11</v>
      </c>
      <c r="R38" s="23" t="str">
        <f>VLOOKUP(F38,索引!$A:$H,索引!$B$1,0)</f>
        <v>肉盾</v>
      </c>
      <c r="S38" s="23" t="str">
        <f>INDEX(索引!$AA$5:$AF$9,MATCH(F38,索引!$Y$5:$Y$9,0),MATCH(C38,索引!$AA$3:$AF$3,0))</f>
        <v>骷髅勇士</v>
      </c>
    </row>
    <row r="39" spans="1:19" x14ac:dyDescent="0.2">
      <c r="A39" s="23">
        <f t="shared" si="0"/>
        <v>100203011</v>
      </c>
      <c r="B39" s="5">
        <v>2</v>
      </c>
      <c r="C39" s="23">
        <v>2</v>
      </c>
      <c r="D39" s="26">
        <f>INDEX(索引!$AA$13:$AI$17,MATCH(F39,索引!$Y$13:$Y$17,0),MATCH(B39,索引!$AA$11:$AI$11,0))</f>
        <v>2003</v>
      </c>
      <c r="E39" s="3">
        <v>11</v>
      </c>
      <c r="F39">
        <v>3</v>
      </c>
      <c r="G39" s="23">
        <f>VLOOKUP(F39,索引!$A:$I,9,0)</f>
        <v>1100</v>
      </c>
      <c r="H39" s="23">
        <f>VLOOKUP(F39,索引!$A:$L,12,0)</f>
        <v>1000</v>
      </c>
      <c r="I39" s="23">
        <f>ROUND(VLOOKUP(VLOOKUP($E39,索引!$Q:$S,2,0),原始数值!$A:$C,2,0)*VLOOKUP($F39,索引!$A:$H,索引!$C$1,0)*VLOOKUP($E39,索引!$Q:$W,I$2,0)*VLOOKUP($C39,索引!$AK:$AQ,I$2-2,0),0)</f>
        <v>33</v>
      </c>
      <c r="J39" s="23">
        <f>ROUND(VLOOKUP(F39,索引!$A:$H,索引!$D$1,0)*VLOOKUP($E39,索引!$Q:$W,J$2,0)*VLOOKUP($C39,索引!$AK:$AQ,J$2-2,0),0)</f>
        <v>0</v>
      </c>
      <c r="K39" s="23">
        <f>ROUND(VLOOKUP(VLOOKUP($E39,索引!$Q:$S,2,0),原始数值!$A:$C,3,0)*VLOOKUP($F39,索引!$A:$H,索引!$E$1,0)*VLOOKUP($E39,索引!$Q:$W,K$2,0)*VLOOKUP($C39,索引!$AK:$AQ,K$2-2,0),0)</f>
        <v>290</v>
      </c>
      <c r="L39" s="23">
        <f>VLOOKUP(F39,索引!$A:$H,索引!$F$1,0)</f>
        <v>200</v>
      </c>
      <c r="M39" s="23">
        <f>VLOOKUP(F39,索引!$A:$H,索引!$G$1,0)</f>
        <v>250</v>
      </c>
      <c r="N39" s="24">
        <v>0</v>
      </c>
      <c r="O39" s="25">
        <f>ROUND(VLOOKUP(E39,索引!$Q:$T,4,0)*VLOOKUP(F39,索引!$A:$H,索引!$H$1,0)*VLOOKUP(B39,索引!AK:AQ,O$2,0),0)</f>
        <v>13</v>
      </c>
      <c r="P39" s="25">
        <f>ROUND(VLOOKUP(E39,索引!$Q:$S,3,0)*VLOOKUP(B39,索引!AK:AQ,P$2,0),0)</f>
        <v>11</v>
      </c>
      <c r="R39" s="23" t="str">
        <f>VLOOKUP(F39,索引!$A:$H,索引!$B$1,0)</f>
        <v>法师</v>
      </c>
      <c r="S39" s="23" t="str">
        <f>INDEX(索引!$AA$5:$AF$9,MATCH(F39,索引!$Y$5:$Y$9,0),MATCH(C39,索引!$AA$3:$AF$3,0))</f>
        <v>骷髅法师</v>
      </c>
    </row>
    <row r="40" spans="1:19" x14ac:dyDescent="0.2">
      <c r="A40" s="23">
        <f t="shared" si="0"/>
        <v>100204011</v>
      </c>
      <c r="B40" s="5">
        <v>2</v>
      </c>
      <c r="C40" s="23">
        <v>2</v>
      </c>
      <c r="D40" s="26">
        <f>INDEX(索引!$AA$13:$AI$17,MATCH(F40,索引!$Y$13:$Y$17,0),MATCH(B40,索引!$AA$11:$AI$11,0))</f>
        <v>2004</v>
      </c>
      <c r="E40" s="3">
        <v>11</v>
      </c>
      <c r="F40">
        <v>4</v>
      </c>
      <c r="G40" s="23">
        <f>VLOOKUP(F40,索引!$A:$I,9,0)</f>
        <v>900</v>
      </c>
      <c r="H40" s="23">
        <f>VLOOKUP(F40,索引!$A:$L,12,0)</f>
        <v>700</v>
      </c>
      <c r="I40" s="23">
        <f>ROUND(VLOOKUP(VLOOKUP($E40,索引!$Q:$S,2,0),原始数值!$A:$C,2,0)*VLOOKUP($F40,索引!$A:$H,索引!$C$1,0)*VLOOKUP($E40,索引!$Q:$W,I$2,0)*VLOOKUP($C40,索引!$AK:$AQ,I$2-2,0),0)</f>
        <v>31</v>
      </c>
      <c r="J40" s="23">
        <f>ROUND(VLOOKUP(F40,索引!$A:$H,索引!$D$1,0)*VLOOKUP($E40,索引!$Q:$W,J$2,0)*VLOOKUP($C40,索引!$AK:$AQ,J$2-2,0),0)</f>
        <v>3</v>
      </c>
      <c r="K40" s="23">
        <f>ROUND(VLOOKUP(VLOOKUP($E40,索引!$Q:$S,2,0),原始数值!$A:$C,3,0)*VLOOKUP($F40,索引!$A:$H,索引!$E$1,0)*VLOOKUP($E40,索引!$Q:$W,K$2,0)*VLOOKUP($C40,索引!$AK:$AQ,K$2-2,0),0)</f>
        <v>363</v>
      </c>
      <c r="L40" s="23">
        <f>VLOOKUP(F40,索引!$A:$H,索引!$F$1,0)</f>
        <v>300</v>
      </c>
      <c r="M40" s="23">
        <f>VLOOKUP(F40,索引!$A:$H,索引!$G$1,0)</f>
        <v>750</v>
      </c>
      <c r="N40" s="24">
        <v>0</v>
      </c>
      <c r="O40" s="25">
        <f>ROUND(VLOOKUP(E40,索引!$Q:$T,4,0)*VLOOKUP(F40,索引!$A:$H,索引!$H$1,0)*VLOOKUP(B40,索引!AK:AQ,O$2,0),0)</f>
        <v>13</v>
      </c>
      <c r="P40" s="25">
        <f>ROUND(VLOOKUP(E40,索引!$Q:$S,3,0)*VLOOKUP(B40,索引!AK:AQ,P$2,0),0)</f>
        <v>11</v>
      </c>
      <c r="R40" s="23" t="str">
        <f>VLOOKUP(F40,索引!$A:$H,索引!$B$1,0)</f>
        <v>远程</v>
      </c>
      <c r="S40" s="23" t="str">
        <f>INDEX(索引!$AA$5:$AF$9,MATCH(F40,索引!$Y$5:$Y$9,0),MATCH(C40,索引!$AA$3:$AF$3,0))</f>
        <v>弓箭手</v>
      </c>
    </row>
    <row r="41" spans="1:19" s="23" customFormat="1" x14ac:dyDescent="0.2">
      <c r="A41" s="23">
        <f t="shared" si="0"/>
        <v>100101011</v>
      </c>
      <c r="B41" s="21">
        <v>2</v>
      </c>
      <c r="C41" s="23">
        <v>1</v>
      </c>
      <c r="D41" s="26">
        <f>INDEX(索引!$AA$13:$AI$17,MATCH(F41,索引!$Y$13:$Y$17,0),MATCH(B41,索引!$AA$11:$AI$11,0))</f>
        <v>2001</v>
      </c>
      <c r="E41" s="22">
        <v>11</v>
      </c>
      <c r="F41" s="23">
        <v>1</v>
      </c>
      <c r="G41" s="23">
        <f>VLOOKUP(F41,索引!$A:$I,9,0)</f>
        <v>120</v>
      </c>
      <c r="H41" s="23">
        <f>VLOOKUP(F41,索引!$A:$L,12,0)</f>
        <v>600</v>
      </c>
      <c r="I41" s="23">
        <f>ROUND(VLOOKUP(VLOOKUP($E41,索引!$Q:$S,2,0),原始数值!$A:$C,2,0)*VLOOKUP($F41,索引!$A:$H,索引!$C$1,0)*VLOOKUP($E41,索引!$Q:$W,I$2,0)*VLOOKUP($C41,索引!$AK:$AQ,I$2-2,0),0)</f>
        <v>19</v>
      </c>
      <c r="J41" s="23">
        <f>ROUND(VLOOKUP(F41,索引!$A:$H,索引!$D$1,0)*VLOOKUP($E41,索引!$Q:$W,J$2,0)*VLOOKUP($C41,索引!$AK:$AQ,J$2-2,0),0)</f>
        <v>3</v>
      </c>
      <c r="K41" s="23">
        <f>ROUND(VLOOKUP(VLOOKUP($E41,索引!$Q:$S,2,0),原始数值!$A:$C,3,0)*VLOOKUP($F41,索引!$A:$H,索引!$E$1,0)*VLOOKUP($E41,索引!$Q:$W,K$2,0)*VLOOKUP($C41,索引!$AK:$AQ,K$2-2,0),0)</f>
        <v>218</v>
      </c>
      <c r="L41" s="23">
        <f>VLOOKUP(F41,索引!$A:$H,索引!$F$1,0)</f>
        <v>350</v>
      </c>
      <c r="M41" s="23">
        <f>VLOOKUP(F41,索引!$A:$H,索引!$G$1,0)</f>
        <v>1000</v>
      </c>
      <c r="N41" s="24">
        <v>0</v>
      </c>
      <c r="O41" s="25">
        <f>ROUND(VLOOKUP(E41,索引!$Q:$T,4,0)*VLOOKUP(F41,索引!$A:$H,索引!$H$1,0)*VLOOKUP(B41,索引!AK:AQ,O$2,0),0)</f>
        <v>11</v>
      </c>
      <c r="P41" s="25">
        <f>ROUND(VLOOKUP(E41,索引!$Q:$S,3,0)*VLOOKUP(B41,索引!AK:AQ,P$2,0),0)</f>
        <v>11</v>
      </c>
      <c r="R41" s="23" t="str">
        <f>VLOOKUP(F41,索引!$A:$H,索引!$B$1,0)</f>
        <v>普通</v>
      </c>
      <c r="S41" s="23" t="str">
        <f>INDEX(索引!$AA$5:$AF$9,MATCH(F41,索引!$Y$5:$Y$9,0),MATCH(C41,索引!$AA$3:$AF$3,0))</f>
        <v>兽人战士</v>
      </c>
    </row>
    <row r="42" spans="1:19" s="23" customFormat="1" x14ac:dyDescent="0.2">
      <c r="A42" s="23">
        <f t="shared" si="0"/>
        <v>100102011</v>
      </c>
      <c r="B42" s="21">
        <v>2</v>
      </c>
      <c r="C42" s="23">
        <v>1</v>
      </c>
      <c r="D42" s="26">
        <f>INDEX(索引!$AA$13:$AI$17,MATCH(F42,索引!$Y$13:$Y$17,0),MATCH(B42,索引!$AA$11:$AI$11,0))</f>
        <v>2002</v>
      </c>
      <c r="E42" s="22">
        <v>11</v>
      </c>
      <c r="F42" s="23">
        <v>2</v>
      </c>
      <c r="G42" s="23">
        <f>VLOOKUP(F42,索引!$A:$I,9,0)</f>
        <v>120</v>
      </c>
      <c r="H42" s="23">
        <f>VLOOKUP(F42,索引!$A:$L,12,0)</f>
        <v>700</v>
      </c>
      <c r="I42" s="23">
        <f>ROUND(VLOOKUP(VLOOKUP($E42,索引!$Q:$S,2,0),原始数值!$A:$C,2,0)*VLOOKUP($F42,索引!$A:$H,索引!$C$1,0)*VLOOKUP($E42,索引!$Q:$W,I$2,0)*VLOOKUP($C42,索引!$AK:$AQ,I$2-2,0),0)</f>
        <v>27</v>
      </c>
      <c r="J42" s="23">
        <f>ROUND(VLOOKUP(F42,索引!$A:$H,索引!$D$1,0)*VLOOKUP($E42,索引!$Q:$W,J$2,0)*VLOOKUP($C42,索引!$AK:$AQ,J$2-2,0),0)</f>
        <v>6</v>
      </c>
      <c r="K42" s="23">
        <f>ROUND(VLOOKUP(VLOOKUP($E42,索引!$Q:$S,2,0),原始数值!$A:$C,3,0)*VLOOKUP($F42,索引!$A:$H,索引!$E$1,0)*VLOOKUP($E42,索引!$Q:$W,K$2,0)*VLOOKUP($C42,索引!$AK:$AQ,K$2-2,0),0)</f>
        <v>435</v>
      </c>
      <c r="L42" s="23">
        <f>VLOOKUP(F42,索引!$A:$H,索引!$F$1,0)</f>
        <v>200</v>
      </c>
      <c r="M42" s="23">
        <f>VLOOKUP(F42,索引!$A:$H,索引!$G$1,0)</f>
        <v>500</v>
      </c>
      <c r="N42" s="24">
        <v>0</v>
      </c>
      <c r="O42" s="25">
        <f>ROUND(VLOOKUP(E42,索引!$Q:$T,4,0)*VLOOKUP(F42,索引!$A:$H,索引!$H$1,0)*VLOOKUP(B42,索引!AK:AQ,O$2,0),0)</f>
        <v>17</v>
      </c>
      <c r="P42" s="25">
        <f>ROUND(VLOOKUP(E42,索引!$Q:$S,3,0)*VLOOKUP(B42,索引!AK:AQ,P$2,0),0)</f>
        <v>11</v>
      </c>
      <c r="R42" s="23" t="str">
        <f>VLOOKUP(F42,索引!$A:$H,索引!$B$1,0)</f>
        <v>肉盾</v>
      </c>
      <c r="S42" s="23" t="str">
        <f>INDEX(索引!$AA$5:$AF$9,MATCH(F42,索引!$Y$5:$Y$9,0),MATCH(C42,索引!$AA$3:$AF$3,0))</f>
        <v>兽人勇士</v>
      </c>
    </row>
    <row r="43" spans="1:19" x14ac:dyDescent="0.2">
      <c r="A43" s="23">
        <f t="shared" si="0"/>
        <v>100201012</v>
      </c>
      <c r="B43" s="5">
        <v>2</v>
      </c>
      <c r="C43" s="23">
        <v>2</v>
      </c>
      <c r="D43" s="26">
        <f>INDEX(索引!$AA$13:$AI$17,MATCH(F43,索引!$Y$13:$Y$17,0),MATCH(B43,索引!$AA$11:$AI$11,0))</f>
        <v>2001</v>
      </c>
      <c r="E43" s="1">
        <v>12</v>
      </c>
      <c r="F43">
        <v>1</v>
      </c>
      <c r="G43" s="23">
        <f>VLOOKUP(F43,索引!$A:$I,9,0)</f>
        <v>120</v>
      </c>
      <c r="H43" s="23">
        <f>VLOOKUP(F43,索引!$A:$L,12,0)</f>
        <v>600</v>
      </c>
      <c r="I43" s="23">
        <f>ROUND(VLOOKUP(VLOOKUP($E43,索引!$Q:$S,2,0),原始数值!$A:$C,2,0)*VLOOKUP($F43,索引!$A:$H,索引!$C$1,0)*VLOOKUP($E43,索引!$Q:$W,I$2,0)*VLOOKUP($C43,索引!$AK:$AQ,I$2-2,0),0)</f>
        <v>20</v>
      </c>
      <c r="J43" s="23">
        <f>ROUND(VLOOKUP(F43,索引!$A:$H,索引!$D$1,0)*VLOOKUP($E43,索引!$Q:$W,J$2,0)*VLOOKUP($C43,索引!$AK:$AQ,J$2-2,0),0)</f>
        <v>3</v>
      </c>
      <c r="K43" s="23">
        <f>ROUND(VLOOKUP(VLOOKUP($E43,索引!$Q:$S,2,0),原始数值!$A:$C,3,0)*VLOOKUP($F43,索引!$A:$H,索引!$E$1,0)*VLOOKUP($E43,索引!$Q:$W,K$2,0)*VLOOKUP($C43,索引!$AK:$AQ,K$2-2,0),0)</f>
        <v>258</v>
      </c>
      <c r="L43" s="23">
        <f>VLOOKUP(F43,索引!$A:$H,索引!$F$1,0)</f>
        <v>350</v>
      </c>
      <c r="M43" s="23">
        <f>VLOOKUP(F43,索引!$A:$H,索引!$G$1,0)</f>
        <v>1000</v>
      </c>
      <c r="N43" s="24">
        <v>0</v>
      </c>
      <c r="O43" s="25">
        <f>ROUND(VLOOKUP(E43,索引!$Q:$T,4,0)*VLOOKUP(F43,索引!$A:$H,索引!$H$1,0)*VLOOKUP(B43,索引!AK:AQ,O$2,0),0)</f>
        <v>12</v>
      </c>
      <c r="P43" s="25">
        <f>ROUND(VLOOKUP(E43,索引!$Q:$S,3,0)*VLOOKUP(B43,索引!AK:AQ,P$2,0),0)</f>
        <v>12</v>
      </c>
      <c r="R43" s="23" t="str">
        <f>VLOOKUP(F43,索引!$A:$H,索引!$B$1,0)</f>
        <v>普通</v>
      </c>
      <c r="S43" s="23" t="str">
        <f>INDEX(索引!$AA$5:$AF$9,MATCH(F43,索引!$Y$5:$Y$9,0),MATCH(C43,索引!$AA$3:$AF$3,0))</f>
        <v>小骷髅</v>
      </c>
    </row>
    <row r="44" spans="1:19" x14ac:dyDescent="0.2">
      <c r="A44" s="23">
        <f t="shared" si="0"/>
        <v>100202012</v>
      </c>
      <c r="B44" s="5">
        <v>2</v>
      </c>
      <c r="C44" s="23">
        <v>2</v>
      </c>
      <c r="D44" s="26">
        <f>INDEX(索引!$AA$13:$AI$17,MATCH(F44,索引!$Y$13:$Y$17,0),MATCH(B44,索引!$AA$11:$AI$11,0))</f>
        <v>2002</v>
      </c>
      <c r="E44" s="1">
        <v>12</v>
      </c>
      <c r="F44">
        <v>2</v>
      </c>
      <c r="G44" s="23">
        <f>VLOOKUP(F44,索引!$A:$I,9,0)</f>
        <v>120</v>
      </c>
      <c r="H44" s="23">
        <f>VLOOKUP(F44,索引!$A:$L,12,0)</f>
        <v>700</v>
      </c>
      <c r="I44" s="23">
        <f>ROUND(VLOOKUP(VLOOKUP($E44,索引!$Q:$S,2,0),原始数值!$A:$C,2,0)*VLOOKUP($F44,索引!$A:$H,索引!$C$1,0)*VLOOKUP($E44,索引!$Q:$W,I$2,0)*VLOOKUP($C44,索引!$AK:$AQ,I$2-2,0),0)</f>
        <v>29</v>
      </c>
      <c r="J44" s="23">
        <f>ROUND(VLOOKUP(F44,索引!$A:$H,索引!$D$1,0)*VLOOKUP($E44,索引!$Q:$W,J$2,0)*VLOOKUP($C44,索引!$AK:$AQ,J$2-2,0),0)</f>
        <v>6</v>
      </c>
      <c r="K44" s="23">
        <f>ROUND(VLOOKUP(VLOOKUP($E44,索引!$Q:$S,2,0),原始数值!$A:$C,3,0)*VLOOKUP($F44,索引!$A:$H,索引!$E$1,0)*VLOOKUP($E44,索引!$Q:$W,K$2,0)*VLOOKUP($C44,索引!$AK:$AQ,K$2-2,0),0)</f>
        <v>517</v>
      </c>
      <c r="L44" s="23">
        <f>VLOOKUP(F44,索引!$A:$H,索引!$F$1,0)</f>
        <v>200</v>
      </c>
      <c r="M44" s="23">
        <f>VLOOKUP(F44,索引!$A:$H,索引!$G$1,0)</f>
        <v>500</v>
      </c>
      <c r="N44" s="24">
        <v>0</v>
      </c>
      <c r="O44" s="25">
        <f>ROUND(VLOOKUP(E44,索引!$Q:$T,4,0)*VLOOKUP(F44,索引!$A:$H,索引!$H$1,0)*VLOOKUP(B44,索引!AK:AQ,O$2,0),0)</f>
        <v>18</v>
      </c>
      <c r="P44" s="25">
        <f>ROUND(VLOOKUP(E44,索引!$Q:$S,3,0)*VLOOKUP(B44,索引!AK:AQ,P$2,0),0)</f>
        <v>12</v>
      </c>
      <c r="R44" s="23" t="str">
        <f>VLOOKUP(F44,索引!$A:$H,索引!$B$1,0)</f>
        <v>肉盾</v>
      </c>
      <c r="S44" s="23" t="str">
        <f>INDEX(索引!$AA$5:$AF$9,MATCH(F44,索引!$Y$5:$Y$9,0),MATCH(C44,索引!$AA$3:$AF$3,0))</f>
        <v>骷髅勇士</v>
      </c>
    </row>
    <row r="45" spans="1:19" x14ac:dyDescent="0.2">
      <c r="A45" s="23">
        <f t="shared" si="0"/>
        <v>100203012</v>
      </c>
      <c r="B45" s="5">
        <v>2</v>
      </c>
      <c r="C45" s="23">
        <v>2</v>
      </c>
      <c r="D45" s="26">
        <f>INDEX(索引!$AA$13:$AI$17,MATCH(F45,索引!$Y$13:$Y$17,0),MATCH(B45,索引!$AA$11:$AI$11,0))</f>
        <v>2003</v>
      </c>
      <c r="E45" s="1">
        <v>12</v>
      </c>
      <c r="F45">
        <v>3</v>
      </c>
      <c r="G45" s="23">
        <f>VLOOKUP(F45,索引!$A:$I,9,0)</f>
        <v>1100</v>
      </c>
      <c r="H45" s="23">
        <f>VLOOKUP(F45,索引!$A:$L,12,0)</f>
        <v>1000</v>
      </c>
      <c r="I45" s="23">
        <f>ROUND(VLOOKUP(VLOOKUP($E45,索引!$Q:$S,2,0),原始数值!$A:$C,2,0)*VLOOKUP($F45,索引!$A:$H,索引!$C$1,0)*VLOOKUP($E45,索引!$Q:$W,I$2,0)*VLOOKUP($C45,索引!$AK:$AQ,I$2-2,0),0)</f>
        <v>36</v>
      </c>
      <c r="J45" s="23">
        <f>ROUND(VLOOKUP(F45,索引!$A:$H,索引!$D$1,0)*VLOOKUP($E45,索引!$Q:$W,J$2,0)*VLOOKUP($C45,索引!$AK:$AQ,J$2-2,0),0)</f>
        <v>0</v>
      </c>
      <c r="K45" s="23">
        <f>ROUND(VLOOKUP(VLOOKUP($E45,索引!$Q:$S,2,0),原始数值!$A:$C,3,0)*VLOOKUP($F45,索引!$A:$H,索引!$E$1,0)*VLOOKUP($E45,索引!$Q:$W,K$2,0)*VLOOKUP($C45,索引!$AK:$AQ,K$2-2,0),0)</f>
        <v>344</v>
      </c>
      <c r="L45" s="23">
        <f>VLOOKUP(F45,索引!$A:$H,索引!$F$1,0)</f>
        <v>200</v>
      </c>
      <c r="M45" s="23">
        <f>VLOOKUP(F45,索引!$A:$H,索引!$G$1,0)</f>
        <v>250</v>
      </c>
      <c r="N45" s="24">
        <v>0</v>
      </c>
      <c r="O45" s="25">
        <f>ROUND(VLOOKUP(E45,索引!$Q:$T,4,0)*VLOOKUP(F45,索引!$A:$H,索引!$H$1,0)*VLOOKUP(B45,索引!AK:AQ,O$2,0),0)</f>
        <v>14</v>
      </c>
      <c r="P45" s="25">
        <f>ROUND(VLOOKUP(E45,索引!$Q:$S,3,0)*VLOOKUP(B45,索引!AK:AQ,P$2,0),0)</f>
        <v>12</v>
      </c>
      <c r="R45" s="23" t="str">
        <f>VLOOKUP(F45,索引!$A:$H,索引!$B$1,0)</f>
        <v>法师</v>
      </c>
      <c r="S45" s="23" t="str">
        <f>INDEX(索引!$AA$5:$AF$9,MATCH(F45,索引!$Y$5:$Y$9,0),MATCH(C45,索引!$AA$3:$AF$3,0))</f>
        <v>骷髅法师</v>
      </c>
    </row>
    <row r="46" spans="1:19" x14ac:dyDescent="0.2">
      <c r="A46" s="23">
        <f t="shared" si="0"/>
        <v>100204012</v>
      </c>
      <c r="B46" s="5">
        <v>2</v>
      </c>
      <c r="C46" s="23">
        <v>2</v>
      </c>
      <c r="D46" s="26">
        <f>INDEX(索引!$AA$13:$AI$17,MATCH(F46,索引!$Y$13:$Y$17,0),MATCH(B46,索引!$AA$11:$AI$11,0))</f>
        <v>2004</v>
      </c>
      <c r="E46" s="1">
        <v>12</v>
      </c>
      <c r="F46">
        <v>4</v>
      </c>
      <c r="G46" s="23">
        <f>VLOOKUP(F46,索引!$A:$I,9,0)</f>
        <v>900</v>
      </c>
      <c r="H46" s="23">
        <f>VLOOKUP(F46,索引!$A:$L,12,0)</f>
        <v>700</v>
      </c>
      <c r="I46" s="23">
        <f>ROUND(VLOOKUP(VLOOKUP($E46,索引!$Q:$S,2,0),原始数值!$A:$C,2,0)*VLOOKUP($F46,索引!$A:$H,索引!$C$1,0)*VLOOKUP($E46,索引!$Q:$W,I$2,0)*VLOOKUP($C46,索引!$AK:$AQ,I$2-2,0),0)</f>
        <v>33</v>
      </c>
      <c r="J46" s="23">
        <f>ROUND(VLOOKUP(F46,索引!$A:$H,索引!$D$1,0)*VLOOKUP($E46,索引!$Q:$W,J$2,0)*VLOOKUP($C46,索引!$AK:$AQ,J$2-2,0),0)</f>
        <v>3</v>
      </c>
      <c r="K46" s="23">
        <f>ROUND(VLOOKUP(VLOOKUP($E46,索引!$Q:$S,2,0),原始数值!$A:$C,3,0)*VLOOKUP($F46,索引!$A:$H,索引!$E$1,0)*VLOOKUP($E46,索引!$Q:$W,K$2,0)*VLOOKUP($C46,索引!$AK:$AQ,K$2-2,0),0)</f>
        <v>431</v>
      </c>
      <c r="L46" s="23">
        <f>VLOOKUP(F46,索引!$A:$H,索引!$F$1,0)</f>
        <v>300</v>
      </c>
      <c r="M46" s="23">
        <f>VLOOKUP(F46,索引!$A:$H,索引!$G$1,0)</f>
        <v>750</v>
      </c>
      <c r="N46" s="24">
        <v>0</v>
      </c>
      <c r="O46" s="25">
        <f>ROUND(VLOOKUP(E46,索引!$Q:$T,4,0)*VLOOKUP(F46,索引!$A:$H,索引!$H$1,0)*VLOOKUP(B46,索引!AK:AQ,O$2,0),0)</f>
        <v>14</v>
      </c>
      <c r="P46" s="25">
        <f>ROUND(VLOOKUP(E46,索引!$Q:$S,3,0)*VLOOKUP(B46,索引!AK:AQ,P$2,0),0)</f>
        <v>12</v>
      </c>
      <c r="R46" s="23" t="str">
        <f>VLOOKUP(F46,索引!$A:$H,索引!$B$1,0)</f>
        <v>远程</v>
      </c>
      <c r="S46" s="23" t="str">
        <f>INDEX(索引!$AA$5:$AF$9,MATCH(F46,索引!$Y$5:$Y$9,0),MATCH(C46,索引!$AA$3:$AF$3,0))</f>
        <v>弓箭手</v>
      </c>
    </row>
    <row r="47" spans="1:19" s="23" customFormat="1" x14ac:dyDescent="0.2">
      <c r="A47" s="23">
        <f t="shared" si="0"/>
        <v>100101012</v>
      </c>
      <c r="B47" s="21">
        <v>2</v>
      </c>
      <c r="C47" s="23">
        <v>1</v>
      </c>
      <c r="D47" s="26">
        <f>INDEX(索引!$AA$13:$AI$17,MATCH(F47,索引!$Y$13:$Y$17,0),MATCH(B47,索引!$AA$11:$AI$11,0))</f>
        <v>2001</v>
      </c>
      <c r="E47" s="20">
        <v>12</v>
      </c>
      <c r="F47" s="23">
        <v>1</v>
      </c>
      <c r="G47" s="23">
        <f>VLOOKUP(F47,索引!$A:$I,9,0)</f>
        <v>120</v>
      </c>
      <c r="H47" s="23">
        <f>VLOOKUP(F47,索引!$A:$L,12,0)</f>
        <v>600</v>
      </c>
      <c r="I47" s="23">
        <f>ROUND(VLOOKUP(VLOOKUP($E47,索引!$Q:$S,2,0),原始数值!$A:$C,2,0)*VLOOKUP($F47,索引!$A:$H,索引!$C$1,0)*VLOOKUP($E47,索引!$Q:$W,I$2,0)*VLOOKUP($C47,索引!$AK:$AQ,I$2-2,0),0)</f>
        <v>20</v>
      </c>
      <c r="J47" s="23">
        <f>ROUND(VLOOKUP(F47,索引!$A:$H,索引!$D$1,0)*VLOOKUP($E47,索引!$Q:$W,J$2,0)*VLOOKUP($C47,索引!$AK:$AQ,J$2-2,0),0)</f>
        <v>3</v>
      </c>
      <c r="K47" s="23">
        <f>ROUND(VLOOKUP(VLOOKUP($E47,索引!$Q:$S,2,0),原始数值!$A:$C,3,0)*VLOOKUP($F47,索引!$A:$H,索引!$E$1,0)*VLOOKUP($E47,索引!$Q:$W,K$2,0)*VLOOKUP($C47,索引!$AK:$AQ,K$2-2,0),0)</f>
        <v>258</v>
      </c>
      <c r="L47" s="23">
        <f>VLOOKUP(F47,索引!$A:$H,索引!$F$1,0)</f>
        <v>350</v>
      </c>
      <c r="M47" s="23">
        <f>VLOOKUP(F47,索引!$A:$H,索引!$G$1,0)</f>
        <v>1000</v>
      </c>
      <c r="N47" s="24">
        <v>0</v>
      </c>
      <c r="O47" s="25">
        <f>ROUND(VLOOKUP(E47,索引!$Q:$T,4,0)*VLOOKUP(F47,索引!$A:$H,索引!$H$1,0)*VLOOKUP(B47,索引!AK:AQ,O$2,0),0)</f>
        <v>12</v>
      </c>
      <c r="P47" s="25">
        <f>ROUND(VLOOKUP(E47,索引!$Q:$S,3,0)*VLOOKUP(B47,索引!AK:AQ,P$2,0),0)</f>
        <v>12</v>
      </c>
      <c r="R47" s="23" t="str">
        <f>VLOOKUP(F47,索引!$A:$H,索引!$B$1,0)</f>
        <v>普通</v>
      </c>
      <c r="S47" s="23" t="str">
        <f>INDEX(索引!$AA$5:$AF$9,MATCH(F47,索引!$Y$5:$Y$9,0),MATCH(C47,索引!$AA$3:$AF$3,0))</f>
        <v>兽人战士</v>
      </c>
    </row>
    <row r="48" spans="1:19" s="23" customFormat="1" x14ac:dyDescent="0.2">
      <c r="A48" s="23">
        <f t="shared" si="0"/>
        <v>100102012</v>
      </c>
      <c r="B48" s="21">
        <v>2</v>
      </c>
      <c r="C48" s="23">
        <v>1</v>
      </c>
      <c r="D48" s="26">
        <f>INDEX(索引!$AA$13:$AI$17,MATCH(F48,索引!$Y$13:$Y$17,0),MATCH(B48,索引!$AA$11:$AI$11,0))</f>
        <v>2002</v>
      </c>
      <c r="E48" s="20">
        <v>12</v>
      </c>
      <c r="F48" s="23">
        <v>2</v>
      </c>
      <c r="G48" s="23">
        <f>VLOOKUP(F48,索引!$A:$I,9,0)</f>
        <v>120</v>
      </c>
      <c r="H48" s="23">
        <f>VLOOKUP(F48,索引!$A:$L,12,0)</f>
        <v>700</v>
      </c>
      <c r="I48" s="23">
        <f>ROUND(VLOOKUP(VLOOKUP($E48,索引!$Q:$S,2,0),原始数值!$A:$C,2,0)*VLOOKUP($F48,索引!$A:$H,索引!$C$1,0)*VLOOKUP($E48,索引!$Q:$W,I$2,0)*VLOOKUP($C48,索引!$AK:$AQ,I$2-2,0),0)</f>
        <v>29</v>
      </c>
      <c r="J48" s="23">
        <f>ROUND(VLOOKUP(F48,索引!$A:$H,索引!$D$1,0)*VLOOKUP($E48,索引!$Q:$W,J$2,0)*VLOOKUP($C48,索引!$AK:$AQ,J$2-2,0),0)</f>
        <v>6</v>
      </c>
      <c r="K48" s="23">
        <f>ROUND(VLOOKUP(VLOOKUP($E48,索引!$Q:$S,2,0),原始数值!$A:$C,3,0)*VLOOKUP($F48,索引!$A:$H,索引!$E$1,0)*VLOOKUP($E48,索引!$Q:$W,K$2,0)*VLOOKUP($C48,索引!$AK:$AQ,K$2-2,0),0)</f>
        <v>517</v>
      </c>
      <c r="L48" s="23">
        <f>VLOOKUP(F48,索引!$A:$H,索引!$F$1,0)</f>
        <v>200</v>
      </c>
      <c r="M48" s="23">
        <f>VLOOKUP(F48,索引!$A:$H,索引!$G$1,0)</f>
        <v>500</v>
      </c>
      <c r="N48" s="24">
        <v>0</v>
      </c>
      <c r="O48" s="25">
        <f>ROUND(VLOOKUP(E48,索引!$Q:$T,4,0)*VLOOKUP(F48,索引!$A:$H,索引!$H$1,0)*VLOOKUP(B48,索引!AK:AQ,O$2,0),0)</f>
        <v>18</v>
      </c>
      <c r="P48" s="25">
        <f>ROUND(VLOOKUP(E48,索引!$Q:$S,3,0)*VLOOKUP(B48,索引!AK:AQ,P$2,0),0)</f>
        <v>12</v>
      </c>
      <c r="R48" s="23" t="str">
        <f>VLOOKUP(F48,索引!$A:$H,索引!$B$1,0)</f>
        <v>肉盾</v>
      </c>
      <c r="S48" s="23" t="str">
        <f>INDEX(索引!$AA$5:$AF$9,MATCH(F48,索引!$Y$5:$Y$9,0),MATCH(C48,索引!$AA$3:$AF$3,0))</f>
        <v>兽人勇士</v>
      </c>
    </row>
    <row r="49" spans="1:19" x14ac:dyDescent="0.2">
      <c r="A49" s="23">
        <f t="shared" si="0"/>
        <v>100201013</v>
      </c>
      <c r="B49" s="5">
        <v>2</v>
      </c>
      <c r="C49" s="23">
        <v>2</v>
      </c>
      <c r="D49" s="26">
        <f>INDEX(索引!$AA$13:$AI$17,MATCH(F49,索引!$Y$13:$Y$17,0),MATCH(B49,索引!$AA$11:$AI$11,0))</f>
        <v>2001</v>
      </c>
      <c r="E49" s="3">
        <v>13</v>
      </c>
      <c r="F49">
        <v>1</v>
      </c>
      <c r="G49" s="23">
        <f>VLOOKUP(F49,索引!$A:$I,9,0)</f>
        <v>120</v>
      </c>
      <c r="H49" s="23">
        <f>VLOOKUP(F49,索引!$A:$L,12,0)</f>
        <v>600</v>
      </c>
      <c r="I49" s="23">
        <f>ROUND(VLOOKUP(VLOOKUP($E49,索引!$Q:$S,2,0),原始数值!$A:$C,2,0)*VLOOKUP($F49,索引!$A:$H,索引!$C$1,0)*VLOOKUP($E49,索引!$Q:$W,I$2,0)*VLOOKUP($C49,索引!$AK:$AQ,I$2-2,0),0)</f>
        <v>22</v>
      </c>
      <c r="J49" s="23">
        <f>ROUND(VLOOKUP(F49,索引!$A:$H,索引!$D$1,0)*VLOOKUP($E49,索引!$Q:$W,J$2,0)*VLOOKUP($C49,索引!$AK:$AQ,J$2-2,0),0)</f>
        <v>3</v>
      </c>
      <c r="K49" s="23">
        <f>ROUND(VLOOKUP(VLOOKUP($E49,索引!$Q:$S,2,0),原始数值!$A:$C,3,0)*VLOOKUP($F49,索引!$A:$H,索引!$E$1,0)*VLOOKUP($E49,索引!$Q:$W,K$2,0)*VLOOKUP($C49,索引!$AK:$AQ,K$2-2,0),0)</f>
        <v>304</v>
      </c>
      <c r="L49" s="23">
        <f>VLOOKUP(F49,索引!$A:$H,索引!$F$1,0)</f>
        <v>350</v>
      </c>
      <c r="M49" s="23">
        <f>VLOOKUP(F49,索引!$A:$H,索引!$G$1,0)</f>
        <v>1000</v>
      </c>
      <c r="N49" s="24">
        <v>0</v>
      </c>
      <c r="O49" s="25">
        <f>ROUND(VLOOKUP(E49,索引!$Q:$T,4,0)*VLOOKUP(F49,索引!$A:$H,索引!$H$1,0)*VLOOKUP(B49,索引!AK:AQ,O$2,0),0)</f>
        <v>13</v>
      </c>
      <c r="P49" s="25">
        <f>ROUND(VLOOKUP(E49,索引!$Q:$S,3,0)*VLOOKUP(B49,索引!AK:AQ,P$2,0),0)</f>
        <v>13</v>
      </c>
      <c r="R49" s="23" t="str">
        <f>VLOOKUP(F49,索引!$A:$H,索引!$B$1,0)</f>
        <v>普通</v>
      </c>
      <c r="S49" s="23" t="str">
        <f>INDEX(索引!$AA$5:$AF$9,MATCH(F49,索引!$Y$5:$Y$9,0),MATCH(C49,索引!$AA$3:$AF$3,0))</f>
        <v>小骷髅</v>
      </c>
    </row>
    <row r="50" spans="1:19" x14ac:dyDescent="0.2">
      <c r="A50" s="23">
        <f t="shared" si="0"/>
        <v>100202013</v>
      </c>
      <c r="B50" s="5">
        <v>2</v>
      </c>
      <c r="C50" s="23">
        <v>2</v>
      </c>
      <c r="D50" s="26">
        <f>INDEX(索引!$AA$13:$AI$17,MATCH(F50,索引!$Y$13:$Y$17,0),MATCH(B50,索引!$AA$11:$AI$11,0))</f>
        <v>2002</v>
      </c>
      <c r="E50" s="3">
        <v>13</v>
      </c>
      <c r="F50">
        <v>2</v>
      </c>
      <c r="G50" s="23">
        <f>VLOOKUP(F50,索引!$A:$I,9,0)</f>
        <v>120</v>
      </c>
      <c r="H50" s="23">
        <f>VLOOKUP(F50,索引!$A:$L,12,0)</f>
        <v>700</v>
      </c>
      <c r="I50" s="23">
        <f>ROUND(VLOOKUP(VLOOKUP($E50,索引!$Q:$S,2,0),原始数值!$A:$C,2,0)*VLOOKUP($F50,索引!$A:$H,索引!$C$1,0)*VLOOKUP($E50,索引!$Q:$W,I$2,0)*VLOOKUP($C50,索引!$AK:$AQ,I$2-2,0),0)</f>
        <v>31</v>
      </c>
      <c r="J50" s="23">
        <f>ROUND(VLOOKUP(F50,索引!$A:$H,索引!$D$1,0)*VLOOKUP($E50,索引!$Q:$W,J$2,0)*VLOOKUP($C50,索引!$AK:$AQ,J$2-2,0),0)</f>
        <v>7</v>
      </c>
      <c r="K50" s="23">
        <f>ROUND(VLOOKUP(VLOOKUP($E50,索引!$Q:$S,2,0),原始数值!$A:$C,3,0)*VLOOKUP($F50,索引!$A:$H,索引!$E$1,0)*VLOOKUP($E50,索引!$Q:$W,K$2,0)*VLOOKUP($C50,索引!$AK:$AQ,K$2-2,0),0)</f>
        <v>607</v>
      </c>
      <c r="L50" s="23">
        <f>VLOOKUP(F50,索引!$A:$H,索引!$F$1,0)</f>
        <v>200</v>
      </c>
      <c r="M50" s="23">
        <f>VLOOKUP(F50,索引!$A:$H,索引!$G$1,0)</f>
        <v>500</v>
      </c>
      <c r="N50" s="24">
        <v>0</v>
      </c>
      <c r="O50" s="25">
        <f>ROUND(VLOOKUP(E50,索引!$Q:$T,4,0)*VLOOKUP(F50,索引!$A:$H,索引!$H$1,0)*VLOOKUP(B50,索引!AK:AQ,O$2,0),0)</f>
        <v>20</v>
      </c>
      <c r="P50" s="25">
        <f>ROUND(VLOOKUP(E50,索引!$Q:$S,3,0)*VLOOKUP(B50,索引!AK:AQ,P$2,0),0)</f>
        <v>13</v>
      </c>
      <c r="R50" s="23" t="str">
        <f>VLOOKUP(F50,索引!$A:$H,索引!$B$1,0)</f>
        <v>肉盾</v>
      </c>
      <c r="S50" s="23" t="str">
        <f>INDEX(索引!$AA$5:$AF$9,MATCH(F50,索引!$Y$5:$Y$9,0),MATCH(C50,索引!$AA$3:$AF$3,0))</f>
        <v>骷髅勇士</v>
      </c>
    </row>
    <row r="51" spans="1:19" x14ac:dyDescent="0.2">
      <c r="A51" s="23">
        <f t="shared" si="0"/>
        <v>100203013</v>
      </c>
      <c r="B51" s="5">
        <v>2</v>
      </c>
      <c r="C51" s="23">
        <v>2</v>
      </c>
      <c r="D51" s="26">
        <f>INDEX(索引!$AA$13:$AI$17,MATCH(F51,索引!$Y$13:$Y$17,0),MATCH(B51,索引!$AA$11:$AI$11,0))</f>
        <v>2003</v>
      </c>
      <c r="E51" s="3">
        <v>13</v>
      </c>
      <c r="F51">
        <v>3</v>
      </c>
      <c r="G51" s="23">
        <f>VLOOKUP(F51,索引!$A:$I,9,0)</f>
        <v>1100</v>
      </c>
      <c r="H51" s="23">
        <f>VLOOKUP(F51,索引!$A:$L,12,0)</f>
        <v>1000</v>
      </c>
      <c r="I51" s="23">
        <f>ROUND(VLOOKUP(VLOOKUP($E51,索引!$Q:$S,2,0),原始数值!$A:$C,2,0)*VLOOKUP($F51,索引!$A:$H,索引!$C$1,0)*VLOOKUP($E51,索引!$Q:$W,I$2,0)*VLOOKUP($C51,索引!$AK:$AQ,I$2-2,0),0)</f>
        <v>39</v>
      </c>
      <c r="J51" s="23">
        <f>ROUND(VLOOKUP(F51,索引!$A:$H,索引!$D$1,0)*VLOOKUP($E51,索引!$Q:$W,J$2,0)*VLOOKUP($C51,索引!$AK:$AQ,J$2-2,0),0)</f>
        <v>0</v>
      </c>
      <c r="K51" s="23">
        <f>ROUND(VLOOKUP(VLOOKUP($E51,索引!$Q:$S,2,0),原始数值!$A:$C,3,0)*VLOOKUP($F51,索引!$A:$H,索引!$E$1,0)*VLOOKUP($E51,索引!$Q:$W,K$2,0)*VLOOKUP($C51,索引!$AK:$AQ,K$2-2,0),0)</f>
        <v>405</v>
      </c>
      <c r="L51" s="23">
        <f>VLOOKUP(F51,索引!$A:$H,索引!$F$1,0)</f>
        <v>200</v>
      </c>
      <c r="M51" s="23">
        <f>VLOOKUP(F51,索引!$A:$H,索引!$G$1,0)</f>
        <v>250</v>
      </c>
      <c r="N51" s="24">
        <v>0</v>
      </c>
      <c r="O51" s="25">
        <f>ROUND(VLOOKUP(E51,索引!$Q:$T,4,0)*VLOOKUP(F51,索引!$A:$H,索引!$H$1,0)*VLOOKUP(B51,索引!AK:AQ,O$2,0),0)</f>
        <v>16</v>
      </c>
      <c r="P51" s="25">
        <f>ROUND(VLOOKUP(E51,索引!$Q:$S,3,0)*VLOOKUP(B51,索引!AK:AQ,P$2,0),0)</f>
        <v>13</v>
      </c>
      <c r="R51" s="23" t="str">
        <f>VLOOKUP(F51,索引!$A:$H,索引!$B$1,0)</f>
        <v>法师</v>
      </c>
      <c r="S51" s="23" t="str">
        <f>INDEX(索引!$AA$5:$AF$9,MATCH(F51,索引!$Y$5:$Y$9,0),MATCH(C51,索引!$AA$3:$AF$3,0))</f>
        <v>骷髅法师</v>
      </c>
    </row>
    <row r="52" spans="1:19" x14ac:dyDescent="0.2">
      <c r="A52" s="23">
        <f t="shared" si="0"/>
        <v>100204013</v>
      </c>
      <c r="B52" s="5">
        <v>2</v>
      </c>
      <c r="C52" s="23">
        <v>2</v>
      </c>
      <c r="D52" s="26">
        <f>INDEX(索引!$AA$13:$AI$17,MATCH(F52,索引!$Y$13:$Y$17,0),MATCH(B52,索引!$AA$11:$AI$11,0))</f>
        <v>2004</v>
      </c>
      <c r="E52" s="3">
        <v>13</v>
      </c>
      <c r="F52">
        <v>4</v>
      </c>
      <c r="G52" s="23">
        <f>VLOOKUP(F52,索引!$A:$I,9,0)</f>
        <v>900</v>
      </c>
      <c r="H52" s="23">
        <f>VLOOKUP(F52,索引!$A:$L,12,0)</f>
        <v>700</v>
      </c>
      <c r="I52" s="23">
        <f>ROUND(VLOOKUP(VLOOKUP($E52,索引!$Q:$S,2,0),原始数值!$A:$C,2,0)*VLOOKUP($F52,索引!$A:$H,索引!$C$1,0)*VLOOKUP($E52,索引!$Q:$W,I$2,0)*VLOOKUP($C52,索引!$AK:$AQ,I$2-2,0),0)</f>
        <v>36</v>
      </c>
      <c r="J52" s="23">
        <f>ROUND(VLOOKUP(F52,索引!$A:$H,索引!$D$1,0)*VLOOKUP($E52,索引!$Q:$W,J$2,0)*VLOOKUP($C52,索引!$AK:$AQ,J$2-2,0),0)</f>
        <v>3</v>
      </c>
      <c r="K52" s="23">
        <f>ROUND(VLOOKUP(VLOOKUP($E52,索引!$Q:$S,2,0),原始数值!$A:$C,3,0)*VLOOKUP($F52,索引!$A:$H,索引!$E$1,0)*VLOOKUP($E52,索引!$Q:$W,K$2,0)*VLOOKUP($C52,索引!$AK:$AQ,K$2-2,0),0)</f>
        <v>506</v>
      </c>
      <c r="L52" s="23">
        <f>VLOOKUP(F52,索引!$A:$H,索引!$F$1,0)</f>
        <v>300</v>
      </c>
      <c r="M52" s="23">
        <f>VLOOKUP(F52,索引!$A:$H,索引!$G$1,0)</f>
        <v>750</v>
      </c>
      <c r="N52" s="24">
        <v>0</v>
      </c>
      <c r="O52" s="25">
        <f>ROUND(VLOOKUP(E52,索引!$Q:$T,4,0)*VLOOKUP(F52,索引!$A:$H,索引!$H$1,0)*VLOOKUP(B52,索引!AK:AQ,O$2,0),0)</f>
        <v>16</v>
      </c>
      <c r="P52" s="25">
        <f>ROUND(VLOOKUP(E52,索引!$Q:$S,3,0)*VLOOKUP(B52,索引!AK:AQ,P$2,0),0)</f>
        <v>13</v>
      </c>
      <c r="R52" s="23" t="str">
        <f>VLOOKUP(F52,索引!$A:$H,索引!$B$1,0)</f>
        <v>远程</v>
      </c>
      <c r="S52" s="23" t="str">
        <f>INDEX(索引!$AA$5:$AF$9,MATCH(F52,索引!$Y$5:$Y$9,0),MATCH(C52,索引!$AA$3:$AF$3,0))</f>
        <v>弓箭手</v>
      </c>
    </row>
    <row r="53" spans="1:19" s="23" customFormat="1" x14ac:dyDescent="0.2">
      <c r="A53" s="23">
        <f t="shared" si="0"/>
        <v>100101013</v>
      </c>
      <c r="B53" s="21">
        <v>2</v>
      </c>
      <c r="C53" s="23">
        <v>1</v>
      </c>
      <c r="D53" s="26">
        <f>INDEX(索引!$AA$13:$AI$17,MATCH(F53,索引!$Y$13:$Y$17,0),MATCH(B53,索引!$AA$11:$AI$11,0))</f>
        <v>2001</v>
      </c>
      <c r="E53" s="22">
        <v>13</v>
      </c>
      <c r="F53" s="23">
        <v>1</v>
      </c>
      <c r="G53" s="23">
        <f>VLOOKUP(F53,索引!$A:$I,9,0)</f>
        <v>120</v>
      </c>
      <c r="H53" s="23">
        <f>VLOOKUP(F53,索引!$A:$L,12,0)</f>
        <v>600</v>
      </c>
      <c r="I53" s="23">
        <f>ROUND(VLOOKUP(VLOOKUP($E53,索引!$Q:$S,2,0),原始数值!$A:$C,2,0)*VLOOKUP($F53,索引!$A:$H,索引!$C$1,0)*VLOOKUP($E53,索引!$Q:$W,I$2,0)*VLOOKUP($C53,索引!$AK:$AQ,I$2-2,0),0)</f>
        <v>22</v>
      </c>
      <c r="J53" s="23">
        <f>ROUND(VLOOKUP(F53,索引!$A:$H,索引!$D$1,0)*VLOOKUP($E53,索引!$Q:$W,J$2,0)*VLOOKUP($C53,索引!$AK:$AQ,J$2-2,0),0)</f>
        <v>3</v>
      </c>
      <c r="K53" s="23">
        <f>ROUND(VLOOKUP(VLOOKUP($E53,索引!$Q:$S,2,0),原始数值!$A:$C,3,0)*VLOOKUP($F53,索引!$A:$H,索引!$E$1,0)*VLOOKUP($E53,索引!$Q:$W,K$2,0)*VLOOKUP($C53,索引!$AK:$AQ,K$2-2,0),0)</f>
        <v>304</v>
      </c>
      <c r="L53" s="23">
        <f>VLOOKUP(F53,索引!$A:$H,索引!$F$1,0)</f>
        <v>350</v>
      </c>
      <c r="M53" s="23">
        <f>VLOOKUP(F53,索引!$A:$H,索引!$G$1,0)</f>
        <v>1000</v>
      </c>
      <c r="N53" s="24">
        <v>0</v>
      </c>
      <c r="O53" s="25">
        <f>ROUND(VLOOKUP(E53,索引!$Q:$T,4,0)*VLOOKUP(F53,索引!$A:$H,索引!$H$1,0)*VLOOKUP(B53,索引!AK:AQ,O$2,0),0)</f>
        <v>13</v>
      </c>
      <c r="P53" s="25">
        <f>ROUND(VLOOKUP(E53,索引!$Q:$S,3,0)*VLOOKUP(B53,索引!AK:AQ,P$2,0),0)</f>
        <v>13</v>
      </c>
      <c r="R53" s="23" t="str">
        <f>VLOOKUP(F53,索引!$A:$H,索引!$B$1,0)</f>
        <v>普通</v>
      </c>
      <c r="S53" s="23" t="str">
        <f>INDEX(索引!$AA$5:$AF$9,MATCH(F53,索引!$Y$5:$Y$9,0),MATCH(C53,索引!$AA$3:$AF$3,0))</f>
        <v>兽人战士</v>
      </c>
    </row>
    <row r="54" spans="1:19" s="23" customFormat="1" x14ac:dyDescent="0.2">
      <c r="A54" s="23">
        <f t="shared" si="0"/>
        <v>100102013</v>
      </c>
      <c r="B54" s="21">
        <v>2</v>
      </c>
      <c r="C54" s="23">
        <v>1</v>
      </c>
      <c r="D54" s="26">
        <f>INDEX(索引!$AA$13:$AI$17,MATCH(F54,索引!$Y$13:$Y$17,0),MATCH(B54,索引!$AA$11:$AI$11,0))</f>
        <v>2002</v>
      </c>
      <c r="E54" s="22">
        <v>13</v>
      </c>
      <c r="F54" s="23">
        <v>2</v>
      </c>
      <c r="G54" s="23">
        <f>VLOOKUP(F54,索引!$A:$I,9,0)</f>
        <v>120</v>
      </c>
      <c r="H54" s="23">
        <f>VLOOKUP(F54,索引!$A:$L,12,0)</f>
        <v>700</v>
      </c>
      <c r="I54" s="23">
        <f>ROUND(VLOOKUP(VLOOKUP($E54,索引!$Q:$S,2,0),原始数值!$A:$C,2,0)*VLOOKUP($F54,索引!$A:$H,索引!$C$1,0)*VLOOKUP($E54,索引!$Q:$W,I$2,0)*VLOOKUP($C54,索引!$AK:$AQ,I$2-2,0),0)</f>
        <v>31</v>
      </c>
      <c r="J54" s="23">
        <f>ROUND(VLOOKUP(F54,索引!$A:$H,索引!$D$1,0)*VLOOKUP($E54,索引!$Q:$W,J$2,0)*VLOOKUP($C54,索引!$AK:$AQ,J$2-2,0),0)</f>
        <v>7</v>
      </c>
      <c r="K54" s="23">
        <f>ROUND(VLOOKUP(VLOOKUP($E54,索引!$Q:$S,2,0),原始数值!$A:$C,3,0)*VLOOKUP($F54,索引!$A:$H,索引!$E$1,0)*VLOOKUP($E54,索引!$Q:$W,K$2,0)*VLOOKUP($C54,索引!$AK:$AQ,K$2-2,0),0)</f>
        <v>607</v>
      </c>
      <c r="L54" s="23">
        <f>VLOOKUP(F54,索引!$A:$H,索引!$F$1,0)</f>
        <v>200</v>
      </c>
      <c r="M54" s="23">
        <f>VLOOKUP(F54,索引!$A:$H,索引!$G$1,0)</f>
        <v>500</v>
      </c>
      <c r="N54" s="24">
        <v>0</v>
      </c>
      <c r="O54" s="25">
        <f>ROUND(VLOOKUP(E54,索引!$Q:$T,4,0)*VLOOKUP(F54,索引!$A:$H,索引!$H$1,0)*VLOOKUP(B54,索引!AK:AQ,O$2,0),0)</f>
        <v>20</v>
      </c>
      <c r="P54" s="25">
        <f>ROUND(VLOOKUP(E54,索引!$Q:$S,3,0)*VLOOKUP(B54,索引!AK:AQ,P$2,0),0)</f>
        <v>13</v>
      </c>
      <c r="R54" s="23" t="str">
        <f>VLOOKUP(F54,索引!$A:$H,索引!$B$1,0)</f>
        <v>肉盾</v>
      </c>
      <c r="S54" s="23" t="str">
        <f>INDEX(索引!$AA$5:$AF$9,MATCH(F54,索引!$Y$5:$Y$9,0),MATCH(C54,索引!$AA$3:$AF$3,0))</f>
        <v>兽人勇士</v>
      </c>
    </row>
    <row r="55" spans="1:19" s="23" customFormat="1" x14ac:dyDescent="0.2">
      <c r="A55" s="23">
        <f t="shared" si="0"/>
        <v>100103013</v>
      </c>
      <c r="B55" s="21">
        <v>2</v>
      </c>
      <c r="C55" s="23">
        <v>1</v>
      </c>
      <c r="D55" s="26">
        <f>INDEX(索引!$AA$13:$AI$17,MATCH(F55,索引!$Y$13:$Y$17,0),MATCH(B55,索引!$AA$11:$AI$11,0))</f>
        <v>2003</v>
      </c>
      <c r="E55" s="22">
        <v>13</v>
      </c>
      <c r="F55" s="23">
        <v>3</v>
      </c>
      <c r="G55" s="23">
        <f>VLOOKUP(F55,索引!$A:$I,9,0)</f>
        <v>1100</v>
      </c>
      <c r="H55" s="23">
        <f>VLOOKUP(F55,索引!$A:$L,12,0)</f>
        <v>1000</v>
      </c>
      <c r="I55" s="23">
        <f>ROUND(VLOOKUP(VLOOKUP($E55,索引!$Q:$S,2,0),原始数值!$A:$C,2,0)*VLOOKUP($F55,索引!$A:$H,索引!$C$1,0)*VLOOKUP($E55,索引!$Q:$W,I$2,0)*VLOOKUP($C55,索引!$AK:$AQ,I$2-2,0),0)</f>
        <v>39</v>
      </c>
      <c r="J55" s="23">
        <f>ROUND(VLOOKUP(F55,索引!$A:$H,索引!$D$1,0)*VLOOKUP($E55,索引!$Q:$W,J$2,0)*VLOOKUP($C55,索引!$AK:$AQ,J$2-2,0),0)</f>
        <v>0</v>
      </c>
      <c r="K55" s="23">
        <f>ROUND(VLOOKUP(VLOOKUP($E55,索引!$Q:$S,2,0),原始数值!$A:$C,3,0)*VLOOKUP($F55,索引!$A:$H,索引!$E$1,0)*VLOOKUP($E55,索引!$Q:$W,K$2,0)*VLOOKUP($C55,索引!$AK:$AQ,K$2-2,0),0)</f>
        <v>405</v>
      </c>
      <c r="L55" s="23">
        <f>VLOOKUP(F55,索引!$A:$H,索引!$F$1,0)</f>
        <v>200</v>
      </c>
      <c r="M55" s="23">
        <f>VLOOKUP(F55,索引!$A:$H,索引!$G$1,0)</f>
        <v>250</v>
      </c>
      <c r="N55" s="24">
        <v>0</v>
      </c>
      <c r="O55" s="25">
        <f>ROUND(VLOOKUP(E55,索引!$Q:$T,4,0)*VLOOKUP(F55,索引!$A:$H,索引!$H$1,0)*VLOOKUP(B55,索引!AK:AQ,O$2,0),0)</f>
        <v>16</v>
      </c>
      <c r="P55" s="25">
        <f>ROUND(VLOOKUP(E55,索引!$Q:$S,3,0)*VLOOKUP(B55,索引!AK:AQ,P$2,0),0)</f>
        <v>13</v>
      </c>
      <c r="R55" s="23" t="str">
        <f>VLOOKUP(F55,索引!$A:$H,索引!$B$1,0)</f>
        <v>法师</v>
      </c>
      <c r="S55" s="23" t="str">
        <f>INDEX(索引!$AA$5:$AF$9,MATCH(F55,索引!$Y$5:$Y$9,0),MATCH(C55,索引!$AA$3:$AF$3,0))</f>
        <v>哥布林法师</v>
      </c>
    </row>
    <row r="56" spans="1:19" x14ac:dyDescent="0.2">
      <c r="A56" s="23">
        <f t="shared" si="0"/>
        <v>100201014</v>
      </c>
      <c r="B56" s="5">
        <v>2</v>
      </c>
      <c r="C56" s="23">
        <v>2</v>
      </c>
      <c r="D56" s="26">
        <f>INDEX(索引!$AA$13:$AI$17,MATCH(F56,索引!$Y$13:$Y$17,0),MATCH(B56,索引!$AA$11:$AI$11,0))</f>
        <v>2001</v>
      </c>
      <c r="E56" s="1">
        <v>14</v>
      </c>
      <c r="F56">
        <v>1</v>
      </c>
      <c r="G56" s="23">
        <f>VLOOKUP(F56,索引!$A:$I,9,0)</f>
        <v>120</v>
      </c>
      <c r="H56" s="23">
        <f>VLOOKUP(F56,索引!$A:$L,12,0)</f>
        <v>600</v>
      </c>
      <c r="I56" s="23">
        <f>ROUND(VLOOKUP(VLOOKUP($E56,索引!$Q:$S,2,0),原始数值!$A:$C,2,0)*VLOOKUP($F56,索引!$A:$H,索引!$C$1,0)*VLOOKUP($E56,索引!$Q:$W,I$2,0)*VLOOKUP($C56,索引!$AK:$AQ,I$2-2,0),0)</f>
        <v>23</v>
      </c>
      <c r="J56" s="23">
        <f>ROUND(VLOOKUP(F56,索引!$A:$H,索引!$D$1,0)*VLOOKUP($E56,索引!$Q:$W,J$2,0)*VLOOKUP($C56,索引!$AK:$AQ,J$2-2,0),0)</f>
        <v>4</v>
      </c>
      <c r="K56" s="23">
        <f>ROUND(VLOOKUP(VLOOKUP($E56,索引!$Q:$S,2,0),原始数值!$A:$C,3,0)*VLOOKUP($F56,索引!$A:$H,索引!$E$1,0)*VLOOKUP($E56,索引!$Q:$W,K$2,0)*VLOOKUP($C56,索引!$AK:$AQ,K$2-2,0),0)</f>
        <v>354</v>
      </c>
      <c r="L56" s="23">
        <f>VLOOKUP(F56,索引!$A:$H,索引!$F$1,0)</f>
        <v>350</v>
      </c>
      <c r="M56" s="23">
        <f>VLOOKUP(F56,索引!$A:$H,索引!$G$1,0)</f>
        <v>1000</v>
      </c>
      <c r="N56" s="24">
        <v>0</v>
      </c>
      <c r="O56" s="25">
        <f>ROUND(VLOOKUP(E56,索引!$Q:$T,4,0)*VLOOKUP(F56,索引!$A:$H,索引!$H$1,0)*VLOOKUP(B56,索引!AK:AQ,O$2,0),0)</f>
        <v>14</v>
      </c>
      <c r="P56" s="25">
        <f>ROUND(VLOOKUP(E56,索引!$Q:$S,3,0)*VLOOKUP(B56,索引!AK:AQ,P$2,0),0)</f>
        <v>14</v>
      </c>
      <c r="R56" s="23" t="str">
        <f>VLOOKUP(F56,索引!$A:$H,索引!$B$1,0)</f>
        <v>普通</v>
      </c>
      <c r="S56" s="23" t="str">
        <f>INDEX(索引!$AA$5:$AF$9,MATCH(F56,索引!$Y$5:$Y$9,0),MATCH(C56,索引!$AA$3:$AF$3,0))</f>
        <v>小骷髅</v>
      </c>
    </row>
    <row r="57" spans="1:19" x14ac:dyDescent="0.2">
      <c r="A57" s="23">
        <f t="shared" si="0"/>
        <v>100202014</v>
      </c>
      <c r="B57" s="5">
        <v>2</v>
      </c>
      <c r="C57" s="23">
        <v>2</v>
      </c>
      <c r="D57" s="26">
        <f>INDEX(索引!$AA$13:$AI$17,MATCH(F57,索引!$Y$13:$Y$17,0),MATCH(B57,索引!$AA$11:$AI$11,0))</f>
        <v>2002</v>
      </c>
      <c r="E57" s="1">
        <v>14</v>
      </c>
      <c r="F57">
        <v>2</v>
      </c>
      <c r="G57" s="23">
        <f>VLOOKUP(F57,索引!$A:$I,9,0)</f>
        <v>120</v>
      </c>
      <c r="H57" s="23">
        <f>VLOOKUP(F57,索引!$A:$L,12,0)</f>
        <v>700</v>
      </c>
      <c r="I57" s="23">
        <f>ROUND(VLOOKUP(VLOOKUP($E57,索引!$Q:$S,2,0),原始数值!$A:$C,2,0)*VLOOKUP($F57,索引!$A:$H,索引!$C$1,0)*VLOOKUP($E57,索引!$Q:$W,I$2,0)*VLOOKUP($C57,索引!$AK:$AQ,I$2-2,0),0)</f>
        <v>33</v>
      </c>
      <c r="J57" s="23">
        <f>ROUND(VLOOKUP(F57,索引!$A:$H,索引!$D$1,0)*VLOOKUP($E57,索引!$Q:$W,J$2,0)*VLOOKUP($C57,索引!$AK:$AQ,J$2-2,0),0)</f>
        <v>7</v>
      </c>
      <c r="K57" s="23">
        <f>ROUND(VLOOKUP(VLOOKUP($E57,索引!$Q:$S,2,0),原始数值!$A:$C,3,0)*VLOOKUP($F57,索引!$A:$H,索引!$E$1,0)*VLOOKUP($E57,索引!$Q:$W,K$2,0)*VLOOKUP($C57,索引!$AK:$AQ,K$2-2,0),0)</f>
        <v>708</v>
      </c>
      <c r="L57" s="23">
        <f>VLOOKUP(F57,索引!$A:$H,索引!$F$1,0)</f>
        <v>200</v>
      </c>
      <c r="M57" s="23">
        <f>VLOOKUP(F57,索引!$A:$H,索引!$G$1,0)</f>
        <v>500</v>
      </c>
      <c r="N57" s="24">
        <v>0</v>
      </c>
      <c r="O57" s="25">
        <f>ROUND(VLOOKUP(E57,索引!$Q:$T,4,0)*VLOOKUP(F57,索引!$A:$H,索引!$H$1,0)*VLOOKUP(B57,索引!AK:AQ,O$2,0),0)</f>
        <v>21</v>
      </c>
      <c r="P57" s="25">
        <f>ROUND(VLOOKUP(E57,索引!$Q:$S,3,0)*VLOOKUP(B57,索引!AK:AQ,P$2,0),0)</f>
        <v>14</v>
      </c>
      <c r="R57" s="23" t="str">
        <f>VLOOKUP(F57,索引!$A:$H,索引!$B$1,0)</f>
        <v>肉盾</v>
      </c>
      <c r="S57" s="23" t="str">
        <f>INDEX(索引!$AA$5:$AF$9,MATCH(F57,索引!$Y$5:$Y$9,0),MATCH(C57,索引!$AA$3:$AF$3,0))</f>
        <v>骷髅勇士</v>
      </c>
    </row>
    <row r="58" spans="1:19" x14ac:dyDescent="0.2">
      <c r="A58" s="23">
        <f t="shared" si="0"/>
        <v>100203014</v>
      </c>
      <c r="B58" s="5">
        <v>2</v>
      </c>
      <c r="C58" s="23">
        <v>2</v>
      </c>
      <c r="D58" s="26">
        <f>INDEX(索引!$AA$13:$AI$17,MATCH(F58,索引!$Y$13:$Y$17,0),MATCH(B58,索引!$AA$11:$AI$11,0))</f>
        <v>2003</v>
      </c>
      <c r="E58" s="1">
        <v>14</v>
      </c>
      <c r="F58">
        <v>3</v>
      </c>
      <c r="G58" s="23">
        <f>VLOOKUP(F58,索引!$A:$I,9,0)</f>
        <v>1100</v>
      </c>
      <c r="H58" s="23">
        <f>VLOOKUP(F58,索引!$A:$L,12,0)</f>
        <v>1000</v>
      </c>
      <c r="I58" s="23">
        <f>ROUND(VLOOKUP(VLOOKUP($E58,索引!$Q:$S,2,0),原始数值!$A:$C,2,0)*VLOOKUP($F58,索引!$A:$H,索引!$C$1,0)*VLOOKUP($E58,索引!$Q:$W,I$2,0)*VLOOKUP($C58,索引!$AK:$AQ,I$2-2,0),0)</f>
        <v>42</v>
      </c>
      <c r="J58" s="23">
        <f>ROUND(VLOOKUP(F58,索引!$A:$H,索引!$D$1,0)*VLOOKUP($E58,索引!$Q:$W,J$2,0)*VLOOKUP($C58,索引!$AK:$AQ,J$2-2,0),0)</f>
        <v>0</v>
      </c>
      <c r="K58" s="23">
        <f>ROUND(VLOOKUP(VLOOKUP($E58,索引!$Q:$S,2,0),原始数值!$A:$C,3,0)*VLOOKUP($F58,索引!$A:$H,索引!$E$1,0)*VLOOKUP($E58,索引!$Q:$W,K$2,0)*VLOOKUP($C58,索引!$AK:$AQ,K$2-2,0),0)</f>
        <v>472</v>
      </c>
      <c r="L58" s="23">
        <f>VLOOKUP(F58,索引!$A:$H,索引!$F$1,0)</f>
        <v>200</v>
      </c>
      <c r="M58" s="23">
        <f>VLOOKUP(F58,索引!$A:$H,索引!$G$1,0)</f>
        <v>250</v>
      </c>
      <c r="N58" s="24">
        <v>0</v>
      </c>
      <c r="O58" s="25">
        <f>ROUND(VLOOKUP(E58,索引!$Q:$T,4,0)*VLOOKUP(F58,索引!$A:$H,索引!$H$1,0)*VLOOKUP(B58,索引!AK:AQ,O$2,0),0)</f>
        <v>17</v>
      </c>
      <c r="P58" s="25">
        <f>ROUND(VLOOKUP(E58,索引!$Q:$S,3,0)*VLOOKUP(B58,索引!AK:AQ,P$2,0),0)</f>
        <v>14</v>
      </c>
      <c r="R58" s="23" t="str">
        <f>VLOOKUP(F58,索引!$A:$H,索引!$B$1,0)</f>
        <v>法师</v>
      </c>
      <c r="S58" s="23" t="str">
        <f>INDEX(索引!$AA$5:$AF$9,MATCH(F58,索引!$Y$5:$Y$9,0),MATCH(C58,索引!$AA$3:$AF$3,0))</f>
        <v>骷髅法师</v>
      </c>
    </row>
    <row r="59" spans="1:19" x14ac:dyDescent="0.2">
      <c r="A59" s="23">
        <f t="shared" si="0"/>
        <v>100204014</v>
      </c>
      <c r="B59" s="5">
        <v>2</v>
      </c>
      <c r="C59" s="23">
        <v>2</v>
      </c>
      <c r="D59" s="26">
        <f>INDEX(索引!$AA$13:$AI$17,MATCH(F59,索引!$Y$13:$Y$17,0),MATCH(B59,索引!$AA$11:$AI$11,0))</f>
        <v>2004</v>
      </c>
      <c r="E59" s="1">
        <v>14</v>
      </c>
      <c r="F59">
        <v>4</v>
      </c>
      <c r="G59" s="23">
        <f>VLOOKUP(F59,索引!$A:$I,9,0)</f>
        <v>900</v>
      </c>
      <c r="H59" s="23">
        <f>VLOOKUP(F59,索引!$A:$L,12,0)</f>
        <v>700</v>
      </c>
      <c r="I59" s="23">
        <f>ROUND(VLOOKUP(VLOOKUP($E59,索引!$Q:$S,2,0),原始数值!$A:$C,2,0)*VLOOKUP($F59,索引!$A:$H,索引!$C$1,0)*VLOOKUP($E59,索引!$Q:$W,I$2,0)*VLOOKUP($C59,索引!$AK:$AQ,I$2-2,0),0)</f>
        <v>38</v>
      </c>
      <c r="J59" s="23">
        <f>ROUND(VLOOKUP(F59,索引!$A:$H,索引!$D$1,0)*VLOOKUP($E59,索引!$Q:$W,J$2,0)*VLOOKUP($C59,索引!$AK:$AQ,J$2-2,0),0)</f>
        <v>4</v>
      </c>
      <c r="K59" s="23">
        <f>ROUND(VLOOKUP(VLOOKUP($E59,索引!$Q:$S,2,0),原始数值!$A:$C,3,0)*VLOOKUP($F59,索引!$A:$H,索引!$E$1,0)*VLOOKUP($E59,索引!$Q:$W,K$2,0)*VLOOKUP($C59,索引!$AK:$AQ,K$2-2,0),0)</f>
        <v>590</v>
      </c>
      <c r="L59" s="23">
        <f>VLOOKUP(F59,索引!$A:$H,索引!$F$1,0)</f>
        <v>300</v>
      </c>
      <c r="M59" s="23">
        <f>VLOOKUP(F59,索引!$A:$H,索引!$G$1,0)</f>
        <v>750</v>
      </c>
      <c r="N59" s="24">
        <v>0</v>
      </c>
      <c r="O59" s="25">
        <f>ROUND(VLOOKUP(E59,索引!$Q:$T,4,0)*VLOOKUP(F59,索引!$A:$H,索引!$H$1,0)*VLOOKUP(B59,索引!AK:AQ,O$2,0),0)</f>
        <v>17</v>
      </c>
      <c r="P59" s="25">
        <f>ROUND(VLOOKUP(E59,索引!$Q:$S,3,0)*VLOOKUP(B59,索引!AK:AQ,P$2,0),0)</f>
        <v>14</v>
      </c>
      <c r="R59" s="23" t="str">
        <f>VLOOKUP(F59,索引!$A:$H,索引!$B$1,0)</f>
        <v>远程</v>
      </c>
      <c r="S59" s="23" t="str">
        <f>INDEX(索引!$AA$5:$AF$9,MATCH(F59,索引!$Y$5:$Y$9,0),MATCH(C59,索引!$AA$3:$AF$3,0))</f>
        <v>弓箭手</v>
      </c>
    </row>
    <row r="60" spans="1:19" s="23" customFormat="1" x14ac:dyDescent="0.2">
      <c r="A60" s="23">
        <f t="shared" si="0"/>
        <v>100102014</v>
      </c>
      <c r="B60" s="21">
        <v>2</v>
      </c>
      <c r="C60" s="23">
        <v>1</v>
      </c>
      <c r="D60" s="26">
        <f>INDEX(索引!$AA$13:$AI$17,MATCH(F60,索引!$Y$13:$Y$17,0),MATCH(B60,索引!$AA$11:$AI$11,0))</f>
        <v>2002</v>
      </c>
      <c r="E60" s="20">
        <v>14</v>
      </c>
      <c r="F60" s="23">
        <v>2</v>
      </c>
      <c r="G60" s="23">
        <f>VLOOKUP(F60,索引!$A:$I,9,0)</f>
        <v>120</v>
      </c>
      <c r="H60" s="23">
        <f>VLOOKUP(F60,索引!$A:$L,12,0)</f>
        <v>700</v>
      </c>
      <c r="I60" s="23">
        <f>ROUND(VLOOKUP(VLOOKUP($E60,索引!$Q:$S,2,0),原始数值!$A:$C,2,0)*VLOOKUP($F60,索引!$A:$H,索引!$C$1,0)*VLOOKUP($E60,索引!$Q:$W,I$2,0)*VLOOKUP($C60,索引!$AK:$AQ,I$2-2,0),0)</f>
        <v>33</v>
      </c>
      <c r="J60" s="23">
        <f>ROUND(VLOOKUP(F60,索引!$A:$H,索引!$D$1,0)*VLOOKUP($E60,索引!$Q:$W,J$2,0)*VLOOKUP($C60,索引!$AK:$AQ,J$2-2,0),0)</f>
        <v>7</v>
      </c>
      <c r="K60" s="23">
        <f>ROUND(VLOOKUP(VLOOKUP($E60,索引!$Q:$S,2,0),原始数值!$A:$C,3,0)*VLOOKUP($F60,索引!$A:$H,索引!$E$1,0)*VLOOKUP($E60,索引!$Q:$W,K$2,0)*VLOOKUP($C60,索引!$AK:$AQ,K$2-2,0),0)</f>
        <v>708</v>
      </c>
      <c r="L60" s="23">
        <f>VLOOKUP(F60,索引!$A:$H,索引!$F$1,0)</f>
        <v>200</v>
      </c>
      <c r="M60" s="23">
        <f>VLOOKUP(F60,索引!$A:$H,索引!$G$1,0)</f>
        <v>500</v>
      </c>
      <c r="N60" s="24">
        <v>0</v>
      </c>
      <c r="O60" s="25">
        <f>ROUND(VLOOKUP(E60,索引!$Q:$T,4,0)*VLOOKUP(F60,索引!$A:$H,索引!$H$1,0)*VLOOKUP(B60,索引!AK:AQ,O$2,0),0)</f>
        <v>21</v>
      </c>
      <c r="P60" s="25">
        <f>ROUND(VLOOKUP(E60,索引!$Q:$S,3,0)*VLOOKUP(B60,索引!AK:AQ,P$2,0),0)</f>
        <v>14</v>
      </c>
      <c r="R60" s="23" t="str">
        <f>VLOOKUP(F60,索引!$A:$H,索引!$B$1,0)</f>
        <v>肉盾</v>
      </c>
      <c r="S60" s="23" t="str">
        <f>INDEX(索引!$AA$5:$AF$9,MATCH(F60,索引!$Y$5:$Y$9,0),MATCH(C60,索引!$AA$3:$AF$3,0))</f>
        <v>兽人勇士</v>
      </c>
    </row>
    <row r="61" spans="1:19" s="23" customFormat="1" x14ac:dyDescent="0.2">
      <c r="A61" s="23">
        <f t="shared" si="0"/>
        <v>100103014</v>
      </c>
      <c r="B61" s="21">
        <v>2</v>
      </c>
      <c r="C61" s="23">
        <v>1</v>
      </c>
      <c r="D61" s="26">
        <f>INDEX(索引!$AA$13:$AI$17,MATCH(F61,索引!$Y$13:$Y$17,0),MATCH(B61,索引!$AA$11:$AI$11,0))</f>
        <v>2003</v>
      </c>
      <c r="E61" s="20">
        <v>14</v>
      </c>
      <c r="F61" s="23">
        <v>3</v>
      </c>
      <c r="G61" s="23">
        <f>VLOOKUP(F61,索引!$A:$I,9,0)</f>
        <v>1100</v>
      </c>
      <c r="H61" s="23">
        <f>VLOOKUP(F61,索引!$A:$L,12,0)</f>
        <v>1000</v>
      </c>
      <c r="I61" s="23">
        <f>ROUND(VLOOKUP(VLOOKUP($E61,索引!$Q:$S,2,0),原始数值!$A:$C,2,0)*VLOOKUP($F61,索引!$A:$H,索引!$C$1,0)*VLOOKUP($E61,索引!$Q:$W,I$2,0)*VLOOKUP($C61,索引!$AK:$AQ,I$2-2,0),0)</f>
        <v>42</v>
      </c>
      <c r="J61" s="23">
        <f>ROUND(VLOOKUP(F61,索引!$A:$H,索引!$D$1,0)*VLOOKUP($E61,索引!$Q:$W,J$2,0)*VLOOKUP($C61,索引!$AK:$AQ,J$2-2,0),0)</f>
        <v>0</v>
      </c>
      <c r="K61" s="23">
        <f>ROUND(VLOOKUP(VLOOKUP($E61,索引!$Q:$S,2,0),原始数值!$A:$C,3,0)*VLOOKUP($F61,索引!$A:$H,索引!$E$1,0)*VLOOKUP($E61,索引!$Q:$W,K$2,0)*VLOOKUP($C61,索引!$AK:$AQ,K$2-2,0),0)</f>
        <v>472</v>
      </c>
      <c r="L61" s="23">
        <f>VLOOKUP(F61,索引!$A:$H,索引!$F$1,0)</f>
        <v>200</v>
      </c>
      <c r="M61" s="23">
        <f>VLOOKUP(F61,索引!$A:$H,索引!$G$1,0)</f>
        <v>250</v>
      </c>
      <c r="N61" s="24">
        <v>0</v>
      </c>
      <c r="O61" s="25">
        <f>ROUND(VLOOKUP(E61,索引!$Q:$T,4,0)*VLOOKUP(F61,索引!$A:$H,索引!$H$1,0)*VLOOKUP(B61,索引!AK:AQ,O$2,0),0)</f>
        <v>17</v>
      </c>
      <c r="P61" s="25">
        <f>ROUND(VLOOKUP(E61,索引!$Q:$S,3,0)*VLOOKUP(B61,索引!AK:AQ,P$2,0),0)</f>
        <v>14</v>
      </c>
      <c r="R61" s="23" t="str">
        <f>VLOOKUP(F61,索引!$A:$H,索引!$B$1,0)</f>
        <v>法师</v>
      </c>
      <c r="S61" s="23" t="str">
        <f>INDEX(索引!$AA$5:$AF$9,MATCH(F61,索引!$Y$5:$Y$9,0),MATCH(C61,索引!$AA$3:$AF$3,0))</f>
        <v>哥布林法师</v>
      </c>
    </row>
    <row r="62" spans="1:19" s="23" customFormat="1" x14ac:dyDescent="0.2">
      <c r="A62" s="23">
        <f t="shared" si="0"/>
        <v>100104014</v>
      </c>
      <c r="B62" s="21">
        <v>2</v>
      </c>
      <c r="C62" s="23">
        <v>1</v>
      </c>
      <c r="D62" s="26">
        <f>INDEX(索引!$AA$13:$AI$17,MATCH(F62,索引!$Y$13:$Y$17,0),MATCH(B62,索引!$AA$11:$AI$11,0))</f>
        <v>2004</v>
      </c>
      <c r="E62" s="20">
        <v>14</v>
      </c>
      <c r="F62" s="23">
        <v>4</v>
      </c>
      <c r="G62" s="23">
        <f>VLOOKUP(F62,索引!$A:$I,9,0)</f>
        <v>900</v>
      </c>
      <c r="H62" s="23">
        <f>VLOOKUP(F62,索引!$A:$L,12,0)</f>
        <v>700</v>
      </c>
      <c r="I62" s="23">
        <f>ROUND(VLOOKUP(VLOOKUP($E62,索引!$Q:$S,2,0),原始数值!$A:$C,2,0)*VLOOKUP($F62,索引!$A:$H,索引!$C$1,0)*VLOOKUP($E62,索引!$Q:$W,I$2,0)*VLOOKUP($C62,索引!$AK:$AQ,I$2-2,0),0)</f>
        <v>38</v>
      </c>
      <c r="J62" s="23">
        <f>ROUND(VLOOKUP(F62,索引!$A:$H,索引!$D$1,0)*VLOOKUP($E62,索引!$Q:$W,J$2,0)*VLOOKUP($C62,索引!$AK:$AQ,J$2-2,0),0)</f>
        <v>4</v>
      </c>
      <c r="K62" s="23">
        <f>ROUND(VLOOKUP(VLOOKUP($E62,索引!$Q:$S,2,0),原始数值!$A:$C,3,0)*VLOOKUP($F62,索引!$A:$H,索引!$E$1,0)*VLOOKUP($E62,索引!$Q:$W,K$2,0)*VLOOKUP($C62,索引!$AK:$AQ,K$2-2,0),0)</f>
        <v>590</v>
      </c>
      <c r="L62" s="23">
        <f>VLOOKUP(F62,索引!$A:$H,索引!$F$1,0)</f>
        <v>300</v>
      </c>
      <c r="M62" s="23">
        <f>VLOOKUP(F62,索引!$A:$H,索引!$G$1,0)</f>
        <v>750</v>
      </c>
      <c r="N62" s="24">
        <v>0</v>
      </c>
      <c r="O62" s="25">
        <f>ROUND(VLOOKUP(E62,索引!$Q:$T,4,0)*VLOOKUP(F62,索引!$A:$H,索引!$H$1,0)*VLOOKUP(B62,索引!AK:AQ,O$2,0),0)</f>
        <v>17</v>
      </c>
      <c r="P62" s="25">
        <f>ROUND(VLOOKUP(E62,索引!$Q:$S,3,0)*VLOOKUP(B62,索引!AK:AQ,P$2,0),0)</f>
        <v>14</v>
      </c>
      <c r="R62" s="23" t="str">
        <f>VLOOKUP(F62,索引!$A:$H,索引!$B$1,0)</f>
        <v>远程</v>
      </c>
      <c r="S62" s="23" t="str">
        <f>INDEX(索引!$AA$5:$AF$9,MATCH(F62,索引!$Y$5:$Y$9,0),MATCH(C62,索引!$AA$3:$AF$3,0))</f>
        <v>兽人药师</v>
      </c>
    </row>
    <row r="63" spans="1:19" x14ac:dyDescent="0.2">
      <c r="A63" s="23">
        <f t="shared" si="0"/>
        <v>100201015</v>
      </c>
      <c r="B63" s="5">
        <v>2</v>
      </c>
      <c r="C63" s="23">
        <v>2</v>
      </c>
      <c r="D63" s="26">
        <f>INDEX(索引!$AA$13:$AI$17,MATCH(F63,索引!$Y$13:$Y$17,0),MATCH(B63,索引!$AA$11:$AI$11,0))</f>
        <v>2001</v>
      </c>
      <c r="E63" s="3">
        <v>15</v>
      </c>
      <c r="F63">
        <v>1</v>
      </c>
      <c r="G63" s="23">
        <f>VLOOKUP(F63,索引!$A:$I,9,0)</f>
        <v>120</v>
      </c>
      <c r="H63" s="23">
        <f>VLOOKUP(F63,索引!$A:$L,12,0)</f>
        <v>600</v>
      </c>
      <c r="I63" s="23">
        <f>ROUND(VLOOKUP(VLOOKUP($E63,索引!$Q:$S,2,0),原始数值!$A:$C,2,0)*VLOOKUP($F63,索引!$A:$H,索引!$C$1,0)*VLOOKUP($E63,索引!$Q:$W,I$2,0)*VLOOKUP($C63,索引!$AK:$AQ,I$2-2,0),0)</f>
        <v>25</v>
      </c>
      <c r="J63" s="23">
        <f>ROUND(VLOOKUP(F63,索引!$A:$H,索引!$D$1,0)*VLOOKUP($E63,索引!$Q:$W,J$2,0)*VLOOKUP($C63,索引!$AK:$AQ,J$2-2,0),0)</f>
        <v>4</v>
      </c>
      <c r="K63" s="23">
        <f>ROUND(VLOOKUP(VLOOKUP($E63,索引!$Q:$S,2,0),原始数值!$A:$C,3,0)*VLOOKUP($F63,索引!$A:$H,索引!$E$1,0)*VLOOKUP($E63,索引!$Q:$W,K$2,0)*VLOOKUP($C63,索引!$AK:$AQ,K$2-2,0),0)</f>
        <v>410</v>
      </c>
      <c r="L63" s="23">
        <f>VLOOKUP(F63,索引!$A:$H,索引!$F$1,0)</f>
        <v>350</v>
      </c>
      <c r="M63" s="23">
        <f>VLOOKUP(F63,索引!$A:$H,索引!$G$1,0)</f>
        <v>1000</v>
      </c>
      <c r="N63" s="24">
        <v>0</v>
      </c>
      <c r="O63" s="25">
        <f>ROUND(VLOOKUP(E63,索引!$Q:$T,4,0)*VLOOKUP(F63,索引!$A:$H,索引!$H$1,0)*VLOOKUP(B63,索引!AK:AQ,O$2,0),0)</f>
        <v>15</v>
      </c>
      <c r="P63" s="25">
        <f>ROUND(VLOOKUP(E63,索引!$Q:$S,3,0)*VLOOKUP(B63,索引!AK:AQ,P$2,0),0)</f>
        <v>15</v>
      </c>
      <c r="R63" s="23" t="str">
        <f>VLOOKUP(F63,索引!$A:$H,索引!$B$1,0)</f>
        <v>普通</v>
      </c>
      <c r="S63" s="23" t="str">
        <f>INDEX(索引!$AA$5:$AF$9,MATCH(F63,索引!$Y$5:$Y$9,0),MATCH(C63,索引!$AA$3:$AF$3,0))</f>
        <v>小骷髅</v>
      </c>
    </row>
    <row r="64" spans="1:19" x14ac:dyDescent="0.2">
      <c r="A64" s="23">
        <f t="shared" si="0"/>
        <v>100202015</v>
      </c>
      <c r="B64" s="5">
        <v>2</v>
      </c>
      <c r="C64" s="23">
        <v>2</v>
      </c>
      <c r="D64" s="26">
        <f>INDEX(索引!$AA$13:$AI$17,MATCH(F64,索引!$Y$13:$Y$17,0),MATCH(B64,索引!$AA$11:$AI$11,0))</f>
        <v>2002</v>
      </c>
      <c r="E64" s="3">
        <v>15</v>
      </c>
      <c r="F64">
        <v>2</v>
      </c>
      <c r="G64" s="23">
        <f>VLOOKUP(F64,索引!$A:$I,9,0)</f>
        <v>120</v>
      </c>
      <c r="H64" s="23">
        <f>VLOOKUP(F64,索引!$A:$L,12,0)</f>
        <v>700</v>
      </c>
      <c r="I64" s="23">
        <f>ROUND(VLOOKUP(VLOOKUP($E64,索引!$Q:$S,2,0),原始数值!$A:$C,2,0)*VLOOKUP($F64,索引!$A:$H,索引!$C$1,0)*VLOOKUP($E64,索引!$Q:$W,I$2,0)*VLOOKUP($C64,索引!$AK:$AQ,I$2-2,0),0)</f>
        <v>36</v>
      </c>
      <c r="J64" s="23">
        <f>ROUND(VLOOKUP(F64,索引!$A:$H,索引!$D$1,0)*VLOOKUP($E64,索引!$Q:$W,J$2,0)*VLOOKUP($C64,索引!$AK:$AQ,J$2-2,0),0)</f>
        <v>8</v>
      </c>
      <c r="K64" s="23">
        <f>ROUND(VLOOKUP(VLOOKUP($E64,索引!$Q:$S,2,0),原始数值!$A:$C,3,0)*VLOOKUP($F64,索引!$A:$H,索引!$E$1,0)*VLOOKUP($E64,索引!$Q:$W,K$2,0)*VLOOKUP($C64,索引!$AK:$AQ,K$2-2,0),0)</f>
        <v>819</v>
      </c>
      <c r="L64" s="23">
        <f>VLOOKUP(F64,索引!$A:$H,索引!$F$1,0)</f>
        <v>200</v>
      </c>
      <c r="M64" s="23">
        <f>VLOOKUP(F64,索引!$A:$H,索引!$G$1,0)</f>
        <v>500</v>
      </c>
      <c r="N64" s="24">
        <v>0</v>
      </c>
      <c r="O64" s="25">
        <f>ROUND(VLOOKUP(E64,索引!$Q:$T,4,0)*VLOOKUP(F64,索引!$A:$H,索引!$H$1,0)*VLOOKUP(B64,索引!AK:AQ,O$2,0),0)</f>
        <v>23</v>
      </c>
      <c r="P64" s="25">
        <f>ROUND(VLOOKUP(E64,索引!$Q:$S,3,0)*VLOOKUP(B64,索引!AK:AQ,P$2,0),0)</f>
        <v>15</v>
      </c>
      <c r="R64" s="23" t="str">
        <f>VLOOKUP(F64,索引!$A:$H,索引!$B$1,0)</f>
        <v>肉盾</v>
      </c>
      <c r="S64" s="23" t="str">
        <f>INDEX(索引!$AA$5:$AF$9,MATCH(F64,索引!$Y$5:$Y$9,0),MATCH(C64,索引!$AA$3:$AF$3,0))</f>
        <v>骷髅勇士</v>
      </c>
    </row>
    <row r="65" spans="1:19" x14ac:dyDescent="0.2">
      <c r="A65" s="23">
        <f t="shared" si="0"/>
        <v>100203015</v>
      </c>
      <c r="B65" s="5">
        <v>2</v>
      </c>
      <c r="C65" s="23">
        <v>2</v>
      </c>
      <c r="D65" s="26">
        <f>INDEX(索引!$AA$13:$AI$17,MATCH(F65,索引!$Y$13:$Y$17,0),MATCH(B65,索引!$AA$11:$AI$11,0))</f>
        <v>2003</v>
      </c>
      <c r="E65" s="3">
        <v>15</v>
      </c>
      <c r="F65">
        <v>3</v>
      </c>
      <c r="G65" s="23">
        <f>VLOOKUP(F65,索引!$A:$I,9,0)</f>
        <v>1100</v>
      </c>
      <c r="H65" s="23">
        <f>VLOOKUP(F65,索引!$A:$L,12,0)</f>
        <v>1000</v>
      </c>
      <c r="I65" s="23">
        <f>ROUND(VLOOKUP(VLOOKUP($E65,索引!$Q:$S,2,0),原始数值!$A:$C,2,0)*VLOOKUP($F65,索引!$A:$H,索引!$C$1,0)*VLOOKUP($E65,索引!$Q:$W,I$2,0)*VLOOKUP($C65,索引!$AK:$AQ,I$2-2,0),0)</f>
        <v>45</v>
      </c>
      <c r="J65" s="23">
        <f>ROUND(VLOOKUP(F65,索引!$A:$H,索引!$D$1,0)*VLOOKUP($E65,索引!$Q:$W,J$2,0)*VLOOKUP($C65,索引!$AK:$AQ,J$2-2,0),0)</f>
        <v>0</v>
      </c>
      <c r="K65" s="23">
        <f>ROUND(VLOOKUP(VLOOKUP($E65,索引!$Q:$S,2,0),原始数值!$A:$C,3,0)*VLOOKUP($F65,索引!$A:$H,索引!$E$1,0)*VLOOKUP($E65,索引!$Q:$W,K$2,0)*VLOOKUP($C65,索引!$AK:$AQ,K$2-2,0),0)</f>
        <v>546</v>
      </c>
      <c r="L65" s="23">
        <f>VLOOKUP(F65,索引!$A:$H,索引!$F$1,0)</f>
        <v>200</v>
      </c>
      <c r="M65" s="23">
        <f>VLOOKUP(F65,索引!$A:$H,索引!$G$1,0)</f>
        <v>250</v>
      </c>
      <c r="N65" s="24">
        <v>0</v>
      </c>
      <c r="O65" s="25">
        <f>ROUND(VLOOKUP(E65,索引!$Q:$T,4,0)*VLOOKUP(F65,索引!$A:$H,索引!$H$1,0)*VLOOKUP(B65,索引!AK:AQ,O$2,0),0)</f>
        <v>18</v>
      </c>
      <c r="P65" s="25">
        <f>ROUND(VLOOKUP(E65,索引!$Q:$S,3,0)*VLOOKUP(B65,索引!AK:AQ,P$2,0),0)</f>
        <v>15</v>
      </c>
      <c r="R65" s="23" t="str">
        <f>VLOOKUP(F65,索引!$A:$H,索引!$B$1,0)</f>
        <v>法师</v>
      </c>
      <c r="S65" s="23" t="str">
        <f>INDEX(索引!$AA$5:$AF$9,MATCH(F65,索引!$Y$5:$Y$9,0),MATCH(C65,索引!$AA$3:$AF$3,0))</f>
        <v>骷髅法师</v>
      </c>
    </row>
    <row r="66" spans="1:19" x14ac:dyDescent="0.2">
      <c r="A66" s="23">
        <f t="shared" si="0"/>
        <v>100204015</v>
      </c>
      <c r="B66" s="5">
        <v>2</v>
      </c>
      <c r="C66" s="23">
        <v>2</v>
      </c>
      <c r="D66" s="26">
        <f>INDEX(索引!$AA$13:$AI$17,MATCH(F66,索引!$Y$13:$Y$17,0),MATCH(B66,索引!$AA$11:$AI$11,0))</f>
        <v>2004</v>
      </c>
      <c r="E66" s="3">
        <v>15</v>
      </c>
      <c r="F66">
        <v>4</v>
      </c>
      <c r="G66" s="23">
        <f>VLOOKUP(F66,索引!$A:$I,9,0)</f>
        <v>900</v>
      </c>
      <c r="H66" s="23">
        <f>VLOOKUP(F66,索引!$A:$L,12,0)</f>
        <v>700</v>
      </c>
      <c r="I66" s="23">
        <f>ROUND(VLOOKUP(VLOOKUP($E66,索引!$Q:$S,2,0),原始数值!$A:$C,2,0)*VLOOKUP($F66,索引!$A:$H,索引!$C$1,0)*VLOOKUP($E66,索引!$Q:$W,I$2,0)*VLOOKUP($C66,索引!$AK:$AQ,I$2-2,0),0)</f>
        <v>41</v>
      </c>
      <c r="J66" s="23">
        <f>ROUND(VLOOKUP(F66,索引!$A:$H,索引!$D$1,0)*VLOOKUP($E66,索引!$Q:$W,J$2,0)*VLOOKUP($C66,索引!$AK:$AQ,J$2-2,0),0)</f>
        <v>4</v>
      </c>
      <c r="K66" s="23">
        <f>ROUND(VLOOKUP(VLOOKUP($E66,索引!$Q:$S,2,0),原始数值!$A:$C,3,0)*VLOOKUP($F66,索引!$A:$H,索引!$E$1,0)*VLOOKUP($E66,索引!$Q:$W,K$2,0)*VLOOKUP($C66,索引!$AK:$AQ,K$2-2,0),0)</f>
        <v>683</v>
      </c>
      <c r="L66" s="23">
        <f>VLOOKUP(F66,索引!$A:$H,索引!$F$1,0)</f>
        <v>300</v>
      </c>
      <c r="M66" s="23">
        <f>VLOOKUP(F66,索引!$A:$H,索引!$G$1,0)</f>
        <v>750</v>
      </c>
      <c r="N66" s="24">
        <v>0</v>
      </c>
      <c r="O66" s="25">
        <f>ROUND(VLOOKUP(E66,索引!$Q:$T,4,0)*VLOOKUP(F66,索引!$A:$H,索引!$H$1,0)*VLOOKUP(B66,索引!AK:AQ,O$2,0),0)</f>
        <v>18</v>
      </c>
      <c r="P66" s="25">
        <f>ROUND(VLOOKUP(E66,索引!$Q:$S,3,0)*VLOOKUP(B66,索引!AK:AQ,P$2,0),0)</f>
        <v>15</v>
      </c>
      <c r="R66" s="23" t="str">
        <f>VLOOKUP(F66,索引!$A:$H,索引!$B$1,0)</f>
        <v>远程</v>
      </c>
      <c r="S66" s="23" t="str">
        <f>INDEX(索引!$AA$5:$AF$9,MATCH(F66,索引!$Y$5:$Y$9,0),MATCH(C66,索引!$AA$3:$AF$3,0))</f>
        <v>弓箭手</v>
      </c>
    </row>
    <row r="67" spans="1:19" s="23" customFormat="1" x14ac:dyDescent="0.2">
      <c r="A67" s="23">
        <f t="shared" si="0"/>
        <v>100101015</v>
      </c>
      <c r="B67" s="21">
        <v>2</v>
      </c>
      <c r="C67" s="23">
        <v>1</v>
      </c>
      <c r="D67" s="26">
        <f>INDEX(索引!$AA$13:$AI$17,MATCH(F67,索引!$Y$13:$Y$17,0),MATCH(B67,索引!$AA$11:$AI$11,0))</f>
        <v>2001</v>
      </c>
      <c r="E67" s="22">
        <v>15</v>
      </c>
      <c r="F67" s="23">
        <v>1</v>
      </c>
      <c r="G67" s="23">
        <f>VLOOKUP(F67,索引!$A:$I,9,0)</f>
        <v>120</v>
      </c>
      <c r="H67" s="23">
        <f>VLOOKUP(F67,索引!$A:$L,12,0)</f>
        <v>600</v>
      </c>
      <c r="I67" s="23">
        <f>ROUND(VLOOKUP(VLOOKUP($E67,索引!$Q:$S,2,0),原始数值!$A:$C,2,0)*VLOOKUP($F67,索引!$A:$H,索引!$C$1,0)*VLOOKUP($E67,索引!$Q:$W,I$2,0)*VLOOKUP($C67,索引!$AK:$AQ,I$2-2,0),0)</f>
        <v>25</v>
      </c>
      <c r="J67" s="23">
        <f>ROUND(VLOOKUP(F67,索引!$A:$H,索引!$D$1,0)*VLOOKUP($E67,索引!$Q:$W,J$2,0)*VLOOKUP($C67,索引!$AK:$AQ,J$2-2,0),0)</f>
        <v>4</v>
      </c>
      <c r="K67" s="23">
        <f>ROUND(VLOOKUP(VLOOKUP($E67,索引!$Q:$S,2,0),原始数值!$A:$C,3,0)*VLOOKUP($F67,索引!$A:$H,索引!$E$1,0)*VLOOKUP($E67,索引!$Q:$W,K$2,0)*VLOOKUP($C67,索引!$AK:$AQ,K$2-2,0),0)</f>
        <v>410</v>
      </c>
      <c r="L67" s="23">
        <f>VLOOKUP(F67,索引!$A:$H,索引!$F$1,0)</f>
        <v>350</v>
      </c>
      <c r="M67" s="23">
        <f>VLOOKUP(F67,索引!$A:$H,索引!$G$1,0)</f>
        <v>1000</v>
      </c>
      <c r="N67" s="24">
        <v>0</v>
      </c>
      <c r="O67" s="25">
        <f>ROUND(VLOOKUP(E67,索引!$Q:$T,4,0)*VLOOKUP(F67,索引!$A:$H,索引!$H$1,0)*VLOOKUP(B67,索引!AK:AQ,O$2,0),0)</f>
        <v>15</v>
      </c>
      <c r="P67" s="25">
        <f>ROUND(VLOOKUP(E67,索引!$Q:$S,3,0)*VLOOKUP(B67,索引!AK:AQ,P$2,0),0)</f>
        <v>15</v>
      </c>
      <c r="R67" s="23" t="str">
        <f>VLOOKUP(F67,索引!$A:$H,索引!$B$1,0)</f>
        <v>普通</v>
      </c>
      <c r="S67" s="23" t="str">
        <f>INDEX(索引!$AA$5:$AF$9,MATCH(F67,索引!$Y$5:$Y$9,0),MATCH(C67,索引!$AA$3:$AF$3,0))</f>
        <v>兽人战士</v>
      </c>
    </row>
    <row r="68" spans="1:19" s="23" customFormat="1" x14ac:dyDescent="0.2">
      <c r="A68" s="23">
        <f t="shared" si="0"/>
        <v>100102015</v>
      </c>
      <c r="B68" s="21">
        <v>2</v>
      </c>
      <c r="C68" s="23">
        <v>1</v>
      </c>
      <c r="D68" s="26">
        <f>INDEX(索引!$AA$13:$AI$17,MATCH(F68,索引!$Y$13:$Y$17,0),MATCH(B68,索引!$AA$11:$AI$11,0))</f>
        <v>2002</v>
      </c>
      <c r="E68" s="22">
        <v>15</v>
      </c>
      <c r="F68" s="23">
        <v>2</v>
      </c>
      <c r="G68" s="23">
        <f>VLOOKUP(F68,索引!$A:$I,9,0)</f>
        <v>120</v>
      </c>
      <c r="H68" s="23">
        <f>VLOOKUP(F68,索引!$A:$L,12,0)</f>
        <v>700</v>
      </c>
      <c r="I68" s="23">
        <f>ROUND(VLOOKUP(VLOOKUP($E68,索引!$Q:$S,2,0),原始数值!$A:$C,2,0)*VLOOKUP($F68,索引!$A:$H,索引!$C$1,0)*VLOOKUP($E68,索引!$Q:$W,I$2,0)*VLOOKUP($C68,索引!$AK:$AQ,I$2-2,0),0)</f>
        <v>36</v>
      </c>
      <c r="J68" s="23">
        <f>ROUND(VLOOKUP(F68,索引!$A:$H,索引!$D$1,0)*VLOOKUP($E68,索引!$Q:$W,J$2,0)*VLOOKUP($C68,索引!$AK:$AQ,J$2-2,0),0)</f>
        <v>8</v>
      </c>
      <c r="K68" s="23">
        <f>ROUND(VLOOKUP(VLOOKUP($E68,索引!$Q:$S,2,0),原始数值!$A:$C,3,0)*VLOOKUP($F68,索引!$A:$H,索引!$E$1,0)*VLOOKUP($E68,索引!$Q:$W,K$2,0)*VLOOKUP($C68,索引!$AK:$AQ,K$2-2,0),0)</f>
        <v>819</v>
      </c>
      <c r="L68" s="23">
        <f>VLOOKUP(F68,索引!$A:$H,索引!$F$1,0)</f>
        <v>200</v>
      </c>
      <c r="M68" s="23">
        <f>VLOOKUP(F68,索引!$A:$H,索引!$G$1,0)</f>
        <v>500</v>
      </c>
      <c r="N68" s="24">
        <v>0</v>
      </c>
      <c r="O68" s="25">
        <f>ROUND(VLOOKUP(E68,索引!$Q:$T,4,0)*VLOOKUP(F68,索引!$A:$H,索引!$H$1,0)*VLOOKUP(B68,索引!AK:AQ,O$2,0),0)</f>
        <v>23</v>
      </c>
      <c r="P68" s="25">
        <f>ROUND(VLOOKUP(E68,索引!$Q:$S,3,0)*VLOOKUP(B68,索引!AK:AQ,P$2,0),0)</f>
        <v>15</v>
      </c>
      <c r="R68" s="23" t="str">
        <f>VLOOKUP(F68,索引!$A:$H,索引!$B$1,0)</f>
        <v>肉盾</v>
      </c>
      <c r="S68" s="23" t="str">
        <f>INDEX(索引!$AA$5:$AF$9,MATCH(F68,索引!$Y$5:$Y$9,0),MATCH(C68,索引!$AA$3:$AF$3,0))</f>
        <v>兽人勇士</v>
      </c>
    </row>
    <row r="69" spans="1:19" s="23" customFormat="1" x14ac:dyDescent="0.2">
      <c r="A69" s="23">
        <f t="shared" si="0"/>
        <v>100103015</v>
      </c>
      <c r="B69" s="21">
        <v>2</v>
      </c>
      <c r="C69" s="23">
        <v>1</v>
      </c>
      <c r="D69" s="26">
        <f>INDEX(索引!$AA$13:$AI$17,MATCH(F69,索引!$Y$13:$Y$17,0),MATCH(B69,索引!$AA$11:$AI$11,0))</f>
        <v>2003</v>
      </c>
      <c r="E69" s="22">
        <v>15</v>
      </c>
      <c r="F69" s="23">
        <v>3</v>
      </c>
      <c r="G69" s="23">
        <f>VLOOKUP(F69,索引!$A:$I,9,0)</f>
        <v>1100</v>
      </c>
      <c r="H69" s="23">
        <f>VLOOKUP(F69,索引!$A:$L,12,0)</f>
        <v>1000</v>
      </c>
      <c r="I69" s="23">
        <f>ROUND(VLOOKUP(VLOOKUP($E69,索引!$Q:$S,2,0),原始数值!$A:$C,2,0)*VLOOKUP($F69,索引!$A:$H,索引!$C$1,0)*VLOOKUP($E69,索引!$Q:$W,I$2,0)*VLOOKUP($C69,索引!$AK:$AQ,I$2-2,0),0)</f>
        <v>45</v>
      </c>
      <c r="J69" s="23">
        <f>ROUND(VLOOKUP(F69,索引!$A:$H,索引!$D$1,0)*VLOOKUP($E69,索引!$Q:$W,J$2,0)*VLOOKUP($C69,索引!$AK:$AQ,J$2-2,0),0)</f>
        <v>0</v>
      </c>
      <c r="K69" s="23">
        <f>ROUND(VLOOKUP(VLOOKUP($E69,索引!$Q:$S,2,0),原始数值!$A:$C,3,0)*VLOOKUP($F69,索引!$A:$H,索引!$E$1,0)*VLOOKUP($E69,索引!$Q:$W,K$2,0)*VLOOKUP($C69,索引!$AK:$AQ,K$2-2,0),0)</f>
        <v>546</v>
      </c>
      <c r="L69" s="23">
        <f>VLOOKUP(F69,索引!$A:$H,索引!$F$1,0)</f>
        <v>200</v>
      </c>
      <c r="M69" s="23">
        <f>VLOOKUP(F69,索引!$A:$H,索引!$G$1,0)</f>
        <v>250</v>
      </c>
      <c r="N69" s="24">
        <v>0</v>
      </c>
      <c r="O69" s="25">
        <f>ROUND(VLOOKUP(E69,索引!$Q:$T,4,0)*VLOOKUP(F69,索引!$A:$H,索引!$H$1,0)*VLOOKUP(B69,索引!AK:AQ,O$2,0),0)</f>
        <v>18</v>
      </c>
      <c r="P69" s="25">
        <f>ROUND(VLOOKUP(E69,索引!$Q:$S,3,0)*VLOOKUP(B69,索引!AK:AQ,P$2,0),0)</f>
        <v>15</v>
      </c>
      <c r="R69" s="23" t="str">
        <f>VLOOKUP(F69,索引!$A:$H,索引!$B$1,0)</f>
        <v>法师</v>
      </c>
      <c r="S69" s="23" t="str">
        <f>INDEX(索引!$AA$5:$AF$9,MATCH(F69,索引!$Y$5:$Y$9,0),MATCH(C69,索引!$AA$3:$AF$3,0))</f>
        <v>哥布林法师</v>
      </c>
    </row>
    <row r="70" spans="1:19" s="23" customFormat="1" x14ac:dyDescent="0.2">
      <c r="A70" s="23">
        <f t="shared" ref="A70:A133" si="1">100000000+C70*100000+F70*1000+E70</f>
        <v>100104015</v>
      </c>
      <c r="B70" s="21">
        <v>2</v>
      </c>
      <c r="C70" s="23">
        <v>1</v>
      </c>
      <c r="D70" s="26">
        <f>INDEX(索引!$AA$13:$AI$17,MATCH(F70,索引!$Y$13:$Y$17,0),MATCH(B70,索引!$AA$11:$AI$11,0))</f>
        <v>2004</v>
      </c>
      <c r="E70" s="22">
        <v>15</v>
      </c>
      <c r="F70" s="23">
        <v>4</v>
      </c>
      <c r="G70" s="23">
        <f>VLOOKUP(F70,索引!$A:$I,9,0)</f>
        <v>900</v>
      </c>
      <c r="H70" s="23">
        <f>VLOOKUP(F70,索引!$A:$L,12,0)</f>
        <v>700</v>
      </c>
      <c r="I70" s="23">
        <f>ROUND(VLOOKUP(VLOOKUP($E70,索引!$Q:$S,2,0),原始数值!$A:$C,2,0)*VLOOKUP($F70,索引!$A:$H,索引!$C$1,0)*VLOOKUP($E70,索引!$Q:$W,I$2,0)*VLOOKUP($C70,索引!$AK:$AQ,I$2-2,0),0)</f>
        <v>41</v>
      </c>
      <c r="J70" s="23">
        <f>ROUND(VLOOKUP(F70,索引!$A:$H,索引!$D$1,0)*VLOOKUP($E70,索引!$Q:$W,J$2,0)*VLOOKUP($C70,索引!$AK:$AQ,J$2-2,0),0)</f>
        <v>4</v>
      </c>
      <c r="K70" s="23">
        <f>ROUND(VLOOKUP(VLOOKUP($E70,索引!$Q:$S,2,0),原始数值!$A:$C,3,0)*VLOOKUP($F70,索引!$A:$H,索引!$E$1,0)*VLOOKUP($E70,索引!$Q:$W,K$2,0)*VLOOKUP($C70,索引!$AK:$AQ,K$2-2,0),0)</f>
        <v>683</v>
      </c>
      <c r="L70" s="23">
        <f>VLOOKUP(F70,索引!$A:$H,索引!$F$1,0)</f>
        <v>300</v>
      </c>
      <c r="M70" s="23">
        <f>VLOOKUP(F70,索引!$A:$H,索引!$G$1,0)</f>
        <v>750</v>
      </c>
      <c r="N70" s="24">
        <v>0</v>
      </c>
      <c r="O70" s="25">
        <f>ROUND(VLOOKUP(E70,索引!$Q:$T,4,0)*VLOOKUP(F70,索引!$A:$H,索引!$H$1,0)*VLOOKUP(B70,索引!AK:AQ,O$2,0),0)</f>
        <v>18</v>
      </c>
      <c r="P70" s="25">
        <f>ROUND(VLOOKUP(E70,索引!$Q:$S,3,0)*VLOOKUP(B70,索引!AK:AQ,P$2,0),0)</f>
        <v>15</v>
      </c>
      <c r="R70" s="23" t="str">
        <f>VLOOKUP(F70,索引!$A:$H,索引!$B$1,0)</f>
        <v>远程</v>
      </c>
      <c r="S70" s="23" t="str">
        <f>INDEX(索引!$AA$5:$AF$9,MATCH(F70,索引!$Y$5:$Y$9,0),MATCH(C70,索引!$AA$3:$AF$3,0))</f>
        <v>兽人药师</v>
      </c>
    </row>
    <row r="71" spans="1:19" x14ac:dyDescent="0.2">
      <c r="A71" s="23">
        <f t="shared" si="1"/>
        <v>100299015</v>
      </c>
      <c r="B71" s="5">
        <v>2</v>
      </c>
      <c r="C71" s="23">
        <v>2</v>
      </c>
      <c r="D71" s="26">
        <f>INDEX(索引!$AA$13:$AI$17,MATCH(F71,索引!$Y$13:$Y$17,0),MATCH(B71,索引!$AA$11:$AI$11,0))</f>
        <v>2099</v>
      </c>
      <c r="E71" s="3">
        <v>15</v>
      </c>
      <c r="F71">
        <v>99</v>
      </c>
      <c r="G71" s="23">
        <f>VLOOKUP(F71,索引!$A:$I,9,0)</f>
        <v>160</v>
      </c>
      <c r="H71" s="23">
        <f>VLOOKUP(F71,索引!$A:$L,12,0)</f>
        <v>900</v>
      </c>
      <c r="I71" s="23">
        <f>ROUND(VLOOKUP(VLOOKUP($E71,索引!$Q:$S,2,0),原始数值!$A:$C,2,0)*VLOOKUP($F71,索引!$A:$H,索引!$C$1,0)*VLOOKUP($E71,索引!$Q:$W,I$2,0)*VLOOKUP($C71,索引!$AK:$AQ,I$2-2,0),0)</f>
        <v>107</v>
      </c>
      <c r="J71" s="23">
        <f>ROUND(VLOOKUP(F71,索引!$A:$H,索引!$D$1,0)*VLOOKUP($E71,索引!$Q:$W,J$2,0)*VLOOKUP($C71,索引!$AK:$AQ,J$2-2,0),0)</f>
        <v>19</v>
      </c>
      <c r="K71" s="23">
        <f>ROUND(VLOOKUP(VLOOKUP($E71,索引!$Q:$S,2,0),原始数值!$A:$C,3,0)*VLOOKUP($F71,索引!$A:$H,索引!$E$1,0)*VLOOKUP($E71,索引!$Q:$W,K$2,0)*VLOOKUP($C71,索引!$AK:$AQ,K$2-2,0),0)</f>
        <v>27300</v>
      </c>
      <c r="L71" s="23">
        <f>VLOOKUP(F71,索引!$A:$H,索引!$F$1,0)</f>
        <v>300</v>
      </c>
      <c r="M71" s="23">
        <f>VLOOKUP(F71,索引!$A:$H,索引!$G$1,0)</f>
        <v>500</v>
      </c>
      <c r="N71" s="24">
        <v>0</v>
      </c>
      <c r="O71" s="25">
        <f>ROUND(VLOOKUP(E71,索引!$Q:$T,4,0)*VLOOKUP(F71,索引!$A:$H,索引!$H$1,0)*VLOOKUP(B71,索引!AK:AQ,O$2,0),0)</f>
        <v>300</v>
      </c>
      <c r="P71" s="25">
        <f>ROUND(VLOOKUP(E71,索引!$Q:$S,3,0)*VLOOKUP(B71,索引!AK:AQ,P$2,0),0)</f>
        <v>15</v>
      </c>
      <c r="R71" s="23" t="str">
        <f>VLOOKUP(F71,索引!$A:$H,索引!$B$1,0)</f>
        <v>BOSS</v>
      </c>
      <c r="S71" s="23" t="str">
        <f>INDEX(索引!$AA$5:$AF$9,MATCH(F71,索引!$Y$5:$Y$9,0),MATCH(C71,索引!$AA$3:$AF$3,0))</f>
        <v>骷髅国王</v>
      </c>
    </row>
    <row r="72" spans="1:19" x14ac:dyDescent="0.2">
      <c r="A72" s="23">
        <f t="shared" si="1"/>
        <v>100301016</v>
      </c>
      <c r="B72" s="6">
        <v>3</v>
      </c>
      <c r="C72" s="23">
        <v>3</v>
      </c>
      <c r="D72" s="26">
        <f>INDEX(索引!$AA$13:$AI$17,MATCH(F72,索引!$Y$13:$Y$17,0),MATCH(B72,索引!$AA$11:$AI$11,0))</f>
        <v>3001</v>
      </c>
      <c r="E72" s="1">
        <v>16</v>
      </c>
      <c r="F72">
        <v>1</v>
      </c>
      <c r="G72" s="23">
        <f>VLOOKUP(F72,索引!$A:$I,9,0)</f>
        <v>120</v>
      </c>
      <c r="H72" s="23">
        <f>VLOOKUP(F72,索引!$A:$L,12,0)</f>
        <v>600</v>
      </c>
      <c r="I72" s="23">
        <f>ROUND(VLOOKUP(VLOOKUP($E72,索引!$Q:$S,2,0),原始数值!$A:$C,2,0)*VLOOKUP($F72,索引!$A:$H,索引!$C$1,0)*VLOOKUP($E72,索引!$Q:$W,I$2,0)*VLOOKUP($C72,索引!$AK:$AQ,I$2-2,0),0)</f>
        <v>28</v>
      </c>
      <c r="J72" s="23">
        <f>ROUND(VLOOKUP(F72,索引!$A:$H,索引!$D$1,0)*VLOOKUP($E72,索引!$Q:$W,J$2,0)*VLOOKUP($C72,索引!$AK:$AQ,J$2-2,0),0)</f>
        <v>4</v>
      </c>
      <c r="K72" s="23">
        <f>ROUND(VLOOKUP(VLOOKUP($E72,索引!$Q:$S,2,0),原始数值!$A:$C,3,0)*VLOOKUP($F72,索引!$A:$H,索引!$E$1,0)*VLOOKUP($E72,索引!$Q:$W,K$2,0)*VLOOKUP($C72,索引!$AK:$AQ,K$2-2,0),0)</f>
        <v>377</v>
      </c>
      <c r="L72" s="23">
        <f>VLOOKUP(F72,索引!$A:$H,索引!$F$1,0)</f>
        <v>350</v>
      </c>
      <c r="M72" s="23">
        <f>VLOOKUP(F72,索引!$A:$H,索引!$G$1,0)</f>
        <v>1000</v>
      </c>
      <c r="N72" s="24">
        <v>0</v>
      </c>
      <c r="O72" s="25">
        <f>ROUND(VLOOKUP(E72,索引!$Q:$T,4,0)*VLOOKUP(F72,索引!$A:$H,索引!$H$1,0)*VLOOKUP(B72,索引!AK:AQ,O$2,0),0)</f>
        <v>16</v>
      </c>
      <c r="P72" s="25">
        <f>ROUND(VLOOKUP(E72,索引!$Q:$S,3,0)*VLOOKUP(B72,索引!AK:AQ,P$2,0),0)</f>
        <v>16</v>
      </c>
      <c r="R72" s="23" t="str">
        <f>VLOOKUP(F72,索引!$A:$H,索引!$B$1,0)</f>
        <v>普通</v>
      </c>
      <c r="S72" s="23" t="str">
        <f>INDEX(索引!$AA$5:$AF$9,MATCH(F72,索引!$Y$5:$Y$9,0),MATCH(C72,索引!$AA$3:$AF$3,0))</f>
        <v>小精灵</v>
      </c>
    </row>
    <row r="73" spans="1:19" x14ac:dyDescent="0.2">
      <c r="A73" s="23">
        <f t="shared" si="1"/>
        <v>100302016</v>
      </c>
      <c r="B73" s="6">
        <v>3</v>
      </c>
      <c r="C73" s="23">
        <v>3</v>
      </c>
      <c r="D73" s="26">
        <f>INDEX(索引!$AA$13:$AI$17,MATCH(F73,索引!$Y$13:$Y$17,0),MATCH(B73,索引!$AA$11:$AI$11,0))</f>
        <v>3002</v>
      </c>
      <c r="E73" s="1">
        <v>16</v>
      </c>
      <c r="F73">
        <v>2</v>
      </c>
      <c r="G73" s="23">
        <f>VLOOKUP(F73,索引!$A:$I,9,0)</f>
        <v>120</v>
      </c>
      <c r="H73" s="23">
        <f>VLOOKUP(F73,索引!$A:$L,12,0)</f>
        <v>700</v>
      </c>
      <c r="I73" s="23">
        <f>ROUND(VLOOKUP(VLOOKUP($E73,索引!$Q:$S,2,0),原始数值!$A:$C,2,0)*VLOOKUP($F73,索引!$A:$H,索引!$C$1,0)*VLOOKUP($E73,索引!$Q:$W,I$2,0)*VLOOKUP($C73,索引!$AK:$AQ,I$2-2,0),0)</f>
        <v>41</v>
      </c>
      <c r="J73" s="23">
        <f>ROUND(VLOOKUP(F73,索引!$A:$H,索引!$D$1,0)*VLOOKUP($E73,索引!$Q:$W,J$2,0)*VLOOKUP($C73,索引!$AK:$AQ,J$2-2,0),0)</f>
        <v>8</v>
      </c>
      <c r="K73" s="23">
        <f>ROUND(VLOOKUP(VLOOKUP($E73,索引!$Q:$S,2,0),原始数值!$A:$C,3,0)*VLOOKUP($F73,索引!$A:$H,索引!$E$1,0)*VLOOKUP($E73,索引!$Q:$W,K$2,0)*VLOOKUP($C73,索引!$AK:$AQ,K$2-2,0),0)</f>
        <v>753</v>
      </c>
      <c r="L73" s="23">
        <f>VLOOKUP(F73,索引!$A:$H,索引!$F$1,0)</f>
        <v>200</v>
      </c>
      <c r="M73" s="23">
        <f>VLOOKUP(F73,索引!$A:$H,索引!$G$1,0)</f>
        <v>500</v>
      </c>
      <c r="N73" s="24">
        <v>0</v>
      </c>
      <c r="O73" s="25">
        <f>ROUND(VLOOKUP(E73,索引!$Q:$T,4,0)*VLOOKUP(F73,索引!$A:$H,索引!$H$1,0)*VLOOKUP(B73,索引!AK:AQ,O$2,0),0)</f>
        <v>24</v>
      </c>
      <c r="P73" s="25">
        <f>ROUND(VLOOKUP(E73,索引!$Q:$S,3,0)*VLOOKUP(B73,索引!AK:AQ,P$2,0),0)</f>
        <v>16</v>
      </c>
      <c r="R73" s="23" t="str">
        <f>VLOOKUP(F73,索引!$A:$H,索引!$B$1,0)</f>
        <v>肉盾</v>
      </c>
      <c r="S73" s="23" t="str">
        <f>INDEX(索引!$AA$5:$AF$9,MATCH(F73,索引!$Y$5:$Y$9,0),MATCH(C73,索引!$AA$3:$AF$3,0))</f>
        <v>树妖</v>
      </c>
    </row>
    <row r="74" spans="1:19" x14ac:dyDescent="0.2">
      <c r="A74" s="23">
        <f t="shared" si="1"/>
        <v>100301017</v>
      </c>
      <c r="B74" s="6">
        <v>3</v>
      </c>
      <c r="C74" s="23">
        <v>3</v>
      </c>
      <c r="D74" s="26">
        <f>INDEX(索引!$AA$13:$AI$17,MATCH(F74,索引!$Y$13:$Y$17,0),MATCH(B74,索引!$AA$11:$AI$11,0))</f>
        <v>3001</v>
      </c>
      <c r="E74" s="3">
        <v>17</v>
      </c>
      <c r="F74">
        <v>1</v>
      </c>
      <c r="G74" s="23">
        <f>VLOOKUP(F74,索引!$A:$I,9,0)</f>
        <v>120</v>
      </c>
      <c r="H74" s="23">
        <f>VLOOKUP(F74,索引!$A:$L,12,0)</f>
        <v>600</v>
      </c>
      <c r="I74" s="23">
        <f>ROUND(VLOOKUP(VLOOKUP($E74,索引!$Q:$S,2,0),原始数值!$A:$C,2,0)*VLOOKUP($F74,索引!$A:$H,索引!$C$1,0)*VLOOKUP($E74,索引!$Q:$W,I$2,0)*VLOOKUP($C74,索引!$AK:$AQ,I$2-2,0),0)</f>
        <v>30</v>
      </c>
      <c r="J74" s="23">
        <f>ROUND(VLOOKUP(F74,索引!$A:$H,索引!$D$1,0)*VLOOKUP($E74,索引!$Q:$W,J$2,0)*VLOOKUP($C74,索引!$AK:$AQ,J$2-2,0),0)</f>
        <v>4</v>
      </c>
      <c r="K74" s="23">
        <f>ROUND(VLOOKUP(VLOOKUP($E74,索引!$Q:$S,2,0),原始数值!$A:$C,3,0)*VLOOKUP($F74,索引!$A:$H,索引!$E$1,0)*VLOOKUP($E74,索引!$Q:$W,K$2,0)*VLOOKUP($C74,索引!$AK:$AQ,K$2-2,0),0)</f>
        <v>434</v>
      </c>
      <c r="L74" s="23">
        <f>VLOOKUP(F74,索引!$A:$H,索引!$F$1,0)</f>
        <v>350</v>
      </c>
      <c r="M74" s="23">
        <f>VLOOKUP(F74,索引!$A:$H,索引!$G$1,0)</f>
        <v>1000</v>
      </c>
      <c r="N74" s="24">
        <v>0</v>
      </c>
      <c r="O74" s="25">
        <f>ROUND(VLOOKUP(E74,索引!$Q:$T,4,0)*VLOOKUP(F74,索引!$A:$H,索引!$H$1,0)*VLOOKUP(B74,索引!AK:AQ,O$2,0),0)</f>
        <v>17</v>
      </c>
      <c r="P74" s="25">
        <f>ROUND(VLOOKUP(E74,索引!$Q:$S,3,0)*VLOOKUP(B74,索引!AK:AQ,P$2,0),0)</f>
        <v>17</v>
      </c>
      <c r="R74" s="23" t="str">
        <f>VLOOKUP(F74,索引!$A:$H,索引!$B$1,0)</f>
        <v>普通</v>
      </c>
      <c r="S74" s="23" t="str">
        <f>INDEX(索引!$AA$5:$AF$9,MATCH(F74,索引!$Y$5:$Y$9,0),MATCH(C74,索引!$AA$3:$AF$3,0))</f>
        <v>小精灵</v>
      </c>
    </row>
    <row r="75" spans="1:19" x14ac:dyDescent="0.2">
      <c r="A75" s="23">
        <f t="shared" si="1"/>
        <v>100302017</v>
      </c>
      <c r="B75" s="6">
        <v>3</v>
      </c>
      <c r="C75" s="23">
        <v>3</v>
      </c>
      <c r="D75" s="26">
        <f>INDEX(索引!$AA$13:$AI$17,MATCH(F75,索引!$Y$13:$Y$17,0),MATCH(B75,索引!$AA$11:$AI$11,0))</f>
        <v>3002</v>
      </c>
      <c r="E75" s="3">
        <v>17</v>
      </c>
      <c r="F75">
        <v>2</v>
      </c>
      <c r="G75" s="23">
        <f>VLOOKUP(F75,索引!$A:$I,9,0)</f>
        <v>120</v>
      </c>
      <c r="H75" s="23">
        <f>VLOOKUP(F75,索引!$A:$L,12,0)</f>
        <v>700</v>
      </c>
      <c r="I75" s="23">
        <f>ROUND(VLOOKUP(VLOOKUP($E75,索引!$Q:$S,2,0),原始数值!$A:$C,2,0)*VLOOKUP($F75,索引!$A:$H,索引!$C$1,0)*VLOOKUP($E75,索引!$Q:$W,I$2,0)*VLOOKUP($C75,索引!$AK:$AQ,I$2-2,0),0)</f>
        <v>43</v>
      </c>
      <c r="J75" s="23">
        <f>ROUND(VLOOKUP(F75,索引!$A:$H,索引!$D$1,0)*VLOOKUP($E75,索引!$Q:$W,J$2,0)*VLOOKUP($C75,索引!$AK:$AQ,J$2-2,0),0)</f>
        <v>9</v>
      </c>
      <c r="K75" s="23">
        <f>ROUND(VLOOKUP(VLOOKUP($E75,索引!$Q:$S,2,0),原始数值!$A:$C,3,0)*VLOOKUP($F75,索引!$A:$H,索引!$E$1,0)*VLOOKUP($E75,索引!$Q:$W,K$2,0)*VLOOKUP($C75,索引!$AK:$AQ,K$2-2,0),0)</f>
        <v>868</v>
      </c>
      <c r="L75" s="23">
        <f>VLOOKUP(F75,索引!$A:$H,索引!$F$1,0)</f>
        <v>200</v>
      </c>
      <c r="M75" s="23">
        <f>VLOOKUP(F75,索引!$A:$H,索引!$G$1,0)</f>
        <v>500</v>
      </c>
      <c r="N75" s="24">
        <v>0</v>
      </c>
      <c r="O75" s="25">
        <f>ROUND(VLOOKUP(E75,索引!$Q:$T,4,0)*VLOOKUP(F75,索引!$A:$H,索引!$H$1,0)*VLOOKUP(B75,索引!AK:AQ,O$2,0),0)</f>
        <v>26</v>
      </c>
      <c r="P75" s="25">
        <f>ROUND(VLOOKUP(E75,索引!$Q:$S,3,0)*VLOOKUP(B75,索引!AK:AQ,P$2,0),0)</f>
        <v>17</v>
      </c>
      <c r="R75" s="23" t="str">
        <f>VLOOKUP(F75,索引!$A:$H,索引!$B$1,0)</f>
        <v>肉盾</v>
      </c>
      <c r="S75" s="23" t="str">
        <f>INDEX(索引!$AA$5:$AF$9,MATCH(F75,索引!$Y$5:$Y$9,0),MATCH(C75,索引!$AA$3:$AF$3,0))</f>
        <v>树妖</v>
      </c>
    </row>
    <row r="76" spans="1:19" x14ac:dyDescent="0.2">
      <c r="A76" s="23">
        <f t="shared" si="1"/>
        <v>100303017</v>
      </c>
      <c r="B76" s="6">
        <v>3</v>
      </c>
      <c r="C76" s="23">
        <v>3</v>
      </c>
      <c r="D76" s="26">
        <f>INDEX(索引!$AA$13:$AI$17,MATCH(F76,索引!$Y$13:$Y$17,0),MATCH(B76,索引!$AA$11:$AI$11,0))</f>
        <v>3003</v>
      </c>
      <c r="E76" s="3">
        <v>17</v>
      </c>
      <c r="F76">
        <v>3</v>
      </c>
      <c r="G76" s="23">
        <f>VLOOKUP(F76,索引!$A:$I,9,0)</f>
        <v>1100</v>
      </c>
      <c r="H76" s="23">
        <f>VLOOKUP(F76,索引!$A:$L,12,0)</f>
        <v>1000</v>
      </c>
      <c r="I76" s="23">
        <f>ROUND(VLOOKUP(VLOOKUP($E76,索引!$Q:$S,2,0),原始数值!$A:$C,2,0)*VLOOKUP($F76,索引!$A:$H,索引!$C$1,0)*VLOOKUP($E76,索引!$Q:$W,I$2,0)*VLOOKUP($C76,索引!$AK:$AQ,I$2-2,0),0)</f>
        <v>54</v>
      </c>
      <c r="J76" s="23">
        <f>ROUND(VLOOKUP(F76,索引!$A:$H,索引!$D$1,0)*VLOOKUP($E76,索引!$Q:$W,J$2,0)*VLOOKUP($C76,索引!$AK:$AQ,J$2-2,0),0)</f>
        <v>0</v>
      </c>
      <c r="K76" s="23">
        <f>ROUND(VLOOKUP(VLOOKUP($E76,索引!$Q:$S,2,0),原始数值!$A:$C,3,0)*VLOOKUP($F76,索引!$A:$H,索引!$E$1,0)*VLOOKUP($E76,索引!$Q:$W,K$2,0)*VLOOKUP($C76,索引!$AK:$AQ,K$2-2,0),0)</f>
        <v>579</v>
      </c>
      <c r="L76" s="23">
        <f>VLOOKUP(F76,索引!$A:$H,索引!$F$1,0)</f>
        <v>200</v>
      </c>
      <c r="M76" s="23">
        <f>VLOOKUP(F76,索引!$A:$H,索引!$G$1,0)</f>
        <v>250</v>
      </c>
      <c r="N76" s="24">
        <v>0</v>
      </c>
      <c r="O76" s="25">
        <f>ROUND(VLOOKUP(E76,索引!$Q:$T,4,0)*VLOOKUP(F76,索引!$A:$H,索引!$H$1,0)*VLOOKUP(B76,索引!AK:AQ,O$2,0),0)</f>
        <v>20</v>
      </c>
      <c r="P76" s="25">
        <f>ROUND(VLOOKUP(E76,索引!$Q:$S,3,0)*VLOOKUP(B76,索引!AK:AQ,P$2,0),0)</f>
        <v>17</v>
      </c>
      <c r="R76" s="23" t="str">
        <f>VLOOKUP(F76,索引!$A:$H,索引!$B$1,0)</f>
        <v>法师</v>
      </c>
      <c r="S76" s="23" t="str">
        <f>INDEX(索引!$AA$5:$AF$9,MATCH(F76,索引!$Y$5:$Y$9,0),MATCH(C76,索引!$AA$3:$AF$3,0))</f>
        <v>德鲁伊</v>
      </c>
    </row>
    <row r="77" spans="1:19" x14ac:dyDescent="0.2">
      <c r="A77" s="23">
        <f t="shared" si="1"/>
        <v>100301018</v>
      </c>
      <c r="B77" s="6">
        <v>3</v>
      </c>
      <c r="C77" s="23">
        <v>3</v>
      </c>
      <c r="D77" s="26">
        <f>INDEX(索引!$AA$13:$AI$17,MATCH(F77,索引!$Y$13:$Y$17,0),MATCH(B77,索引!$AA$11:$AI$11,0))</f>
        <v>3001</v>
      </c>
      <c r="E77" s="1">
        <v>18</v>
      </c>
      <c r="F77">
        <v>1</v>
      </c>
      <c r="G77" s="23">
        <f>VLOOKUP(F77,索引!$A:$I,9,0)</f>
        <v>120</v>
      </c>
      <c r="H77" s="23">
        <f>VLOOKUP(F77,索引!$A:$L,12,0)</f>
        <v>600</v>
      </c>
      <c r="I77" s="23">
        <f>ROUND(VLOOKUP(VLOOKUP($E77,索引!$Q:$S,2,0),原始数值!$A:$C,2,0)*VLOOKUP($F77,索引!$A:$H,索引!$C$1,0)*VLOOKUP($E77,索引!$Q:$W,I$2,0)*VLOOKUP($C77,索引!$AK:$AQ,I$2-2,0),0)</f>
        <v>31</v>
      </c>
      <c r="J77" s="23">
        <f>ROUND(VLOOKUP(F77,索引!$A:$H,索引!$D$1,0)*VLOOKUP($E77,索引!$Q:$W,J$2,0)*VLOOKUP($C77,索引!$AK:$AQ,J$2-2,0),0)</f>
        <v>5</v>
      </c>
      <c r="K77" s="23">
        <f>ROUND(VLOOKUP(VLOOKUP($E77,索引!$Q:$S,2,0),原始数值!$A:$C,3,0)*VLOOKUP($F77,索引!$A:$H,索引!$E$1,0)*VLOOKUP($E77,索引!$Q:$W,K$2,0)*VLOOKUP($C77,索引!$AK:$AQ,K$2-2,0),0)</f>
        <v>497</v>
      </c>
      <c r="L77" s="23">
        <f>VLOOKUP(F77,索引!$A:$H,索引!$F$1,0)</f>
        <v>350</v>
      </c>
      <c r="M77" s="23">
        <f>VLOOKUP(F77,索引!$A:$H,索引!$G$1,0)</f>
        <v>1000</v>
      </c>
      <c r="N77" s="24">
        <v>0</v>
      </c>
      <c r="O77" s="25">
        <f>ROUND(VLOOKUP(E77,索引!$Q:$T,4,0)*VLOOKUP(F77,索引!$A:$H,索引!$H$1,0)*VLOOKUP(B77,索引!AK:AQ,O$2,0),0)</f>
        <v>18</v>
      </c>
      <c r="P77" s="25">
        <f>ROUND(VLOOKUP(E77,索引!$Q:$S,3,0)*VLOOKUP(B77,索引!AK:AQ,P$2,0),0)</f>
        <v>18</v>
      </c>
      <c r="R77" s="23" t="str">
        <f>VLOOKUP(F77,索引!$A:$H,索引!$B$1,0)</f>
        <v>普通</v>
      </c>
      <c r="S77" s="23" t="str">
        <f>INDEX(索引!$AA$5:$AF$9,MATCH(F77,索引!$Y$5:$Y$9,0),MATCH(C77,索引!$AA$3:$AF$3,0))</f>
        <v>小精灵</v>
      </c>
    </row>
    <row r="78" spans="1:19" x14ac:dyDescent="0.2">
      <c r="A78" s="23">
        <f t="shared" si="1"/>
        <v>100303018</v>
      </c>
      <c r="B78" s="6">
        <v>3</v>
      </c>
      <c r="C78" s="23">
        <v>3</v>
      </c>
      <c r="D78" s="26">
        <f>INDEX(索引!$AA$13:$AI$17,MATCH(F78,索引!$Y$13:$Y$17,0),MATCH(B78,索引!$AA$11:$AI$11,0))</f>
        <v>3003</v>
      </c>
      <c r="E78" s="1">
        <v>18</v>
      </c>
      <c r="F78">
        <v>3</v>
      </c>
      <c r="G78" s="23">
        <f>VLOOKUP(F78,索引!$A:$I,9,0)</f>
        <v>1100</v>
      </c>
      <c r="H78" s="23">
        <f>VLOOKUP(F78,索引!$A:$L,12,0)</f>
        <v>1000</v>
      </c>
      <c r="I78" s="23">
        <f>ROUND(VLOOKUP(VLOOKUP($E78,索引!$Q:$S,2,0),原始数值!$A:$C,2,0)*VLOOKUP($F78,索引!$A:$H,索引!$C$1,0)*VLOOKUP($E78,索引!$Q:$W,I$2,0)*VLOOKUP($C78,索引!$AK:$AQ,I$2-2,0),0)</f>
        <v>56</v>
      </c>
      <c r="J78" s="23">
        <f>ROUND(VLOOKUP(F78,索引!$A:$H,索引!$D$1,0)*VLOOKUP($E78,索引!$Q:$W,J$2,0)*VLOOKUP($C78,索引!$AK:$AQ,J$2-2,0),0)</f>
        <v>0</v>
      </c>
      <c r="K78" s="23">
        <f>ROUND(VLOOKUP(VLOOKUP($E78,索引!$Q:$S,2,0),原始数值!$A:$C,3,0)*VLOOKUP($F78,索引!$A:$H,索引!$E$1,0)*VLOOKUP($E78,索引!$Q:$W,K$2,0)*VLOOKUP($C78,索引!$AK:$AQ,K$2-2,0),0)</f>
        <v>663</v>
      </c>
      <c r="L78" s="23">
        <f>VLOOKUP(F78,索引!$A:$H,索引!$F$1,0)</f>
        <v>200</v>
      </c>
      <c r="M78" s="23">
        <f>VLOOKUP(F78,索引!$A:$H,索引!$G$1,0)</f>
        <v>250</v>
      </c>
      <c r="N78" s="24">
        <v>0</v>
      </c>
      <c r="O78" s="25">
        <f>ROUND(VLOOKUP(E78,索引!$Q:$T,4,0)*VLOOKUP(F78,索引!$A:$H,索引!$H$1,0)*VLOOKUP(B78,索引!AK:AQ,O$2,0),0)</f>
        <v>22</v>
      </c>
      <c r="P78" s="25">
        <f>ROUND(VLOOKUP(E78,索引!$Q:$S,3,0)*VLOOKUP(B78,索引!AK:AQ,P$2,0),0)</f>
        <v>18</v>
      </c>
      <c r="R78" s="23" t="str">
        <f>VLOOKUP(F78,索引!$A:$H,索引!$B$1,0)</f>
        <v>法师</v>
      </c>
      <c r="S78" s="23" t="str">
        <f>INDEX(索引!$AA$5:$AF$9,MATCH(F78,索引!$Y$5:$Y$9,0),MATCH(C78,索引!$AA$3:$AF$3,0))</f>
        <v>德鲁伊</v>
      </c>
    </row>
    <row r="79" spans="1:19" x14ac:dyDescent="0.2">
      <c r="A79" s="23">
        <f t="shared" si="1"/>
        <v>100304018</v>
      </c>
      <c r="B79" s="6">
        <v>3</v>
      </c>
      <c r="C79" s="23">
        <v>3</v>
      </c>
      <c r="D79" s="26">
        <f>INDEX(索引!$AA$13:$AI$17,MATCH(F79,索引!$Y$13:$Y$17,0),MATCH(B79,索引!$AA$11:$AI$11,0))</f>
        <v>3004</v>
      </c>
      <c r="E79" s="1">
        <v>18</v>
      </c>
      <c r="F79">
        <v>4</v>
      </c>
      <c r="G79" s="23">
        <f>VLOOKUP(F79,索引!$A:$I,9,0)</f>
        <v>900</v>
      </c>
      <c r="H79" s="23">
        <f>VLOOKUP(F79,索引!$A:$L,12,0)</f>
        <v>700</v>
      </c>
      <c r="I79" s="23">
        <f>ROUND(VLOOKUP(VLOOKUP($E79,索引!$Q:$S,2,0),原始数值!$A:$C,2,0)*VLOOKUP($F79,索引!$A:$H,索引!$C$1,0)*VLOOKUP($E79,索引!$Q:$W,I$2,0)*VLOOKUP($C79,索引!$AK:$AQ,I$2-2,0),0)</f>
        <v>52</v>
      </c>
      <c r="J79" s="23">
        <f>ROUND(VLOOKUP(F79,索引!$A:$H,索引!$D$1,0)*VLOOKUP($E79,索引!$Q:$W,J$2,0)*VLOOKUP($C79,索引!$AK:$AQ,J$2-2,0),0)</f>
        <v>5</v>
      </c>
      <c r="K79" s="23">
        <f>ROUND(VLOOKUP(VLOOKUP($E79,索引!$Q:$S,2,0),原始数值!$A:$C,3,0)*VLOOKUP($F79,索引!$A:$H,索引!$E$1,0)*VLOOKUP($E79,索引!$Q:$W,K$2,0)*VLOOKUP($C79,索引!$AK:$AQ,K$2-2,0),0)</f>
        <v>828</v>
      </c>
      <c r="L79" s="23">
        <f>VLOOKUP(F79,索引!$A:$H,索引!$F$1,0)</f>
        <v>300</v>
      </c>
      <c r="M79" s="23">
        <f>VLOOKUP(F79,索引!$A:$H,索引!$G$1,0)</f>
        <v>750</v>
      </c>
      <c r="N79" s="24">
        <v>0</v>
      </c>
      <c r="O79" s="25">
        <f>ROUND(VLOOKUP(E79,索引!$Q:$T,4,0)*VLOOKUP(F79,索引!$A:$H,索引!$H$1,0)*VLOOKUP(B79,索引!AK:AQ,O$2,0),0)</f>
        <v>22</v>
      </c>
      <c r="P79" s="25">
        <f>ROUND(VLOOKUP(E79,索引!$Q:$S,3,0)*VLOOKUP(B79,索引!AK:AQ,P$2,0),0)</f>
        <v>18</v>
      </c>
      <c r="R79" s="23" t="str">
        <f>VLOOKUP(F79,索引!$A:$H,索引!$B$1,0)</f>
        <v>远程</v>
      </c>
      <c r="S79" s="23" t="str">
        <f>INDEX(索引!$AA$5:$AF$9,MATCH(F79,索引!$Y$5:$Y$9,0),MATCH(C79,索引!$AA$3:$AF$3,0))</f>
        <v>毒液蜘蛛</v>
      </c>
    </row>
    <row r="80" spans="1:19" x14ac:dyDescent="0.2">
      <c r="A80" s="23">
        <f t="shared" si="1"/>
        <v>100301019</v>
      </c>
      <c r="B80" s="6">
        <v>3</v>
      </c>
      <c r="C80" s="23">
        <v>3</v>
      </c>
      <c r="D80" s="26">
        <f>INDEX(索引!$AA$13:$AI$17,MATCH(F80,索引!$Y$13:$Y$17,0),MATCH(B80,索引!$AA$11:$AI$11,0))</f>
        <v>3001</v>
      </c>
      <c r="E80" s="3">
        <v>19</v>
      </c>
      <c r="F80">
        <v>1</v>
      </c>
      <c r="G80" s="23">
        <f>VLOOKUP(F80,索引!$A:$I,9,0)</f>
        <v>120</v>
      </c>
      <c r="H80" s="23">
        <f>VLOOKUP(F80,索引!$A:$L,12,0)</f>
        <v>600</v>
      </c>
      <c r="I80" s="23">
        <f>ROUND(VLOOKUP(VLOOKUP($E80,索引!$Q:$S,2,0),原始数值!$A:$C,2,0)*VLOOKUP($F80,索引!$A:$H,索引!$C$1,0)*VLOOKUP($E80,索引!$Q:$W,I$2,0)*VLOOKUP($C80,索引!$AK:$AQ,I$2-2,0),0)</f>
        <v>33</v>
      </c>
      <c r="J80" s="23">
        <f>ROUND(VLOOKUP(F80,索引!$A:$H,索引!$D$1,0)*VLOOKUP($E80,索引!$Q:$W,J$2,0)*VLOOKUP($C80,索引!$AK:$AQ,J$2-2,0),0)</f>
        <v>5</v>
      </c>
      <c r="K80" s="23">
        <f>ROUND(VLOOKUP(VLOOKUP($E80,索引!$Q:$S,2,0),原始数值!$A:$C,3,0)*VLOOKUP($F80,索引!$A:$H,索引!$E$1,0)*VLOOKUP($E80,索引!$Q:$W,K$2,0)*VLOOKUP($C80,索引!$AK:$AQ,K$2-2,0),0)</f>
        <v>566</v>
      </c>
      <c r="L80" s="23">
        <f>VLOOKUP(F80,索引!$A:$H,索引!$F$1,0)</f>
        <v>350</v>
      </c>
      <c r="M80" s="23">
        <f>VLOOKUP(F80,索引!$A:$H,索引!$G$1,0)</f>
        <v>1000</v>
      </c>
      <c r="N80" s="24">
        <v>0</v>
      </c>
      <c r="O80" s="25">
        <f>ROUND(VLOOKUP(E80,索引!$Q:$T,4,0)*VLOOKUP(F80,索引!$A:$H,索引!$H$1,0)*VLOOKUP(B80,索引!AK:AQ,O$2,0),0)</f>
        <v>19</v>
      </c>
      <c r="P80" s="25">
        <f>ROUND(VLOOKUP(E80,索引!$Q:$S,3,0)*VLOOKUP(B80,索引!AK:AQ,P$2,0),0)</f>
        <v>19</v>
      </c>
      <c r="R80" s="23" t="str">
        <f>VLOOKUP(F80,索引!$A:$H,索引!$B$1,0)</f>
        <v>普通</v>
      </c>
      <c r="S80" s="23" t="str">
        <f>INDEX(索引!$AA$5:$AF$9,MATCH(F80,索引!$Y$5:$Y$9,0),MATCH(C80,索引!$AA$3:$AF$3,0))</f>
        <v>小精灵</v>
      </c>
    </row>
    <row r="81" spans="1:19" x14ac:dyDescent="0.2">
      <c r="A81" s="23">
        <f t="shared" si="1"/>
        <v>100302019</v>
      </c>
      <c r="B81" s="6">
        <v>3</v>
      </c>
      <c r="C81" s="23">
        <v>3</v>
      </c>
      <c r="D81" s="26">
        <f>INDEX(索引!$AA$13:$AI$17,MATCH(F81,索引!$Y$13:$Y$17,0),MATCH(B81,索引!$AA$11:$AI$11,0))</f>
        <v>3002</v>
      </c>
      <c r="E81" s="3">
        <v>19</v>
      </c>
      <c r="F81">
        <v>2</v>
      </c>
      <c r="G81" s="23">
        <f>VLOOKUP(F81,索引!$A:$I,9,0)</f>
        <v>120</v>
      </c>
      <c r="H81" s="23">
        <f>VLOOKUP(F81,索引!$A:$L,12,0)</f>
        <v>700</v>
      </c>
      <c r="I81" s="23">
        <f>ROUND(VLOOKUP(VLOOKUP($E81,索引!$Q:$S,2,0),原始数值!$A:$C,2,0)*VLOOKUP($F81,索引!$A:$H,索引!$C$1,0)*VLOOKUP($E81,索引!$Q:$W,I$2,0)*VLOOKUP($C81,索引!$AK:$AQ,I$2-2,0),0)</f>
        <v>47</v>
      </c>
      <c r="J81" s="23">
        <f>ROUND(VLOOKUP(F81,索引!$A:$H,索引!$D$1,0)*VLOOKUP($E81,索引!$Q:$W,J$2,0)*VLOOKUP($C81,索引!$AK:$AQ,J$2-2,0),0)</f>
        <v>10</v>
      </c>
      <c r="K81" s="23">
        <f>ROUND(VLOOKUP(VLOOKUP($E81,索引!$Q:$S,2,0),原始数值!$A:$C,3,0)*VLOOKUP($F81,索引!$A:$H,索引!$E$1,0)*VLOOKUP($E81,索引!$Q:$W,K$2,0)*VLOOKUP($C81,索引!$AK:$AQ,K$2-2,0),0)</f>
        <v>1132</v>
      </c>
      <c r="L81" s="23">
        <f>VLOOKUP(F81,索引!$A:$H,索引!$F$1,0)</f>
        <v>200</v>
      </c>
      <c r="M81" s="23">
        <f>VLOOKUP(F81,索引!$A:$H,索引!$G$1,0)</f>
        <v>500</v>
      </c>
      <c r="N81" s="24">
        <v>0</v>
      </c>
      <c r="O81" s="25">
        <f>ROUND(VLOOKUP(E81,索引!$Q:$T,4,0)*VLOOKUP(F81,索引!$A:$H,索引!$H$1,0)*VLOOKUP(B81,索引!AK:AQ,O$2,0),0)</f>
        <v>29</v>
      </c>
      <c r="P81" s="25">
        <f>ROUND(VLOOKUP(E81,索引!$Q:$S,3,0)*VLOOKUP(B81,索引!AK:AQ,P$2,0),0)</f>
        <v>19</v>
      </c>
      <c r="R81" s="23" t="str">
        <f>VLOOKUP(F81,索引!$A:$H,索引!$B$1,0)</f>
        <v>肉盾</v>
      </c>
      <c r="S81" s="23" t="str">
        <f>INDEX(索引!$AA$5:$AF$9,MATCH(F81,索引!$Y$5:$Y$9,0),MATCH(C81,索引!$AA$3:$AF$3,0))</f>
        <v>树妖</v>
      </c>
    </row>
    <row r="82" spans="1:19" x14ac:dyDescent="0.2">
      <c r="A82" s="23">
        <f t="shared" si="1"/>
        <v>100303019</v>
      </c>
      <c r="B82" s="6">
        <v>3</v>
      </c>
      <c r="C82" s="23">
        <v>3</v>
      </c>
      <c r="D82" s="26">
        <f>INDEX(索引!$AA$13:$AI$17,MATCH(F82,索引!$Y$13:$Y$17,0),MATCH(B82,索引!$AA$11:$AI$11,0))</f>
        <v>3003</v>
      </c>
      <c r="E82" s="3">
        <v>19</v>
      </c>
      <c r="F82">
        <v>3</v>
      </c>
      <c r="G82" s="23">
        <f>VLOOKUP(F82,索引!$A:$I,9,0)</f>
        <v>1100</v>
      </c>
      <c r="H82" s="23">
        <f>VLOOKUP(F82,索引!$A:$L,12,0)</f>
        <v>1000</v>
      </c>
      <c r="I82" s="23">
        <f>ROUND(VLOOKUP(VLOOKUP($E82,索引!$Q:$S,2,0),原始数值!$A:$C,2,0)*VLOOKUP($F82,索引!$A:$H,索引!$C$1,0)*VLOOKUP($E82,索引!$Q:$W,I$2,0)*VLOOKUP($C82,索引!$AK:$AQ,I$2-2,0),0)</f>
        <v>59</v>
      </c>
      <c r="J82" s="23">
        <f>ROUND(VLOOKUP(F82,索引!$A:$H,索引!$D$1,0)*VLOOKUP($E82,索引!$Q:$W,J$2,0)*VLOOKUP($C82,索引!$AK:$AQ,J$2-2,0),0)</f>
        <v>0</v>
      </c>
      <c r="K82" s="23">
        <f>ROUND(VLOOKUP(VLOOKUP($E82,索引!$Q:$S,2,0),原始数值!$A:$C,3,0)*VLOOKUP($F82,索引!$A:$H,索引!$E$1,0)*VLOOKUP($E82,索引!$Q:$W,K$2,0)*VLOOKUP($C82,索引!$AK:$AQ,K$2-2,0),0)</f>
        <v>754</v>
      </c>
      <c r="L82" s="23">
        <f>VLOOKUP(F82,索引!$A:$H,索引!$F$1,0)</f>
        <v>200</v>
      </c>
      <c r="M82" s="23">
        <f>VLOOKUP(F82,索引!$A:$H,索引!$G$1,0)</f>
        <v>250</v>
      </c>
      <c r="N82" s="24">
        <v>0</v>
      </c>
      <c r="O82" s="25">
        <f>ROUND(VLOOKUP(E82,索引!$Q:$T,4,0)*VLOOKUP(F82,索引!$A:$H,索引!$H$1,0)*VLOOKUP(B82,索引!AK:AQ,O$2,0),0)</f>
        <v>23</v>
      </c>
      <c r="P82" s="25">
        <f>ROUND(VLOOKUP(E82,索引!$Q:$S,3,0)*VLOOKUP(B82,索引!AK:AQ,P$2,0),0)</f>
        <v>19</v>
      </c>
      <c r="R82" s="23" t="str">
        <f>VLOOKUP(F82,索引!$A:$H,索引!$B$1,0)</f>
        <v>法师</v>
      </c>
      <c r="S82" s="23" t="str">
        <f>INDEX(索引!$AA$5:$AF$9,MATCH(F82,索引!$Y$5:$Y$9,0),MATCH(C82,索引!$AA$3:$AF$3,0))</f>
        <v>德鲁伊</v>
      </c>
    </row>
    <row r="83" spans="1:19" x14ac:dyDescent="0.2">
      <c r="A83" s="23">
        <f t="shared" si="1"/>
        <v>100304019</v>
      </c>
      <c r="B83" s="6">
        <v>3</v>
      </c>
      <c r="C83" s="23">
        <v>3</v>
      </c>
      <c r="D83" s="26">
        <f>INDEX(索引!$AA$13:$AI$17,MATCH(F83,索引!$Y$13:$Y$17,0),MATCH(B83,索引!$AA$11:$AI$11,0))</f>
        <v>3004</v>
      </c>
      <c r="E83" s="3">
        <v>19</v>
      </c>
      <c r="F83">
        <v>4</v>
      </c>
      <c r="G83" s="23">
        <f>VLOOKUP(F83,索引!$A:$I,9,0)</f>
        <v>900</v>
      </c>
      <c r="H83" s="23">
        <f>VLOOKUP(F83,索引!$A:$L,12,0)</f>
        <v>700</v>
      </c>
      <c r="I83" s="23">
        <f>ROUND(VLOOKUP(VLOOKUP($E83,索引!$Q:$S,2,0),原始数值!$A:$C,2,0)*VLOOKUP($F83,索引!$A:$H,索引!$C$1,0)*VLOOKUP($E83,索引!$Q:$W,I$2,0)*VLOOKUP($C83,索引!$AK:$AQ,I$2-2,0),0)</f>
        <v>54</v>
      </c>
      <c r="J83" s="23">
        <f>ROUND(VLOOKUP(F83,索引!$A:$H,索引!$D$1,0)*VLOOKUP($E83,索引!$Q:$W,J$2,0)*VLOOKUP($C83,索引!$AK:$AQ,J$2-2,0),0)</f>
        <v>5</v>
      </c>
      <c r="K83" s="23">
        <f>ROUND(VLOOKUP(VLOOKUP($E83,索引!$Q:$S,2,0),原始数值!$A:$C,3,0)*VLOOKUP($F83,索引!$A:$H,索引!$E$1,0)*VLOOKUP($E83,索引!$Q:$W,K$2,0)*VLOOKUP($C83,索引!$AK:$AQ,K$2-2,0),0)</f>
        <v>943</v>
      </c>
      <c r="L83" s="23">
        <f>VLOOKUP(F83,索引!$A:$H,索引!$F$1,0)</f>
        <v>300</v>
      </c>
      <c r="M83" s="23">
        <f>VLOOKUP(F83,索引!$A:$H,索引!$G$1,0)</f>
        <v>750</v>
      </c>
      <c r="N83" s="24">
        <v>0</v>
      </c>
      <c r="O83" s="25">
        <f>ROUND(VLOOKUP(E83,索引!$Q:$T,4,0)*VLOOKUP(F83,索引!$A:$H,索引!$H$1,0)*VLOOKUP(B83,索引!AK:AQ,O$2,0),0)</f>
        <v>23</v>
      </c>
      <c r="P83" s="25">
        <f>ROUND(VLOOKUP(E83,索引!$Q:$S,3,0)*VLOOKUP(B83,索引!AK:AQ,P$2,0),0)</f>
        <v>19</v>
      </c>
      <c r="R83" s="23" t="str">
        <f>VLOOKUP(F83,索引!$A:$H,索引!$B$1,0)</f>
        <v>远程</v>
      </c>
      <c r="S83" s="23" t="str">
        <f>INDEX(索引!$AA$5:$AF$9,MATCH(F83,索引!$Y$5:$Y$9,0),MATCH(C83,索引!$AA$3:$AF$3,0))</f>
        <v>毒液蜘蛛</v>
      </c>
    </row>
    <row r="84" spans="1:19" s="23" customFormat="1" x14ac:dyDescent="0.2">
      <c r="A84" s="23">
        <f t="shared" si="1"/>
        <v>100201019</v>
      </c>
      <c r="B84" s="6">
        <v>3</v>
      </c>
      <c r="C84" s="23">
        <v>2</v>
      </c>
      <c r="D84" s="26">
        <f>INDEX(索引!$AA$13:$AI$17,MATCH(F84,索引!$Y$13:$Y$17,0),MATCH(B84,索引!$AA$11:$AI$11,0))</f>
        <v>3001</v>
      </c>
      <c r="E84" s="22">
        <v>19</v>
      </c>
      <c r="F84" s="23">
        <v>1</v>
      </c>
      <c r="G84" s="23">
        <f>VLOOKUP(F84,索引!$A:$I,9,0)</f>
        <v>120</v>
      </c>
      <c r="H84" s="23">
        <f>VLOOKUP(F84,索引!$A:$L,12,0)</f>
        <v>600</v>
      </c>
      <c r="I84" s="23">
        <f>ROUND(VLOOKUP(VLOOKUP($E84,索引!$Q:$S,2,0),原始数值!$A:$C,2,0)*VLOOKUP($F84,索引!$A:$H,索引!$C$1,0)*VLOOKUP($E84,索引!$Q:$W,I$2,0)*VLOOKUP($C84,索引!$AK:$AQ,I$2-2,0),0)</f>
        <v>33</v>
      </c>
      <c r="J84" s="23">
        <f>ROUND(VLOOKUP(F84,索引!$A:$H,索引!$D$1,0)*VLOOKUP($E84,索引!$Q:$W,J$2,0)*VLOOKUP($C84,索引!$AK:$AQ,J$2-2,0),0)</f>
        <v>5</v>
      </c>
      <c r="K84" s="23">
        <f>ROUND(VLOOKUP(VLOOKUP($E84,索引!$Q:$S,2,0),原始数值!$A:$C,3,0)*VLOOKUP($F84,索引!$A:$H,索引!$E$1,0)*VLOOKUP($E84,索引!$Q:$W,K$2,0)*VLOOKUP($C84,索引!$AK:$AQ,K$2-2,0),0)</f>
        <v>566</v>
      </c>
      <c r="L84" s="23">
        <f>VLOOKUP(F84,索引!$A:$H,索引!$F$1,0)</f>
        <v>350</v>
      </c>
      <c r="M84" s="23">
        <f>VLOOKUP(F84,索引!$A:$H,索引!$G$1,0)</f>
        <v>1000</v>
      </c>
      <c r="N84" s="24">
        <v>0</v>
      </c>
      <c r="O84" s="25">
        <f>ROUND(VLOOKUP(E84,索引!$Q:$T,4,0)*VLOOKUP(F84,索引!$A:$H,索引!$H$1,0)*VLOOKUP(B84,索引!AK:AQ,O$2,0),0)</f>
        <v>19</v>
      </c>
      <c r="P84" s="25">
        <f>ROUND(VLOOKUP(E84,索引!$Q:$S,3,0)*VLOOKUP(B84,索引!AK:AQ,P$2,0),0)</f>
        <v>19</v>
      </c>
      <c r="R84" s="23" t="str">
        <f>VLOOKUP(F84,索引!$A:$H,索引!$B$1,0)</f>
        <v>普通</v>
      </c>
      <c r="S84" s="23" t="str">
        <f>INDEX(索引!$AA$5:$AF$9,MATCH(F84,索引!$Y$5:$Y$9,0),MATCH(C84,索引!$AA$3:$AF$3,0))</f>
        <v>小骷髅</v>
      </c>
    </row>
    <row r="85" spans="1:19" s="23" customFormat="1" x14ac:dyDescent="0.2">
      <c r="A85" s="23">
        <f t="shared" si="1"/>
        <v>100202019</v>
      </c>
      <c r="B85" s="6">
        <v>3</v>
      </c>
      <c r="C85" s="23">
        <v>2</v>
      </c>
      <c r="D85" s="26">
        <f>INDEX(索引!$AA$13:$AI$17,MATCH(F85,索引!$Y$13:$Y$17,0),MATCH(B85,索引!$AA$11:$AI$11,0))</f>
        <v>3002</v>
      </c>
      <c r="E85" s="22">
        <v>19</v>
      </c>
      <c r="F85" s="23">
        <v>2</v>
      </c>
      <c r="G85" s="23">
        <f>VLOOKUP(F85,索引!$A:$I,9,0)</f>
        <v>120</v>
      </c>
      <c r="H85" s="23">
        <f>VLOOKUP(F85,索引!$A:$L,12,0)</f>
        <v>700</v>
      </c>
      <c r="I85" s="23">
        <f>ROUND(VLOOKUP(VLOOKUP($E85,索引!$Q:$S,2,0),原始数值!$A:$C,2,0)*VLOOKUP($F85,索引!$A:$H,索引!$C$1,0)*VLOOKUP($E85,索引!$Q:$W,I$2,0)*VLOOKUP($C85,索引!$AK:$AQ,I$2-2,0),0)</f>
        <v>47</v>
      </c>
      <c r="J85" s="23">
        <f>ROUND(VLOOKUP(F85,索引!$A:$H,索引!$D$1,0)*VLOOKUP($E85,索引!$Q:$W,J$2,0)*VLOOKUP($C85,索引!$AK:$AQ,J$2-2,0),0)</f>
        <v>10</v>
      </c>
      <c r="K85" s="23">
        <f>ROUND(VLOOKUP(VLOOKUP($E85,索引!$Q:$S,2,0),原始数值!$A:$C,3,0)*VLOOKUP($F85,索引!$A:$H,索引!$E$1,0)*VLOOKUP($E85,索引!$Q:$W,K$2,0)*VLOOKUP($C85,索引!$AK:$AQ,K$2-2,0),0)</f>
        <v>1132</v>
      </c>
      <c r="L85" s="23">
        <f>VLOOKUP(F85,索引!$A:$H,索引!$F$1,0)</f>
        <v>200</v>
      </c>
      <c r="M85" s="23">
        <f>VLOOKUP(F85,索引!$A:$H,索引!$G$1,0)</f>
        <v>500</v>
      </c>
      <c r="N85" s="24">
        <v>0</v>
      </c>
      <c r="O85" s="25">
        <f>ROUND(VLOOKUP(E85,索引!$Q:$T,4,0)*VLOOKUP(F85,索引!$A:$H,索引!$H$1,0)*VLOOKUP(B85,索引!AK:AQ,O$2,0),0)</f>
        <v>29</v>
      </c>
      <c r="P85" s="25">
        <f>ROUND(VLOOKUP(E85,索引!$Q:$S,3,0)*VLOOKUP(B85,索引!AK:AQ,P$2,0),0)</f>
        <v>19</v>
      </c>
      <c r="R85" s="23" t="str">
        <f>VLOOKUP(F85,索引!$A:$H,索引!$B$1,0)</f>
        <v>肉盾</v>
      </c>
      <c r="S85" s="23" t="str">
        <f>INDEX(索引!$AA$5:$AF$9,MATCH(F85,索引!$Y$5:$Y$9,0),MATCH(C85,索引!$AA$3:$AF$3,0))</f>
        <v>骷髅勇士</v>
      </c>
    </row>
    <row r="86" spans="1:19" x14ac:dyDescent="0.2">
      <c r="A86" s="23">
        <f t="shared" si="1"/>
        <v>100301020</v>
      </c>
      <c r="B86" s="6">
        <v>3</v>
      </c>
      <c r="C86" s="23">
        <v>3</v>
      </c>
      <c r="D86" s="26">
        <f>INDEX(索引!$AA$13:$AI$17,MATCH(F86,索引!$Y$13:$Y$17,0),MATCH(B86,索引!$AA$11:$AI$11,0))</f>
        <v>3001</v>
      </c>
      <c r="E86" s="1">
        <v>20</v>
      </c>
      <c r="F86">
        <v>1</v>
      </c>
      <c r="G86" s="23">
        <f>VLOOKUP(F86,索引!$A:$I,9,0)</f>
        <v>120</v>
      </c>
      <c r="H86" s="23">
        <f>VLOOKUP(F86,索引!$A:$L,12,0)</f>
        <v>600</v>
      </c>
      <c r="I86" s="23">
        <f>ROUND(VLOOKUP(VLOOKUP($E86,索引!$Q:$S,2,0),原始数值!$A:$C,2,0)*VLOOKUP($F86,索引!$A:$H,索引!$C$1,0)*VLOOKUP($E86,索引!$Q:$W,I$2,0)*VLOOKUP($C86,索引!$AK:$AQ,I$2-2,0),0)</f>
        <v>35</v>
      </c>
      <c r="J86" s="23">
        <f>ROUND(VLOOKUP(F86,索引!$A:$H,索引!$D$1,0)*VLOOKUP($E86,索引!$Q:$W,J$2,0)*VLOOKUP($C86,索引!$AK:$AQ,J$2-2,0),0)</f>
        <v>5</v>
      </c>
      <c r="K86" s="23">
        <f>ROUND(VLOOKUP(VLOOKUP($E86,索引!$Q:$S,2,0),原始数值!$A:$C,3,0)*VLOOKUP($F86,索引!$A:$H,索引!$E$1,0)*VLOOKUP($E86,索引!$Q:$W,K$2,0)*VLOOKUP($C86,索引!$AK:$AQ,K$2-2,0),0)</f>
        <v>648</v>
      </c>
      <c r="L86" s="23">
        <f>VLOOKUP(F86,索引!$A:$H,索引!$F$1,0)</f>
        <v>350</v>
      </c>
      <c r="M86" s="23">
        <f>VLOOKUP(F86,索引!$A:$H,索引!$G$1,0)</f>
        <v>1000</v>
      </c>
      <c r="N86" s="24">
        <v>0</v>
      </c>
      <c r="O86" s="25">
        <f>ROUND(VLOOKUP(E86,索引!$Q:$T,4,0)*VLOOKUP(F86,索引!$A:$H,索引!$H$1,0)*VLOOKUP(B86,索引!AK:AQ,O$2,0),0)</f>
        <v>20</v>
      </c>
      <c r="P86" s="25">
        <f>ROUND(VLOOKUP(E86,索引!$Q:$S,3,0)*VLOOKUP(B86,索引!AK:AQ,P$2,0),0)</f>
        <v>20</v>
      </c>
      <c r="R86" s="23" t="str">
        <f>VLOOKUP(F86,索引!$A:$H,索引!$B$1,0)</f>
        <v>普通</v>
      </c>
      <c r="S86" s="23" t="str">
        <f>INDEX(索引!$AA$5:$AF$9,MATCH(F86,索引!$Y$5:$Y$9,0),MATCH(C86,索引!$AA$3:$AF$3,0))</f>
        <v>小精灵</v>
      </c>
    </row>
    <row r="87" spans="1:19" x14ac:dyDescent="0.2">
      <c r="A87" s="23">
        <f t="shared" si="1"/>
        <v>100302020</v>
      </c>
      <c r="B87" s="6">
        <v>3</v>
      </c>
      <c r="C87" s="23">
        <v>3</v>
      </c>
      <c r="D87" s="26">
        <f>INDEX(索引!$AA$13:$AI$17,MATCH(F87,索引!$Y$13:$Y$17,0),MATCH(B87,索引!$AA$11:$AI$11,0))</f>
        <v>3002</v>
      </c>
      <c r="E87" s="1">
        <v>20</v>
      </c>
      <c r="F87">
        <v>2</v>
      </c>
      <c r="G87" s="23">
        <f>VLOOKUP(F87,索引!$A:$I,9,0)</f>
        <v>120</v>
      </c>
      <c r="H87" s="23">
        <f>VLOOKUP(F87,索引!$A:$L,12,0)</f>
        <v>700</v>
      </c>
      <c r="I87" s="23">
        <f>ROUND(VLOOKUP(VLOOKUP($E87,索引!$Q:$S,2,0),原始数值!$A:$C,2,0)*VLOOKUP($F87,索引!$A:$H,索引!$C$1,0)*VLOOKUP($E87,索引!$Q:$W,I$2,0)*VLOOKUP($C87,索引!$AK:$AQ,I$2-2,0),0)</f>
        <v>49</v>
      </c>
      <c r="J87" s="23">
        <f>ROUND(VLOOKUP(F87,索引!$A:$H,索引!$D$1,0)*VLOOKUP($E87,索引!$Q:$W,J$2,0)*VLOOKUP($C87,索引!$AK:$AQ,J$2-2,0),0)</f>
        <v>10</v>
      </c>
      <c r="K87" s="23">
        <f>ROUND(VLOOKUP(VLOOKUP($E87,索引!$Q:$S,2,0),原始数值!$A:$C,3,0)*VLOOKUP($F87,索引!$A:$H,索引!$E$1,0)*VLOOKUP($E87,索引!$Q:$W,K$2,0)*VLOOKUP($C87,索引!$AK:$AQ,K$2-2,0),0)</f>
        <v>1296</v>
      </c>
      <c r="L87" s="23">
        <f>VLOOKUP(F87,索引!$A:$H,索引!$F$1,0)</f>
        <v>200</v>
      </c>
      <c r="M87" s="23">
        <f>VLOOKUP(F87,索引!$A:$H,索引!$G$1,0)</f>
        <v>500</v>
      </c>
      <c r="N87" s="24">
        <v>0</v>
      </c>
      <c r="O87" s="25">
        <f>ROUND(VLOOKUP(E87,索引!$Q:$T,4,0)*VLOOKUP(F87,索引!$A:$H,索引!$H$1,0)*VLOOKUP(B87,索引!AK:AQ,O$2,0),0)</f>
        <v>30</v>
      </c>
      <c r="P87" s="25">
        <f>ROUND(VLOOKUP(E87,索引!$Q:$S,3,0)*VLOOKUP(B87,索引!AK:AQ,P$2,0),0)</f>
        <v>20</v>
      </c>
      <c r="R87" s="23" t="str">
        <f>VLOOKUP(F87,索引!$A:$H,索引!$B$1,0)</f>
        <v>肉盾</v>
      </c>
      <c r="S87" s="23" t="str">
        <f>INDEX(索引!$AA$5:$AF$9,MATCH(F87,索引!$Y$5:$Y$9,0),MATCH(C87,索引!$AA$3:$AF$3,0))</f>
        <v>树妖</v>
      </c>
    </row>
    <row r="88" spans="1:19" x14ac:dyDescent="0.2">
      <c r="A88" s="23">
        <f t="shared" si="1"/>
        <v>100303020</v>
      </c>
      <c r="B88" s="6">
        <v>3</v>
      </c>
      <c r="C88" s="23">
        <v>3</v>
      </c>
      <c r="D88" s="26">
        <f>INDEX(索引!$AA$13:$AI$17,MATCH(F88,索引!$Y$13:$Y$17,0),MATCH(B88,索引!$AA$11:$AI$11,0))</f>
        <v>3003</v>
      </c>
      <c r="E88" s="1">
        <v>20</v>
      </c>
      <c r="F88">
        <v>3</v>
      </c>
      <c r="G88" s="23">
        <f>VLOOKUP(F88,索引!$A:$I,9,0)</f>
        <v>1100</v>
      </c>
      <c r="H88" s="23">
        <f>VLOOKUP(F88,索引!$A:$L,12,0)</f>
        <v>1000</v>
      </c>
      <c r="I88" s="23">
        <f>ROUND(VLOOKUP(VLOOKUP($E88,索引!$Q:$S,2,0),原始数值!$A:$C,2,0)*VLOOKUP($F88,索引!$A:$H,索引!$C$1,0)*VLOOKUP($E88,索引!$Q:$W,I$2,0)*VLOOKUP($C88,索引!$AK:$AQ,I$2-2,0),0)</f>
        <v>62</v>
      </c>
      <c r="J88" s="23">
        <f>ROUND(VLOOKUP(F88,索引!$A:$H,索引!$D$1,0)*VLOOKUP($E88,索引!$Q:$W,J$2,0)*VLOOKUP($C88,索引!$AK:$AQ,J$2-2,0),0)</f>
        <v>0</v>
      </c>
      <c r="K88" s="23">
        <f>ROUND(VLOOKUP(VLOOKUP($E88,索引!$Q:$S,2,0),原始数值!$A:$C,3,0)*VLOOKUP($F88,索引!$A:$H,索引!$E$1,0)*VLOOKUP($E88,索引!$Q:$W,K$2,0)*VLOOKUP($C88,索引!$AK:$AQ,K$2-2,0),0)</f>
        <v>864</v>
      </c>
      <c r="L88" s="23">
        <f>VLOOKUP(F88,索引!$A:$H,索引!$F$1,0)</f>
        <v>200</v>
      </c>
      <c r="M88" s="23">
        <f>VLOOKUP(F88,索引!$A:$H,索引!$G$1,0)</f>
        <v>250</v>
      </c>
      <c r="N88" s="24">
        <v>0</v>
      </c>
      <c r="O88" s="25">
        <f>ROUND(VLOOKUP(E88,索引!$Q:$T,4,0)*VLOOKUP(F88,索引!$A:$H,索引!$H$1,0)*VLOOKUP(B88,索引!AK:AQ,O$2,0),0)</f>
        <v>24</v>
      </c>
      <c r="P88" s="25">
        <f>ROUND(VLOOKUP(E88,索引!$Q:$S,3,0)*VLOOKUP(B88,索引!AK:AQ,P$2,0),0)</f>
        <v>20</v>
      </c>
      <c r="R88" s="23" t="str">
        <f>VLOOKUP(F88,索引!$A:$H,索引!$B$1,0)</f>
        <v>法师</v>
      </c>
      <c r="S88" s="23" t="str">
        <f>INDEX(索引!$AA$5:$AF$9,MATCH(F88,索引!$Y$5:$Y$9,0),MATCH(C88,索引!$AA$3:$AF$3,0))</f>
        <v>德鲁伊</v>
      </c>
    </row>
    <row r="89" spans="1:19" x14ac:dyDescent="0.2">
      <c r="A89" s="23">
        <f t="shared" si="1"/>
        <v>100304020</v>
      </c>
      <c r="B89" s="6">
        <v>3</v>
      </c>
      <c r="C89" s="23">
        <v>3</v>
      </c>
      <c r="D89" s="26">
        <f>INDEX(索引!$AA$13:$AI$17,MATCH(F89,索引!$Y$13:$Y$17,0),MATCH(B89,索引!$AA$11:$AI$11,0))</f>
        <v>3004</v>
      </c>
      <c r="E89" s="1">
        <v>20</v>
      </c>
      <c r="F89">
        <v>4</v>
      </c>
      <c r="G89" s="23">
        <f>VLOOKUP(F89,索引!$A:$I,9,0)</f>
        <v>900</v>
      </c>
      <c r="H89" s="23">
        <f>VLOOKUP(F89,索引!$A:$L,12,0)</f>
        <v>700</v>
      </c>
      <c r="I89" s="23">
        <f>ROUND(VLOOKUP(VLOOKUP($E89,索引!$Q:$S,2,0),原始数值!$A:$C,2,0)*VLOOKUP($F89,索引!$A:$H,索引!$C$1,0)*VLOOKUP($E89,索引!$Q:$W,I$2,0)*VLOOKUP($C89,索引!$AK:$AQ,I$2-2,0),0)</f>
        <v>57</v>
      </c>
      <c r="J89" s="23">
        <f>ROUND(VLOOKUP(F89,索引!$A:$H,索引!$D$1,0)*VLOOKUP($E89,索引!$Q:$W,J$2,0)*VLOOKUP($C89,索引!$AK:$AQ,J$2-2,0),0)</f>
        <v>5</v>
      </c>
      <c r="K89" s="23">
        <f>ROUND(VLOOKUP(VLOOKUP($E89,索引!$Q:$S,2,0),原始数值!$A:$C,3,0)*VLOOKUP($F89,索引!$A:$H,索引!$E$1,0)*VLOOKUP($E89,索引!$Q:$W,K$2,0)*VLOOKUP($C89,索引!$AK:$AQ,K$2-2,0),0)</f>
        <v>1080</v>
      </c>
      <c r="L89" s="23">
        <f>VLOOKUP(F89,索引!$A:$H,索引!$F$1,0)</f>
        <v>300</v>
      </c>
      <c r="M89" s="23">
        <f>VLOOKUP(F89,索引!$A:$H,索引!$G$1,0)</f>
        <v>750</v>
      </c>
      <c r="N89" s="24">
        <v>0</v>
      </c>
      <c r="O89" s="25">
        <f>ROUND(VLOOKUP(E89,索引!$Q:$T,4,0)*VLOOKUP(F89,索引!$A:$H,索引!$H$1,0)*VLOOKUP(B89,索引!AK:AQ,O$2,0),0)</f>
        <v>24</v>
      </c>
      <c r="P89" s="25">
        <f>ROUND(VLOOKUP(E89,索引!$Q:$S,3,0)*VLOOKUP(B89,索引!AK:AQ,P$2,0),0)</f>
        <v>20</v>
      </c>
      <c r="R89" s="23" t="str">
        <f>VLOOKUP(F89,索引!$A:$H,索引!$B$1,0)</f>
        <v>远程</v>
      </c>
      <c r="S89" s="23" t="str">
        <f>INDEX(索引!$AA$5:$AF$9,MATCH(F89,索引!$Y$5:$Y$9,0),MATCH(C89,索引!$AA$3:$AF$3,0))</f>
        <v>毒液蜘蛛</v>
      </c>
    </row>
    <row r="90" spans="1:19" s="23" customFormat="1" x14ac:dyDescent="0.2">
      <c r="A90" s="23">
        <f t="shared" si="1"/>
        <v>100201020</v>
      </c>
      <c r="B90" s="6">
        <v>3</v>
      </c>
      <c r="C90" s="23">
        <v>2</v>
      </c>
      <c r="D90" s="26">
        <f>INDEX(索引!$AA$13:$AI$17,MATCH(F90,索引!$Y$13:$Y$17,0),MATCH(B90,索引!$AA$11:$AI$11,0))</f>
        <v>3001</v>
      </c>
      <c r="E90" s="20">
        <v>20</v>
      </c>
      <c r="F90" s="23">
        <v>1</v>
      </c>
      <c r="G90" s="23">
        <f>VLOOKUP(F90,索引!$A:$I,9,0)</f>
        <v>120</v>
      </c>
      <c r="H90" s="23">
        <f>VLOOKUP(F90,索引!$A:$L,12,0)</f>
        <v>600</v>
      </c>
      <c r="I90" s="23">
        <f>ROUND(VLOOKUP(VLOOKUP($E90,索引!$Q:$S,2,0),原始数值!$A:$C,2,0)*VLOOKUP($F90,索引!$A:$H,索引!$C$1,0)*VLOOKUP($E90,索引!$Q:$W,I$2,0)*VLOOKUP($C90,索引!$AK:$AQ,I$2-2,0),0)</f>
        <v>35</v>
      </c>
      <c r="J90" s="23">
        <f>ROUND(VLOOKUP(F90,索引!$A:$H,索引!$D$1,0)*VLOOKUP($E90,索引!$Q:$W,J$2,0)*VLOOKUP($C90,索引!$AK:$AQ,J$2-2,0),0)</f>
        <v>5</v>
      </c>
      <c r="K90" s="23">
        <f>ROUND(VLOOKUP(VLOOKUP($E90,索引!$Q:$S,2,0),原始数值!$A:$C,3,0)*VLOOKUP($F90,索引!$A:$H,索引!$E$1,0)*VLOOKUP($E90,索引!$Q:$W,K$2,0)*VLOOKUP($C90,索引!$AK:$AQ,K$2-2,0),0)</f>
        <v>648</v>
      </c>
      <c r="L90" s="23">
        <f>VLOOKUP(F90,索引!$A:$H,索引!$F$1,0)</f>
        <v>350</v>
      </c>
      <c r="M90" s="23">
        <f>VLOOKUP(F90,索引!$A:$H,索引!$G$1,0)</f>
        <v>1000</v>
      </c>
      <c r="N90" s="24">
        <v>0</v>
      </c>
      <c r="O90" s="25">
        <f>ROUND(VLOOKUP(E90,索引!$Q:$T,4,0)*VLOOKUP(F90,索引!$A:$H,索引!$H$1,0)*VLOOKUP(B90,索引!AK:AQ,O$2,0),0)</f>
        <v>20</v>
      </c>
      <c r="P90" s="25">
        <f>ROUND(VLOOKUP(E90,索引!$Q:$S,3,0)*VLOOKUP(B90,索引!AK:AQ,P$2,0),0)</f>
        <v>20</v>
      </c>
      <c r="R90" s="23" t="str">
        <f>VLOOKUP(F90,索引!$A:$H,索引!$B$1,0)</f>
        <v>普通</v>
      </c>
      <c r="S90" s="23" t="str">
        <f>INDEX(索引!$AA$5:$AF$9,MATCH(F90,索引!$Y$5:$Y$9,0),MATCH(C90,索引!$AA$3:$AF$3,0))</f>
        <v>小骷髅</v>
      </c>
    </row>
    <row r="91" spans="1:19" s="23" customFormat="1" x14ac:dyDescent="0.2">
      <c r="A91" s="23">
        <f t="shared" si="1"/>
        <v>100202020</v>
      </c>
      <c r="B91" s="6">
        <v>3</v>
      </c>
      <c r="C91" s="23">
        <v>2</v>
      </c>
      <c r="D91" s="26">
        <f>INDEX(索引!$AA$13:$AI$17,MATCH(F91,索引!$Y$13:$Y$17,0),MATCH(B91,索引!$AA$11:$AI$11,0))</f>
        <v>3002</v>
      </c>
      <c r="E91" s="20">
        <v>20</v>
      </c>
      <c r="F91" s="23">
        <v>2</v>
      </c>
      <c r="G91" s="23">
        <f>VLOOKUP(F91,索引!$A:$I,9,0)</f>
        <v>120</v>
      </c>
      <c r="H91" s="23">
        <f>VLOOKUP(F91,索引!$A:$L,12,0)</f>
        <v>700</v>
      </c>
      <c r="I91" s="23">
        <f>ROUND(VLOOKUP(VLOOKUP($E91,索引!$Q:$S,2,0),原始数值!$A:$C,2,0)*VLOOKUP($F91,索引!$A:$H,索引!$C$1,0)*VLOOKUP($E91,索引!$Q:$W,I$2,0)*VLOOKUP($C91,索引!$AK:$AQ,I$2-2,0),0)</f>
        <v>49</v>
      </c>
      <c r="J91" s="23">
        <f>ROUND(VLOOKUP(F91,索引!$A:$H,索引!$D$1,0)*VLOOKUP($E91,索引!$Q:$W,J$2,0)*VLOOKUP($C91,索引!$AK:$AQ,J$2-2,0),0)</f>
        <v>10</v>
      </c>
      <c r="K91" s="23">
        <f>ROUND(VLOOKUP(VLOOKUP($E91,索引!$Q:$S,2,0),原始数值!$A:$C,3,0)*VLOOKUP($F91,索引!$A:$H,索引!$E$1,0)*VLOOKUP($E91,索引!$Q:$W,K$2,0)*VLOOKUP($C91,索引!$AK:$AQ,K$2-2,0),0)</f>
        <v>1296</v>
      </c>
      <c r="L91" s="23">
        <f>VLOOKUP(F91,索引!$A:$H,索引!$F$1,0)</f>
        <v>200</v>
      </c>
      <c r="M91" s="23">
        <f>VLOOKUP(F91,索引!$A:$H,索引!$G$1,0)</f>
        <v>500</v>
      </c>
      <c r="N91" s="24">
        <v>0</v>
      </c>
      <c r="O91" s="25">
        <f>ROUND(VLOOKUP(E91,索引!$Q:$T,4,0)*VLOOKUP(F91,索引!$A:$H,索引!$H$1,0)*VLOOKUP(B91,索引!AK:AQ,O$2,0),0)</f>
        <v>30</v>
      </c>
      <c r="P91" s="25">
        <f>ROUND(VLOOKUP(E91,索引!$Q:$S,3,0)*VLOOKUP(B91,索引!AK:AQ,P$2,0),0)</f>
        <v>20</v>
      </c>
      <c r="R91" s="23" t="str">
        <f>VLOOKUP(F91,索引!$A:$H,索引!$B$1,0)</f>
        <v>肉盾</v>
      </c>
      <c r="S91" s="23" t="str">
        <f>INDEX(索引!$AA$5:$AF$9,MATCH(F91,索引!$Y$5:$Y$9,0),MATCH(C91,索引!$AA$3:$AF$3,0))</f>
        <v>骷髅勇士</v>
      </c>
    </row>
    <row r="92" spans="1:19" s="23" customFormat="1" x14ac:dyDescent="0.2">
      <c r="A92" s="23">
        <f t="shared" si="1"/>
        <v>100203020</v>
      </c>
      <c r="B92" s="6">
        <v>3</v>
      </c>
      <c r="C92" s="23">
        <v>2</v>
      </c>
      <c r="D92" s="26">
        <f>INDEX(索引!$AA$13:$AI$17,MATCH(F92,索引!$Y$13:$Y$17,0),MATCH(B92,索引!$AA$11:$AI$11,0))</f>
        <v>3003</v>
      </c>
      <c r="E92" s="20">
        <v>20</v>
      </c>
      <c r="F92" s="23">
        <v>3</v>
      </c>
      <c r="G92" s="23">
        <f>VLOOKUP(F92,索引!$A:$I,9,0)</f>
        <v>1100</v>
      </c>
      <c r="H92" s="23">
        <f>VLOOKUP(F92,索引!$A:$L,12,0)</f>
        <v>1000</v>
      </c>
      <c r="I92" s="23">
        <f>ROUND(VLOOKUP(VLOOKUP($E92,索引!$Q:$S,2,0),原始数值!$A:$C,2,0)*VLOOKUP($F92,索引!$A:$H,索引!$C$1,0)*VLOOKUP($E92,索引!$Q:$W,I$2,0)*VLOOKUP($C92,索引!$AK:$AQ,I$2-2,0),0)</f>
        <v>62</v>
      </c>
      <c r="J92" s="23">
        <f>ROUND(VLOOKUP(F92,索引!$A:$H,索引!$D$1,0)*VLOOKUP($E92,索引!$Q:$W,J$2,0)*VLOOKUP($C92,索引!$AK:$AQ,J$2-2,0),0)</f>
        <v>0</v>
      </c>
      <c r="K92" s="23">
        <f>ROUND(VLOOKUP(VLOOKUP($E92,索引!$Q:$S,2,0),原始数值!$A:$C,3,0)*VLOOKUP($F92,索引!$A:$H,索引!$E$1,0)*VLOOKUP($E92,索引!$Q:$W,K$2,0)*VLOOKUP($C92,索引!$AK:$AQ,K$2-2,0),0)</f>
        <v>864</v>
      </c>
      <c r="L92" s="23">
        <f>VLOOKUP(F92,索引!$A:$H,索引!$F$1,0)</f>
        <v>200</v>
      </c>
      <c r="M92" s="23">
        <f>VLOOKUP(F92,索引!$A:$H,索引!$G$1,0)</f>
        <v>250</v>
      </c>
      <c r="N92" s="24">
        <v>0</v>
      </c>
      <c r="O92" s="25">
        <f>ROUND(VLOOKUP(E92,索引!$Q:$T,4,0)*VLOOKUP(F92,索引!$A:$H,索引!$H$1,0)*VLOOKUP(B92,索引!AK:AQ,O$2,0),0)</f>
        <v>24</v>
      </c>
      <c r="P92" s="25">
        <f>ROUND(VLOOKUP(E92,索引!$Q:$S,3,0)*VLOOKUP(B92,索引!AK:AQ,P$2,0),0)</f>
        <v>20</v>
      </c>
      <c r="R92" s="23" t="str">
        <f>VLOOKUP(F92,索引!$A:$H,索引!$B$1,0)</f>
        <v>法师</v>
      </c>
      <c r="S92" s="23" t="str">
        <f>INDEX(索引!$AA$5:$AF$9,MATCH(F92,索引!$Y$5:$Y$9,0),MATCH(C92,索引!$AA$3:$AF$3,0))</f>
        <v>骷髅法师</v>
      </c>
    </row>
    <row r="93" spans="1:19" x14ac:dyDescent="0.2">
      <c r="A93" s="23">
        <f t="shared" si="1"/>
        <v>100301021</v>
      </c>
      <c r="B93" s="6">
        <v>3</v>
      </c>
      <c r="C93" s="23">
        <v>3</v>
      </c>
      <c r="D93" s="26">
        <f>INDEX(索引!$AA$13:$AI$17,MATCH(F93,索引!$Y$13:$Y$17,0),MATCH(B93,索引!$AA$11:$AI$11,0))</f>
        <v>3001</v>
      </c>
      <c r="E93" s="3">
        <v>21</v>
      </c>
      <c r="F93">
        <v>1</v>
      </c>
      <c r="G93" s="23">
        <f>VLOOKUP(F93,索引!$A:$I,9,0)</f>
        <v>120</v>
      </c>
      <c r="H93" s="23">
        <f>VLOOKUP(F93,索引!$A:$L,12,0)</f>
        <v>600</v>
      </c>
      <c r="I93" s="23">
        <f>ROUND(VLOOKUP(VLOOKUP($E93,索引!$Q:$S,2,0),原始数值!$A:$C,2,0)*VLOOKUP($F93,索引!$A:$H,索引!$C$1,0)*VLOOKUP($E93,索引!$Q:$W,I$2,0)*VLOOKUP($C93,索引!$AK:$AQ,I$2-2,0),0)</f>
        <v>36</v>
      </c>
      <c r="J93" s="23">
        <f>ROUND(VLOOKUP(F93,索引!$A:$H,索引!$D$1,0)*VLOOKUP($E93,索引!$Q:$W,J$2,0)*VLOOKUP($C93,索引!$AK:$AQ,J$2-2,0),0)</f>
        <v>5</v>
      </c>
      <c r="K93" s="23">
        <f>ROUND(VLOOKUP(VLOOKUP($E93,索引!$Q:$S,2,0),原始数值!$A:$C,3,0)*VLOOKUP($F93,索引!$A:$H,索引!$E$1,0)*VLOOKUP($E93,索引!$Q:$W,K$2,0)*VLOOKUP($C93,索引!$AK:$AQ,K$2-2,0),0)</f>
        <v>738</v>
      </c>
      <c r="L93" s="23">
        <f>VLOOKUP(F93,索引!$A:$H,索引!$F$1,0)</f>
        <v>350</v>
      </c>
      <c r="M93" s="23">
        <f>VLOOKUP(F93,索引!$A:$H,索引!$G$1,0)</f>
        <v>1000</v>
      </c>
      <c r="N93" s="24">
        <v>0</v>
      </c>
      <c r="O93" s="25">
        <f>ROUND(VLOOKUP(E93,索引!$Q:$T,4,0)*VLOOKUP(F93,索引!$A:$H,索引!$H$1,0)*VLOOKUP(B93,索引!AK:AQ,O$2,0),0)</f>
        <v>21</v>
      </c>
      <c r="P93" s="25">
        <f>ROUND(VLOOKUP(E93,索引!$Q:$S,3,0)*VLOOKUP(B93,索引!AK:AQ,P$2,0),0)</f>
        <v>21</v>
      </c>
      <c r="R93" s="23" t="str">
        <f>VLOOKUP(F93,索引!$A:$H,索引!$B$1,0)</f>
        <v>普通</v>
      </c>
      <c r="S93" s="23" t="str">
        <f>INDEX(索引!$AA$5:$AF$9,MATCH(F93,索引!$Y$5:$Y$9,0),MATCH(C93,索引!$AA$3:$AF$3,0))</f>
        <v>小精灵</v>
      </c>
    </row>
    <row r="94" spans="1:19" x14ac:dyDescent="0.2">
      <c r="A94" s="23">
        <f t="shared" si="1"/>
        <v>100302021</v>
      </c>
      <c r="B94" s="6">
        <v>3</v>
      </c>
      <c r="C94" s="23">
        <v>3</v>
      </c>
      <c r="D94" s="26">
        <f>INDEX(索引!$AA$13:$AI$17,MATCH(F94,索引!$Y$13:$Y$17,0),MATCH(B94,索引!$AA$11:$AI$11,0))</f>
        <v>3002</v>
      </c>
      <c r="E94" s="3">
        <v>21</v>
      </c>
      <c r="F94">
        <v>2</v>
      </c>
      <c r="G94" s="23">
        <f>VLOOKUP(F94,索引!$A:$I,9,0)</f>
        <v>120</v>
      </c>
      <c r="H94" s="23">
        <f>VLOOKUP(F94,索引!$A:$L,12,0)</f>
        <v>700</v>
      </c>
      <c r="I94" s="23">
        <f>ROUND(VLOOKUP(VLOOKUP($E94,索引!$Q:$S,2,0),原始数值!$A:$C,2,0)*VLOOKUP($F94,索引!$A:$H,索引!$C$1,0)*VLOOKUP($E94,索引!$Q:$W,I$2,0)*VLOOKUP($C94,索引!$AK:$AQ,I$2-2,0),0)</f>
        <v>52</v>
      </c>
      <c r="J94" s="23">
        <f>ROUND(VLOOKUP(F94,索引!$A:$H,索引!$D$1,0)*VLOOKUP($E94,索引!$Q:$W,J$2,0)*VLOOKUP($C94,索引!$AK:$AQ,J$2-2,0),0)</f>
        <v>11</v>
      </c>
      <c r="K94" s="23">
        <f>ROUND(VLOOKUP(VLOOKUP($E94,索引!$Q:$S,2,0),原始数值!$A:$C,3,0)*VLOOKUP($F94,索引!$A:$H,索引!$E$1,0)*VLOOKUP($E94,索引!$Q:$W,K$2,0)*VLOOKUP($C94,索引!$AK:$AQ,K$2-2,0),0)</f>
        <v>1477</v>
      </c>
      <c r="L94" s="23">
        <f>VLOOKUP(F94,索引!$A:$H,索引!$F$1,0)</f>
        <v>200</v>
      </c>
      <c r="M94" s="23">
        <f>VLOOKUP(F94,索引!$A:$H,索引!$G$1,0)</f>
        <v>500</v>
      </c>
      <c r="N94" s="24">
        <v>0</v>
      </c>
      <c r="O94" s="25">
        <f>ROUND(VLOOKUP(E94,索引!$Q:$T,4,0)*VLOOKUP(F94,索引!$A:$H,索引!$H$1,0)*VLOOKUP(B94,索引!AK:AQ,O$2,0),0)</f>
        <v>32</v>
      </c>
      <c r="P94" s="25">
        <f>ROUND(VLOOKUP(E94,索引!$Q:$S,3,0)*VLOOKUP(B94,索引!AK:AQ,P$2,0),0)</f>
        <v>21</v>
      </c>
      <c r="R94" s="23" t="str">
        <f>VLOOKUP(F94,索引!$A:$H,索引!$B$1,0)</f>
        <v>肉盾</v>
      </c>
      <c r="S94" s="23" t="str">
        <f>INDEX(索引!$AA$5:$AF$9,MATCH(F94,索引!$Y$5:$Y$9,0),MATCH(C94,索引!$AA$3:$AF$3,0))</f>
        <v>树妖</v>
      </c>
    </row>
    <row r="95" spans="1:19" x14ac:dyDescent="0.2">
      <c r="A95" s="23">
        <f t="shared" si="1"/>
        <v>100303021</v>
      </c>
      <c r="B95" s="6">
        <v>3</v>
      </c>
      <c r="C95" s="23">
        <v>3</v>
      </c>
      <c r="D95" s="26">
        <f>INDEX(索引!$AA$13:$AI$17,MATCH(F95,索引!$Y$13:$Y$17,0),MATCH(B95,索引!$AA$11:$AI$11,0))</f>
        <v>3003</v>
      </c>
      <c r="E95" s="3">
        <v>21</v>
      </c>
      <c r="F95">
        <v>3</v>
      </c>
      <c r="G95" s="23">
        <f>VLOOKUP(F95,索引!$A:$I,9,0)</f>
        <v>1100</v>
      </c>
      <c r="H95" s="23">
        <f>VLOOKUP(F95,索引!$A:$L,12,0)</f>
        <v>1000</v>
      </c>
      <c r="I95" s="23">
        <f>ROUND(VLOOKUP(VLOOKUP($E95,索引!$Q:$S,2,0),原始数值!$A:$C,2,0)*VLOOKUP($F95,索引!$A:$H,索引!$C$1,0)*VLOOKUP($E95,索引!$Q:$W,I$2,0)*VLOOKUP($C95,索引!$AK:$AQ,I$2-2,0),0)</f>
        <v>65</v>
      </c>
      <c r="J95" s="23">
        <f>ROUND(VLOOKUP(F95,索引!$A:$H,索引!$D$1,0)*VLOOKUP($E95,索引!$Q:$W,J$2,0)*VLOOKUP($C95,索引!$AK:$AQ,J$2-2,0),0)</f>
        <v>0</v>
      </c>
      <c r="K95" s="23">
        <f>ROUND(VLOOKUP(VLOOKUP($E95,索引!$Q:$S,2,0),原始数值!$A:$C,3,0)*VLOOKUP($F95,索引!$A:$H,索引!$E$1,0)*VLOOKUP($E95,索引!$Q:$W,K$2,0)*VLOOKUP($C95,索引!$AK:$AQ,K$2-2,0),0)</f>
        <v>984</v>
      </c>
      <c r="L95" s="23">
        <f>VLOOKUP(F95,索引!$A:$H,索引!$F$1,0)</f>
        <v>200</v>
      </c>
      <c r="M95" s="23">
        <f>VLOOKUP(F95,索引!$A:$H,索引!$G$1,0)</f>
        <v>250</v>
      </c>
      <c r="N95" s="24">
        <v>0</v>
      </c>
      <c r="O95" s="25">
        <f>ROUND(VLOOKUP(E95,索引!$Q:$T,4,0)*VLOOKUP(F95,索引!$A:$H,索引!$H$1,0)*VLOOKUP(B95,索引!AK:AQ,O$2,0),0)</f>
        <v>25</v>
      </c>
      <c r="P95" s="25">
        <f>ROUND(VLOOKUP(E95,索引!$Q:$S,3,0)*VLOOKUP(B95,索引!AK:AQ,P$2,0),0)</f>
        <v>21</v>
      </c>
      <c r="R95" s="23" t="str">
        <f>VLOOKUP(F95,索引!$A:$H,索引!$B$1,0)</f>
        <v>法师</v>
      </c>
      <c r="S95" s="23" t="str">
        <f>INDEX(索引!$AA$5:$AF$9,MATCH(F95,索引!$Y$5:$Y$9,0),MATCH(C95,索引!$AA$3:$AF$3,0))</f>
        <v>德鲁伊</v>
      </c>
    </row>
    <row r="96" spans="1:19" x14ac:dyDescent="0.2">
      <c r="A96" s="23">
        <f t="shared" si="1"/>
        <v>100304021</v>
      </c>
      <c r="B96" s="6">
        <v>3</v>
      </c>
      <c r="C96" s="23">
        <v>3</v>
      </c>
      <c r="D96" s="26">
        <f>INDEX(索引!$AA$13:$AI$17,MATCH(F96,索引!$Y$13:$Y$17,0),MATCH(B96,索引!$AA$11:$AI$11,0))</f>
        <v>3004</v>
      </c>
      <c r="E96" s="3">
        <v>21</v>
      </c>
      <c r="F96">
        <v>4</v>
      </c>
      <c r="G96" s="23">
        <f>VLOOKUP(F96,索引!$A:$I,9,0)</f>
        <v>900</v>
      </c>
      <c r="H96" s="23">
        <f>VLOOKUP(F96,索引!$A:$L,12,0)</f>
        <v>700</v>
      </c>
      <c r="I96" s="23">
        <f>ROUND(VLOOKUP(VLOOKUP($E96,索引!$Q:$S,2,0),原始数值!$A:$C,2,0)*VLOOKUP($F96,索引!$A:$H,索引!$C$1,0)*VLOOKUP($E96,索引!$Q:$W,I$2,0)*VLOOKUP($C96,索引!$AK:$AQ,I$2-2,0),0)</f>
        <v>59</v>
      </c>
      <c r="J96" s="23">
        <f>ROUND(VLOOKUP(F96,索引!$A:$H,索引!$D$1,0)*VLOOKUP($E96,索引!$Q:$W,J$2,0)*VLOOKUP($C96,索引!$AK:$AQ,J$2-2,0),0)</f>
        <v>5</v>
      </c>
      <c r="K96" s="23">
        <f>ROUND(VLOOKUP(VLOOKUP($E96,索引!$Q:$S,2,0),原始数值!$A:$C,3,0)*VLOOKUP($F96,索引!$A:$H,索引!$E$1,0)*VLOOKUP($E96,索引!$Q:$W,K$2,0)*VLOOKUP($C96,索引!$AK:$AQ,K$2-2,0),0)</f>
        <v>1230</v>
      </c>
      <c r="L96" s="23">
        <f>VLOOKUP(F96,索引!$A:$H,索引!$F$1,0)</f>
        <v>300</v>
      </c>
      <c r="M96" s="23">
        <f>VLOOKUP(F96,索引!$A:$H,索引!$G$1,0)</f>
        <v>750</v>
      </c>
      <c r="N96" s="24">
        <v>0</v>
      </c>
      <c r="O96" s="25">
        <f>ROUND(VLOOKUP(E96,索引!$Q:$T,4,0)*VLOOKUP(F96,索引!$A:$H,索引!$H$1,0)*VLOOKUP(B96,索引!AK:AQ,O$2,0),0)</f>
        <v>25</v>
      </c>
      <c r="P96" s="25">
        <f>ROUND(VLOOKUP(E96,索引!$Q:$S,3,0)*VLOOKUP(B96,索引!AK:AQ,P$2,0),0)</f>
        <v>21</v>
      </c>
      <c r="R96" s="23" t="str">
        <f>VLOOKUP(F96,索引!$A:$H,索引!$B$1,0)</f>
        <v>远程</v>
      </c>
      <c r="S96" s="23" t="str">
        <f>INDEX(索引!$AA$5:$AF$9,MATCH(F96,索引!$Y$5:$Y$9,0),MATCH(C96,索引!$AA$3:$AF$3,0))</f>
        <v>毒液蜘蛛</v>
      </c>
    </row>
    <row r="97" spans="1:19" s="23" customFormat="1" x14ac:dyDescent="0.2">
      <c r="A97" s="23">
        <f t="shared" si="1"/>
        <v>100202021</v>
      </c>
      <c r="B97" s="6">
        <v>3</v>
      </c>
      <c r="C97" s="23">
        <v>2</v>
      </c>
      <c r="D97" s="26">
        <f>INDEX(索引!$AA$13:$AI$17,MATCH(F97,索引!$Y$13:$Y$17,0),MATCH(B97,索引!$AA$11:$AI$11,0))</f>
        <v>3002</v>
      </c>
      <c r="E97" s="22">
        <v>21</v>
      </c>
      <c r="F97" s="23">
        <v>2</v>
      </c>
      <c r="G97" s="23">
        <f>VLOOKUP(F97,索引!$A:$I,9,0)</f>
        <v>120</v>
      </c>
      <c r="H97" s="23">
        <f>VLOOKUP(F97,索引!$A:$L,12,0)</f>
        <v>700</v>
      </c>
      <c r="I97" s="23">
        <f>ROUND(VLOOKUP(VLOOKUP($E97,索引!$Q:$S,2,0),原始数值!$A:$C,2,0)*VLOOKUP($F97,索引!$A:$H,索引!$C$1,0)*VLOOKUP($E97,索引!$Q:$W,I$2,0)*VLOOKUP($C97,索引!$AK:$AQ,I$2-2,0),0)</f>
        <v>52</v>
      </c>
      <c r="J97" s="23">
        <f>ROUND(VLOOKUP(F97,索引!$A:$H,索引!$D$1,0)*VLOOKUP($E97,索引!$Q:$W,J$2,0)*VLOOKUP($C97,索引!$AK:$AQ,J$2-2,0),0)</f>
        <v>11</v>
      </c>
      <c r="K97" s="23">
        <f>ROUND(VLOOKUP(VLOOKUP($E97,索引!$Q:$S,2,0),原始数值!$A:$C,3,0)*VLOOKUP($F97,索引!$A:$H,索引!$E$1,0)*VLOOKUP($E97,索引!$Q:$W,K$2,0)*VLOOKUP($C97,索引!$AK:$AQ,K$2-2,0),0)</f>
        <v>1477</v>
      </c>
      <c r="L97" s="23">
        <f>VLOOKUP(F97,索引!$A:$H,索引!$F$1,0)</f>
        <v>200</v>
      </c>
      <c r="M97" s="23">
        <f>VLOOKUP(F97,索引!$A:$H,索引!$G$1,0)</f>
        <v>500</v>
      </c>
      <c r="N97" s="24">
        <v>0</v>
      </c>
      <c r="O97" s="25">
        <f>ROUND(VLOOKUP(E97,索引!$Q:$T,4,0)*VLOOKUP(F97,索引!$A:$H,索引!$H$1,0)*VLOOKUP(B97,索引!AK:AQ,O$2,0),0)</f>
        <v>32</v>
      </c>
      <c r="P97" s="25">
        <f>ROUND(VLOOKUP(E97,索引!$Q:$S,3,0)*VLOOKUP(B97,索引!AK:AQ,P$2,0),0)</f>
        <v>21</v>
      </c>
      <c r="R97" s="23" t="str">
        <f>VLOOKUP(F97,索引!$A:$H,索引!$B$1,0)</f>
        <v>肉盾</v>
      </c>
      <c r="S97" s="23" t="str">
        <f>INDEX(索引!$AA$5:$AF$9,MATCH(F97,索引!$Y$5:$Y$9,0),MATCH(C97,索引!$AA$3:$AF$3,0))</f>
        <v>骷髅勇士</v>
      </c>
    </row>
    <row r="98" spans="1:19" s="23" customFormat="1" x14ac:dyDescent="0.2">
      <c r="A98" s="23">
        <f t="shared" si="1"/>
        <v>100203021</v>
      </c>
      <c r="B98" s="6">
        <v>3</v>
      </c>
      <c r="C98" s="23">
        <v>2</v>
      </c>
      <c r="D98" s="26">
        <f>INDEX(索引!$AA$13:$AI$17,MATCH(F98,索引!$Y$13:$Y$17,0),MATCH(B98,索引!$AA$11:$AI$11,0))</f>
        <v>3003</v>
      </c>
      <c r="E98" s="22">
        <v>21</v>
      </c>
      <c r="F98" s="23">
        <v>3</v>
      </c>
      <c r="G98" s="23">
        <f>VLOOKUP(F98,索引!$A:$I,9,0)</f>
        <v>1100</v>
      </c>
      <c r="H98" s="23">
        <f>VLOOKUP(F98,索引!$A:$L,12,0)</f>
        <v>1000</v>
      </c>
      <c r="I98" s="23">
        <f>ROUND(VLOOKUP(VLOOKUP($E98,索引!$Q:$S,2,0),原始数值!$A:$C,2,0)*VLOOKUP($F98,索引!$A:$H,索引!$C$1,0)*VLOOKUP($E98,索引!$Q:$W,I$2,0)*VLOOKUP($C98,索引!$AK:$AQ,I$2-2,0),0)</f>
        <v>65</v>
      </c>
      <c r="J98" s="23">
        <f>ROUND(VLOOKUP(F98,索引!$A:$H,索引!$D$1,0)*VLOOKUP($E98,索引!$Q:$W,J$2,0)*VLOOKUP($C98,索引!$AK:$AQ,J$2-2,0),0)</f>
        <v>0</v>
      </c>
      <c r="K98" s="23">
        <f>ROUND(VLOOKUP(VLOOKUP($E98,索引!$Q:$S,2,0),原始数值!$A:$C,3,0)*VLOOKUP($F98,索引!$A:$H,索引!$E$1,0)*VLOOKUP($E98,索引!$Q:$W,K$2,0)*VLOOKUP($C98,索引!$AK:$AQ,K$2-2,0),0)</f>
        <v>984</v>
      </c>
      <c r="L98" s="23">
        <f>VLOOKUP(F98,索引!$A:$H,索引!$F$1,0)</f>
        <v>200</v>
      </c>
      <c r="M98" s="23">
        <f>VLOOKUP(F98,索引!$A:$H,索引!$G$1,0)</f>
        <v>250</v>
      </c>
      <c r="N98" s="24">
        <v>0</v>
      </c>
      <c r="O98" s="25">
        <f>ROUND(VLOOKUP(E98,索引!$Q:$T,4,0)*VLOOKUP(F98,索引!$A:$H,索引!$H$1,0)*VLOOKUP(B98,索引!AK:AQ,O$2,0),0)</f>
        <v>25</v>
      </c>
      <c r="P98" s="25">
        <f>ROUND(VLOOKUP(E98,索引!$Q:$S,3,0)*VLOOKUP(B98,索引!AK:AQ,P$2,0),0)</f>
        <v>21</v>
      </c>
      <c r="R98" s="23" t="str">
        <f>VLOOKUP(F98,索引!$A:$H,索引!$B$1,0)</f>
        <v>法师</v>
      </c>
      <c r="S98" s="23" t="str">
        <f>INDEX(索引!$AA$5:$AF$9,MATCH(F98,索引!$Y$5:$Y$9,0),MATCH(C98,索引!$AA$3:$AF$3,0))</f>
        <v>骷髅法师</v>
      </c>
    </row>
    <row r="99" spans="1:19" s="23" customFormat="1" x14ac:dyDescent="0.2">
      <c r="A99" s="23">
        <f t="shared" si="1"/>
        <v>100204021</v>
      </c>
      <c r="B99" s="6">
        <v>3</v>
      </c>
      <c r="C99" s="23">
        <v>2</v>
      </c>
      <c r="D99" s="26">
        <f>INDEX(索引!$AA$13:$AI$17,MATCH(F99,索引!$Y$13:$Y$17,0),MATCH(B99,索引!$AA$11:$AI$11,0))</f>
        <v>3004</v>
      </c>
      <c r="E99" s="22">
        <v>21</v>
      </c>
      <c r="F99" s="23">
        <v>4</v>
      </c>
      <c r="G99" s="23">
        <f>VLOOKUP(F99,索引!$A:$I,9,0)</f>
        <v>900</v>
      </c>
      <c r="H99" s="23">
        <f>VLOOKUP(F99,索引!$A:$L,12,0)</f>
        <v>700</v>
      </c>
      <c r="I99" s="23">
        <f>ROUND(VLOOKUP(VLOOKUP($E99,索引!$Q:$S,2,0),原始数值!$A:$C,2,0)*VLOOKUP($F99,索引!$A:$H,索引!$C$1,0)*VLOOKUP($E99,索引!$Q:$W,I$2,0)*VLOOKUP($C99,索引!$AK:$AQ,I$2-2,0),0)</f>
        <v>59</v>
      </c>
      <c r="J99" s="23">
        <f>ROUND(VLOOKUP(F99,索引!$A:$H,索引!$D$1,0)*VLOOKUP($E99,索引!$Q:$W,J$2,0)*VLOOKUP($C99,索引!$AK:$AQ,J$2-2,0),0)</f>
        <v>5</v>
      </c>
      <c r="K99" s="23">
        <f>ROUND(VLOOKUP(VLOOKUP($E99,索引!$Q:$S,2,0),原始数值!$A:$C,3,0)*VLOOKUP($F99,索引!$A:$H,索引!$E$1,0)*VLOOKUP($E99,索引!$Q:$W,K$2,0)*VLOOKUP($C99,索引!$AK:$AQ,K$2-2,0),0)</f>
        <v>1230</v>
      </c>
      <c r="L99" s="23">
        <f>VLOOKUP(F99,索引!$A:$H,索引!$F$1,0)</f>
        <v>300</v>
      </c>
      <c r="M99" s="23">
        <f>VLOOKUP(F99,索引!$A:$H,索引!$G$1,0)</f>
        <v>750</v>
      </c>
      <c r="N99" s="24">
        <v>0</v>
      </c>
      <c r="O99" s="25">
        <f>ROUND(VLOOKUP(E99,索引!$Q:$T,4,0)*VLOOKUP(F99,索引!$A:$H,索引!$H$1,0)*VLOOKUP(B99,索引!AK:AQ,O$2,0),0)</f>
        <v>25</v>
      </c>
      <c r="P99" s="25">
        <f>ROUND(VLOOKUP(E99,索引!$Q:$S,3,0)*VLOOKUP(B99,索引!AK:AQ,P$2,0),0)</f>
        <v>21</v>
      </c>
      <c r="R99" s="23" t="str">
        <f>VLOOKUP(F99,索引!$A:$H,索引!$B$1,0)</f>
        <v>远程</v>
      </c>
      <c r="S99" s="23" t="str">
        <f>INDEX(索引!$AA$5:$AF$9,MATCH(F99,索引!$Y$5:$Y$9,0),MATCH(C99,索引!$AA$3:$AF$3,0))</f>
        <v>弓箭手</v>
      </c>
    </row>
    <row r="100" spans="1:19" x14ac:dyDescent="0.2">
      <c r="A100" s="23">
        <f t="shared" si="1"/>
        <v>100301022</v>
      </c>
      <c r="B100" s="6">
        <v>3</v>
      </c>
      <c r="C100" s="23">
        <v>3</v>
      </c>
      <c r="D100" s="26">
        <f>INDEX(索引!$AA$13:$AI$17,MATCH(F100,索引!$Y$13:$Y$17,0),MATCH(B100,索引!$AA$11:$AI$11,0))</f>
        <v>3001</v>
      </c>
      <c r="E100" s="1">
        <v>22</v>
      </c>
      <c r="F100">
        <v>1</v>
      </c>
      <c r="G100" s="23">
        <f>VLOOKUP(F100,索引!$A:$I,9,0)</f>
        <v>120</v>
      </c>
      <c r="H100" s="23">
        <f>VLOOKUP(F100,索引!$A:$L,12,0)</f>
        <v>600</v>
      </c>
      <c r="I100" s="23">
        <f>ROUND(VLOOKUP(VLOOKUP($E100,索引!$Q:$S,2,0),原始数值!$A:$C,2,0)*VLOOKUP($F100,索引!$A:$H,索引!$C$1,0)*VLOOKUP($E100,索引!$Q:$W,I$2,0)*VLOOKUP($C100,索引!$AK:$AQ,I$2-2,0),0)</f>
        <v>38</v>
      </c>
      <c r="J100" s="23">
        <f>ROUND(VLOOKUP(F100,索引!$A:$H,索引!$D$1,0)*VLOOKUP($E100,索引!$Q:$W,J$2,0)*VLOOKUP($C100,索引!$AK:$AQ,J$2-2,0),0)</f>
        <v>6</v>
      </c>
      <c r="K100" s="23">
        <f>ROUND(VLOOKUP(VLOOKUP($E100,索引!$Q:$S,2,0),原始数值!$A:$C,3,0)*VLOOKUP($F100,索引!$A:$H,索引!$E$1,0)*VLOOKUP($E100,索引!$Q:$W,K$2,0)*VLOOKUP($C100,索引!$AK:$AQ,K$2-2,0),0)</f>
        <v>836</v>
      </c>
      <c r="L100" s="23">
        <f>VLOOKUP(F100,索引!$A:$H,索引!$F$1,0)</f>
        <v>350</v>
      </c>
      <c r="M100" s="23">
        <f>VLOOKUP(F100,索引!$A:$H,索引!$G$1,0)</f>
        <v>1000</v>
      </c>
      <c r="N100" s="24">
        <v>0</v>
      </c>
      <c r="O100" s="25">
        <f>ROUND(VLOOKUP(E100,索引!$Q:$T,4,0)*VLOOKUP(F100,索引!$A:$H,索引!$H$1,0)*VLOOKUP(B100,索引!AK:AQ,O$2,0),0)</f>
        <v>22</v>
      </c>
      <c r="P100" s="25">
        <f>ROUND(VLOOKUP(E100,索引!$Q:$S,3,0)*VLOOKUP(B100,索引!AK:AQ,P$2,0),0)</f>
        <v>22</v>
      </c>
      <c r="R100" s="23" t="str">
        <f>VLOOKUP(F100,索引!$A:$H,索引!$B$1,0)</f>
        <v>普通</v>
      </c>
      <c r="S100" s="23" t="str">
        <f>INDEX(索引!$AA$5:$AF$9,MATCH(F100,索引!$Y$5:$Y$9,0),MATCH(C100,索引!$AA$3:$AF$3,0))</f>
        <v>小精灵</v>
      </c>
    </row>
    <row r="101" spans="1:19" x14ac:dyDescent="0.2">
      <c r="A101" s="23">
        <f t="shared" si="1"/>
        <v>100302022</v>
      </c>
      <c r="B101" s="6">
        <v>3</v>
      </c>
      <c r="C101" s="23">
        <v>3</v>
      </c>
      <c r="D101" s="26">
        <f>INDEX(索引!$AA$13:$AI$17,MATCH(F101,索引!$Y$13:$Y$17,0),MATCH(B101,索引!$AA$11:$AI$11,0))</f>
        <v>3002</v>
      </c>
      <c r="E101" s="1">
        <v>22</v>
      </c>
      <c r="F101">
        <v>2</v>
      </c>
      <c r="G101" s="23">
        <f>VLOOKUP(F101,索引!$A:$I,9,0)</f>
        <v>120</v>
      </c>
      <c r="H101" s="23">
        <f>VLOOKUP(F101,索引!$A:$L,12,0)</f>
        <v>700</v>
      </c>
      <c r="I101" s="23">
        <f>ROUND(VLOOKUP(VLOOKUP($E101,索引!$Q:$S,2,0),原始数值!$A:$C,2,0)*VLOOKUP($F101,索引!$A:$H,索引!$C$1,0)*VLOOKUP($E101,索引!$Q:$W,I$2,0)*VLOOKUP($C101,索引!$AK:$AQ,I$2-2,0),0)</f>
        <v>54</v>
      </c>
      <c r="J101" s="23">
        <f>ROUND(VLOOKUP(F101,索引!$A:$H,索引!$D$1,0)*VLOOKUP($E101,索引!$Q:$W,J$2,0)*VLOOKUP($C101,索引!$AK:$AQ,J$2-2,0),0)</f>
        <v>11</v>
      </c>
      <c r="K101" s="23">
        <f>ROUND(VLOOKUP(VLOOKUP($E101,索引!$Q:$S,2,0),原始数值!$A:$C,3,0)*VLOOKUP($F101,索引!$A:$H,索引!$E$1,0)*VLOOKUP($E101,索引!$Q:$W,K$2,0)*VLOOKUP($C101,索引!$AK:$AQ,K$2-2,0),0)</f>
        <v>1673</v>
      </c>
      <c r="L101" s="23">
        <f>VLOOKUP(F101,索引!$A:$H,索引!$F$1,0)</f>
        <v>200</v>
      </c>
      <c r="M101" s="23">
        <f>VLOOKUP(F101,索引!$A:$H,索引!$G$1,0)</f>
        <v>500</v>
      </c>
      <c r="N101" s="24">
        <v>0</v>
      </c>
      <c r="O101" s="25">
        <f>ROUND(VLOOKUP(E101,索引!$Q:$T,4,0)*VLOOKUP(F101,索引!$A:$H,索引!$H$1,0)*VLOOKUP(B101,索引!AK:AQ,O$2,0),0)</f>
        <v>33</v>
      </c>
      <c r="P101" s="25">
        <f>ROUND(VLOOKUP(E101,索引!$Q:$S,3,0)*VLOOKUP(B101,索引!AK:AQ,P$2,0),0)</f>
        <v>22</v>
      </c>
      <c r="R101" s="23" t="str">
        <f>VLOOKUP(F101,索引!$A:$H,索引!$B$1,0)</f>
        <v>肉盾</v>
      </c>
      <c r="S101" s="23" t="str">
        <f>INDEX(索引!$AA$5:$AF$9,MATCH(F101,索引!$Y$5:$Y$9,0),MATCH(C101,索引!$AA$3:$AF$3,0))</f>
        <v>树妖</v>
      </c>
    </row>
    <row r="102" spans="1:19" x14ac:dyDescent="0.2">
      <c r="A102" s="23">
        <f t="shared" si="1"/>
        <v>100303022</v>
      </c>
      <c r="B102" s="6">
        <v>3</v>
      </c>
      <c r="C102" s="23">
        <v>3</v>
      </c>
      <c r="D102" s="26">
        <f>INDEX(索引!$AA$13:$AI$17,MATCH(F102,索引!$Y$13:$Y$17,0),MATCH(B102,索引!$AA$11:$AI$11,0))</f>
        <v>3003</v>
      </c>
      <c r="E102" s="1">
        <v>22</v>
      </c>
      <c r="F102">
        <v>3</v>
      </c>
      <c r="G102" s="23">
        <f>VLOOKUP(F102,索引!$A:$I,9,0)</f>
        <v>1100</v>
      </c>
      <c r="H102" s="23">
        <f>VLOOKUP(F102,索引!$A:$L,12,0)</f>
        <v>1000</v>
      </c>
      <c r="I102" s="23">
        <f>ROUND(VLOOKUP(VLOOKUP($E102,索引!$Q:$S,2,0),原始数值!$A:$C,2,0)*VLOOKUP($F102,索引!$A:$H,索引!$C$1,0)*VLOOKUP($E102,索引!$Q:$W,I$2,0)*VLOOKUP($C102,索引!$AK:$AQ,I$2-2,0),0)</f>
        <v>67</v>
      </c>
      <c r="J102" s="23">
        <f>ROUND(VLOOKUP(F102,索引!$A:$H,索引!$D$1,0)*VLOOKUP($E102,索引!$Q:$W,J$2,0)*VLOOKUP($C102,索引!$AK:$AQ,J$2-2,0),0)</f>
        <v>0</v>
      </c>
      <c r="K102" s="23">
        <f>ROUND(VLOOKUP(VLOOKUP($E102,索引!$Q:$S,2,0),原始数值!$A:$C,3,0)*VLOOKUP($F102,索引!$A:$H,索引!$E$1,0)*VLOOKUP($E102,索引!$Q:$W,K$2,0)*VLOOKUP($C102,索引!$AK:$AQ,K$2-2,0),0)</f>
        <v>1115</v>
      </c>
      <c r="L102" s="23">
        <f>VLOOKUP(F102,索引!$A:$H,索引!$F$1,0)</f>
        <v>200</v>
      </c>
      <c r="M102" s="23">
        <f>VLOOKUP(F102,索引!$A:$H,索引!$G$1,0)</f>
        <v>250</v>
      </c>
      <c r="N102" s="24">
        <v>0</v>
      </c>
      <c r="O102" s="25">
        <f>ROUND(VLOOKUP(E102,索引!$Q:$T,4,0)*VLOOKUP(F102,索引!$A:$H,索引!$H$1,0)*VLOOKUP(B102,索引!AK:AQ,O$2,0),0)</f>
        <v>26</v>
      </c>
      <c r="P102" s="25">
        <f>ROUND(VLOOKUP(E102,索引!$Q:$S,3,0)*VLOOKUP(B102,索引!AK:AQ,P$2,0),0)</f>
        <v>22</v>
      </c>
      <c r="R102" s="23" t="str">
        <f>VLOOKUP(F102,索引!$A:$H,索引!$B$1,0)</f>
        <v>法师</v>
      </c>
      <c r="S102" s="23" t="str">
        <f>INDEX(索引!$AA$5:$AF$9,MATCH(F102,索引!$Y$5:$Y$9,0),MATCH(C102,索引!$AA$3:$AF$3,0))</f>
        <v>德鲁伊</v>
      </c>
    </row>
    <row r="103" spans="1:19" x14ac:dyDescent="0.2">
      <c r="A103" s="23">
        <f t="shared" si="1"/>
        <v>100304022</v>
      </c>
      <c r="B103" s="6">
        <v>3</v>
      </c>
      <c r="C103" s="23">
        <v>3</v>
      </c>
      <c r="D103" s="26">
        <f>INDEX(索引!$AA$13:$AI$17,MATCH(F103,索引!$Y$13:$Y$17,0),MATCH(B103,索引!$AA$11:$AI$11,0))</f>
        <v>3004</v>
      </c>
      <c r="E103" s="1">
        <v>22</v>
      </c>
      <c r="F103">
        <v>4</v>
      </c>
      <c r="G103" s="23">
        <f>VLOOKUP(F103,索引!$A:$I,9,0)</f>
        <v>900</v>
      </c>
      <c r="H103" s="23">
        <f>VLOOKUP(F103,索引!$A:$L,12,0)</f>
        <v>700</v>
      </c>
      <c r="I103" s="23">
        <f>ROUND(VLOOKUP(VLOOKUP($E103,索引!$Q:$S,2,0),原始数值!$A:$C,2,0)*VLOOKUP($F103,索引!$A:$H,索引!$C$1,0)*VLOOKUP($E103,索引!$Q:$W,I$2,0)*VLOOKUP($C103,索引!$AK:$AQ,I$2-2,0),0)</f>
        <v>62</v>
      </c>
      <c r="J103" s="23">
        <f>ROUND(VLOOKUP(F103,索引!$A:$H,索引!$D$1,0)*VLOOKUP($E103,索引!$Q:$W,J$2,0)*VLOOKUP($C103,索引!$AK:$AQ,J$2-2,0),0)</f>
        <v>6</v>
      </c>
      <c r="K103" s="23">
        <f>ROUND(VLOOKUP(VLOOKUP($E103,索引!$Q:$S,2,0),原始数值!$A:$C,3,0)*VLOOKUP($F103,索引!$A:$H,索引!$E$1,0)*VLOOKUP($E103,索引!$Q:$W,K$2,0)*VLOOKUP($C103,索引!$AK:$AQ,K$2-2,0),0)</f>
        <v>1394</v>
      </c>
      <c r="L103" s="23">
        <f>VLOOKUP(F103,索引!$A:$H,索引!$F$1,0)</f>
        <v>300</v>
      </c>
      <c r="M103" s="23">
        <f>VLOOKUP(F103,索引!$A:$H,索引!$G$1,0)</f>
        <v>750</v>
      </c>
      <c r="N103" s="24">
        <v>0</v>
      </c>
      <c r="O103" s="25">
        <f>ROUND(VLOOKUP(E103,索引!$Q:$T,4,0)*VLOOKUP(F103,索引!$A:$H,索引!$H$1,0)*VLOOKUP(B103,索引!AK:AQ,O$2,0),0)</f>
        <v>26</v>
      </c>
      <c r="P103" s="25">
        <f>ROUND(VLOOKUP(E103,索引!$Q:$S,3,0)*VLOOKUP(B103,索引!AK:AQ,P$2,0),0)</f>
        <v>22</v>
      </c>
      <c r="R103" s="23" t="str">
        <f>VLOOKUP(F103,索引!$A:$H,索引!$B$1,0)</f>
        <v>远程</v>
      </c>
      <c r="S103" s="23" t="str">
        <f>INDEX(索引!$AA$5:$AF$9,MATCH(F103,索引!$Y$5:$Y$9,0),MATCH(C103,索引!$AA$3:$AF$3,0))</f>
        <v>毒液蜘蛛</v>
      </c>
    </row>
    <row r="104" spans="1:19" s="23" customFormat="1" x14ac:dyDescent="0.2">
      <c r="A104" s="23">
        <f t="shared" si="1"/>
        <v>100201022</v>
      </c>
      <c r="B104" s="6">
        <v>3</v>
      </c>
      <c r="C104" s="23">
        <v>2</v>
      </c>
      <c r="D104" s="26">
        <f>INDEX(索引!$AA$13:$AI$17,MATCH(F104,索引!$Y$13:$Y$17,0),MATCH(B104,索引!$AA$11:$AI$11,0))</f>
        <v>3001</v>
      </c>
      <c r="E104" s="20">
        <v>22</v>
      </c>
      <c r="F104" s="23">
        <v>1</v>
      </c>
      <c r="G104" s="23">
        <f>VLOOKUP(F104,索引!$A:$I,9,0)</f>
        <v>120</v>
      </c>
      <c r="H104" s="23">
        <f>VLOOKUP(F104,索引!$A:$L,12,0)</f>
        <v>600</v>
      </c>
      <c r="I104" s="23">
        <f>ROUND(VLOOKUP(VLOOKUP($E104,索引!$Q:$S,2,0),原始数值!$A:$C,2,0)*VLOOKUP($F104,索引!$A:$H,索引!$C$1,0)*VLOOKUP($E104,索引!$Q:$W,I$2,0)*VLOOKUP($C104,索引!$AK:$AQ,I$2-2,0),0)</f>
        <v>38</v>
      </c>
      <c r="J104" s="23">
        <f>ROUND(VLOOKUP(F104,索引!$A:$H,索引!$D$1,0)*VLOOKUP($E104,索引!$Q:$W,J$2,0)*VLOOKUP($C104,索引!$AK:$AQ,J$2-2,0),0)</f>
        <v>6</v>
      </c>
      <c r="K104" s="23">
        <f>ROUND(VLOOKUP(VLOOKUP($E104,索引!$Q:$S,2,0),原始数值!$A:$C,3,0)*VLOOKUP($F104,索引!$A:$H,索引!$E$1,0)*VLOOKUP($E104,索引!$Q:$W,K$2,0)*VLOOKUP($C104,索引!$AK:$AQ,K$2-2,0),0)</f>
        <v>836</v>
      </c>
      <c r="L104" s="23">
        <f>VLOOKUP(F104,索引!$A:$H,索引!$F$1,0)</f>
        <v>350</v>
      </c>
      <c r="M104" s="23">
        <f>VLOOKUP(F104,索引!$A:$H,索引!$G$1,0)</f>
        <v>1000</v>
      </c>
      <c r="N104" s="24">
        <v>0</v>
      </c>
      <c r="O104" s="25">
        <f>ROUND(VLOOKUP(E104,索引!$Q:$T,4,0)*VLOOKUP(F104,索引!$A:$H,索引!$H$1,0)*VLOOKUP(B104,索引!AK:AQ,O$2,0),0)</f>
        <v>22</v>
      </c>
      <c r="P104" s="25">
        <f>ROUND(VLOOKUP(E104,索引!$Q:$S,3,0)*VLOOKUP(B104,索引!AK:AQ,P$2,0),0)</f>
        <v>22</v>
      </c>
      <c r="R104" s="23" t="str">
        <f>VLOOKUP(F104,索引!$A:$H,索引!$B$1,0)</f>
        <v>普通</v>
      </c>
      <c r="S104" s="23" t="str">
        <f>INDEX(索引!$AA$5:$AF$9,MATCH(F104,索引!$Y$5:$Y$9,0),MATCH(C104,索引!$AA$3:$AF$3,0))</f>
        <v>小骷髅</v>
      </c>
    </row>
    <row r="105" spans="1:19" s="23" customFormat="1" x14ac:dyDescent="0.2">
      <c r="A105" s="23">
        <f t="shared" si="1"/>
        <v>100202022</v>
      </c>
      <c r="B105" s="6">
        <v>3</v>
      </c>
      <c r="C105" s="23">
        <v>2</v>
      </c>
      <c r="D105" s="26">
        <f>INDEX(索引!$AA$13:$AI$17,MATCH(F105,索引!$Y$13:$Y$17,0),MATCH(B105,索引!$AA$11:$AI$11,0))</f>
        <v>3002</v>
      </c>
      <c r="E105" s="20">
        <v>22</v>
      </c>
      <c r="F105" s="23">
        <v>2</v>
      </c>
      <c r="G105" s="23">
        <f>VLOOKUP(F105,索引!$A:$I,9,0)</f>
        <v>120</v>
      </c>
      <c r="H105" s="23">
        <f>VLOOKUP(F105,索引!$A:$L,12,0)</f>
        <v>700</v>
      </c>
      <c r="I105" s="23">
        <f>ROUND(VLOOKUP(VLOOKUP($E105,索引!$Q:$S,2,0),原始数值!$A:$C,2,0)*VLOOKUP($F105,索引!$A:$H,索引!$C$1,0)*VLOOKUP($E105,索引!$Q:$W,I$2,0)*VLOOKUP($C105,索引!$AK:$AQ,I$2-2,0),0)</f>
        <v>54</v>
      </c>
      <c r="J105" s="23">
        <f>ROUND(VLOOKUP(F105,索引!$A:$H,索引!$D$1,0)*VLOOKUP($E105,索引!$Q:$W,J$2,0)*VLOOKUP($C105,索引!$AK:$AQ,J$2-2,0),0)</f>
        <v>11</v>
      </c>
      <c r="K105" s="23">
        <f>ROUND(VLOOKUP(VLOOKUP($E105,索引!$Q:$S,2,0),原始数值!$A:$C,3,0)*VLOOKUP($F105,索引!$A:$H,索引!$E$1,0)*VLOOKUP($E105,索引!$Q:$W,K$2,0)*VLOOKUP($C105,索引!$AK:$AQ,K$2-2,0),0)</f>
        <v>1673</v>
      </c>
      <c r="L105" s="23">
        <f>VLOOKUP(F105,索引!$A:$H,索引!$F$1,0)</f>
        <v>200</v>
      </c>
      <c r="M105" s="23">
        <f>VLOOKUP(F105,索引!$A:$H,索引!$G$1,0)</f>
        <v>500</v>
      </c>
      <c r="N105" s="24">
        <v>0</v>
      </c>
      <c r="O105" s="25">
        <f>ROUND(VLOOKUP(E105,索引!$Q:$T,4,0)*VLOOKUP(F105,索引!$A:$H,索引!$H$1,0)*VLOOKUP(B105,索引!AK:AQ,O$2,0),0)</f>
        <v>33</v>
      </c>
      <c r="P105" s="25">
        <f>ROUND(VLOOKUP(E105,索引!$Q:$S,3,0)*VLOOKUP(B105,索引!AK:AQ,P$2,0),0)</f>
        <v>22</v>
      </c>
      <c r="R105" s="23" t="str">
        <f>VLOOKUP(F105,索引!$A:$H,索引!$B$1,0)</f>
        <v>肉盾</v>
      </c>
      <c r="S105" s="23" t="str">
        <f>INDEX(索引!$AA$5:$AF$9,MATCH(F105,索引!$Y$5:$Y$9,0),MATCH(C105,索引!$AA$3:$AF$3,0))</f>
        <v>骷髅勇士</v>
      </c>
    </row>
    <row r="106" spans="1:19" s="23" customFormat="1" x14ac:dyDescent="0.2">
      <c r="A106" s="23">
        <f t="shared" si="1"/>
        <v>100203022</v>
      </c>
      <c r="B106" s="6">
        <v>3</v>
      </c>
      <c r="C106" s="23">
        <v>2</v>
      </c>
      <c r="D106" s="26">
        <f>INDEX(索引!$AA$13:$AI$17,MATCH(F106,索引!$Y$13:$Y$17,0),MATCH(B106,索引!$AA$11:$AI$11,0))</f>
        <v>3003</v>
      </c>
      <c r="E106" s="20">
        <v>22</v>
      </c>
      <c r="F106" s="23">
        <v>3</v>
      </c>
      <c r="G106" s="23">
        <f>VLOOKUP(F106,索引!$A:$I,9,0)</f>
        <v>1100</v>
      </c>
      <c r="H106" s="23">
        <f>VLOOKUP(F106,索引!$A:$L,12,0)</f>
        <v>1000</v>
      </c>
      <c r="I106" s="23">
        <f>ROUND(VLOOKUP(VLOOKUP($E106,索引!$Q:$S,2,0),原始数值!$A:$C,2,0)*VLOOKUP($F106,索引!$A:$H,索引!$C$1,0)*VLOOKUP($E106,索引!$Q:$W,I$2,0)*VLOOKUP($C106,索引!$AK:$AQ,I$2-2,0),0)</f>
        <v>67</v>
      </c>
      <c r="J106" s="23">
        <f>ROUND(VLOOKUP(F106,索引!$A:$H,索引!$D$1,0)*VLOOKUP($E106,索引!$Q:$W,J$2,0)*VLOOKUP($C106,索引!$AK:$AQ,J$2-2,0),0)</f>
        <v>0</v>
      </c>
      <c r="K106" s="23">
        <f>ROUND(VLOOKUP(VLOOKUP($E106,索引!$Q:$S,2,0),原始数值!$A:$C,3,0)*VLOOKUP($F106,索引!$A:$H,索引!$E$1,0)*VLOOKUP($E106,索引!$Q:$W,K$2,0)*VLOOKUP($C106,索引!$AK:$AQ,K$2-2,0),0)</f>
        <v>1115</v>
      </c>
      <c r="L106" s="23">
        <f>VLOOKUP(F106,索引!$A:$H,索引!$F$1,0)</f>
        <v>200</v>
      </c>
      <c r="M106" s="23">
        <f>VLOOKUP(F106,索引!$A:$H,索引!$G$1,0)</f>
        <v>250</v>
      </c>
      <c r="N106" s="24">
        <v>0</v>
      </c>
      <c r="O106" s="25">
        <f>ROUND(VLOOKUP(E106,索引!$Q:$T,4,0)*VLOOKUP(F106,索引!$A:$H,索引!$H$1,0)*VLOOKUP(B106,索引!AK:AQ,O$2,0),0)</f>
        <v>26</v>
      </c>
      <c r="P106" s="25">
        <f>ROUND(VLOOKUP(E106,索引!$Q:$S,3,0)*VLOOKUP(B106,索引!AK:AQ,P$2,0),0)</f>
        <v>22</v>
      </c>
      <c r="R106" s="23" t="str">
        <f>VLOOKUP(F106,索引!$A:$H,索引!$B$1,0)</f>
        <v>法师</v>
      </c>
      <c r="S106" s="23" t="str">
        <f>INDEX(索引!$AA$5:$AF$9,MATCH(F106,索引!$Y$5:$Y$9,0),MATCH(C106,索引!$AA$3:$AF$3,0))</f>
        <v>骷髅法师</v>
      </c>
    </row>
    <row r="107" spans="1:19" s="23" customFormat="1" x14ac:dyDescent="0.2">
      <c r="A107" s="23">
        <f t="shared" si="1"/>
        <v>100204022</v>
      </c>
      <c r="B107" s="6">
        <v>3</v>
      </c>
      <c r="C107" s="23">
        <v>2</v>
      </c>
      <c r="D107" s="26">
        <f>INDEX(索引!$AA$13:$AI$17,MATCH(F107,索引!$Y$13:$Y$17,0),MATCH(B107,索引!$AA$11:$AI$11,0))</f>
        <v>3004</v>
      </c>
      <c r="E107" s="20">
        <v>22</v>
      </c>
      <c r="F107" s="23">
        <v>4</v>
      </c>
      <c r="G107" s="23">
        <f>VLOOKUP(F107,索引!$A:$I,9,0)</f>
        <v>900</v>
      </c>
      <c r="H107" s="23">
        <f>VLOOKUP(F107,索引!$A:$L,12,0)</f>
        <v>700</v>
      </c>
      <c r="I107" s="23">
        <f>ROUND(VLOOKUP(VLOOKUP($E107,索引!$Q:$S,2,0),原始数值!$A:$C,2,0)*VLOOKUP($F107,索引!$A:$H,索引!$C$1,0)*VLOOKUP($E107,索引!$Q:$W,I$2,0)*VLOOKUP($C107,索引!$AK:$AQ,I$2-2,0),0)</f>
        <v>62</v>
      </c>
      <c r="J107" s="23">
        <f>ROUND(VLOOKUP(F107,索引!$A:$H,索引!$D$1,0)*VLOOKUP($E107,索引!$Q:$W,J$2,0)*VLOOKUP($C107,索引!$AK:$AQ,J$2-2,0),0)</f>
        <v>6</v>
      </c>
      <c r="K107" s="23">
        <f>ROUND(VLOOKUP(VLOOKUP($E107,索引!$Q:$S,2,0),原始数值!$A:$C,3,0)*VLOOKUP($F107,索引!$A:$H,索引!$E$1,0)*VLOOKUP($E107,索引!$Q:$W,K$2,0)*VLOOKUP($C107,索引!$AK:$AQ,K$2-2,0),0)</f>
        <v>1394</v>
      </c>
      <c r="L107" s="23">
        <f>VLOOKUP(F107,索引!$A:$H,索引!$F$1,0)</f>
        <v>300</v>
      </c>
      <c r="M107" s="23">
        <f>VLOOKUP(F107,索引!$A:$H,索引!$G$1,0)</f>
        <v>750</v>
      </c>
      <c r="N107" s="24">
        <v>0</v>
      </c>
      <c r="O107" s="25">
        <f>ROUND(VLOOKUP(E107,索引!$Q:$T,4,0)*VLOOKUP(F107,索引!$A:$H,索引!$H$1,0)*VLOOKUP(B107,索引!AK:AQ,O$2,0),0)</f>
        <v>26</v>
      </c>
      <c r="P107" s="25">
        <f>ROUND(VLOOKUP(E107,索引!$Q:$S,3,0)*VLOOKUP(B107,索引!AK:AQ,P$2,0),0)</f>
        <v>22</v>
      </c>
      <c r="R107" s="23" t="str">
        <f>VLOOKUP(F107,索引!$A:$H,索引!$B$1,0)</f>
        <v>远程</v>
      </c>
      <c r="S107" s="23" t="str">
        <f>INDEX(索引!$AA$5:$AF$9,MATCH(F107,索引!$Y$5:$Y$9,0),MATCH(C107,索引!$AA$3:$AF$3,0))</f>
        <v>弓箭手</v>
      </c>
    </row>
    <row r="108" spans="1:19" x14ac:dyDescent="0.2">
      <c r="A108" s="23">
        <f t="shared" si="1"/>
        <v>100399022</v>
      </c>
      <c r="B108" s="6">
        <v>3</v>
      </c>
      <c r="C108" s="23">
        <v>3</v>
      </c>
      <c r="D108" s="26">
        <f>INDEX(索引!$AA$13:$AI$17,MATCH(F108,索引!$Y$13:$Y$17,0),MATCH(B108,索引!$AA$11:$AI$11,0))</f>
        <v>3099</v>
      </c>
      <c r="E108" s="1">
        <v>22</v>
      </c>
      <c r="F108">
        <v>99</v>
      </c>
      <c r="G108" s="23">
        <f>VLOOKUP(F108,索引!$A:$I,9,0)</f>
        <v>160</v>
      </c>
      <c r="H108" s="23">
        <f>VLOOKUP(F108,索引!$A:$L,12,0)</f>
        <v>900</v>
      </c>
      <c r="I108" s="23">
        <f>ROUND(VLOOKUP(VLOOKUP($E108,索引!$Q:$S,2,0),原始数值!$A:$C,2,0)*VLOOKUP($F108,索引!$A:$H,索引!$C$1,0)*VLOOKUP($E108,索引!$Q:$W,I$2,0)*VLOOKUP($C108,索引!$AK:$AQ,I$2-2,0),0)</f>
        <v>161</v>
      </c>
      <c r="J108" s="23">
        <f>ROUND(VLOOKUP(F108,索引!$A:$H,索引!$D$1,0)*VLOOKUP($E108,索引!$Q:$W,J$2,0)*VLOOKUP($C108,索引!$AK:$AQ,J$2-2,0),0)</f>
        <v>28</v>
      </c>
      <c r="K108" s="23">
        <f>ROUND(VLOOKUP(VLOOKUP($E108,索引!$Q:$S,2,0),原始数值!$A:$C,3,0)*VLOOKUP($F108,索引!$A:$H,索引!$E$1,0)*VLOOKUP($E108,索引!$Q:$W,K$2,0)*VLOOKUP($C108,索引!$AK:$AQ,K$2-2,0),0)</f>
        <v>55754</v>
      </c>
      <c r="L108" s="23">
        <f>VLOOKUP(F108,索引!$A:$H,索引!$F$1,0)</f>
        <v>300</v>
      </c>
      <c r="M108" s="23">
        <f>VLOOKUP(F108,索引!$A:$H,索引!$G$1,0)</f>
        <v>500</v>
      </c>
      <c r="N108" s="24">
        <v>0</v>
      </c>
      <c r="O108" s="25">
        <f>ROUND(VLOOKUP(E108,索引!$Q:$T,4,0)*VLOOKUP(F108,索引!$A:$H,索引!$H$1,0)*VLOOKUP(B108,索引!AK:AQ,O$2,0),0)</f>
        <v>440</v>
      </c>
      <c r="P108" s="25">
        <f>ROUND(VLOOKUP(E108,索引!$Q:$S,3,0)*VLOOKUP(B108,索引!AK:AQ,P$2,0),0)</f>
        <v>22</v>
      </c>
      <c r="R108" s="23" t="str">
        <f>VLOOKUP(F108,索引!$A:$H,索引!$B$1,0)</f>
        <v>BOSS</v>
      </c>
      <c r="S108" s="23" t="str">
        <f>INDEX(索引!$AA$5:$AF$9,MATCH(F108,索引!$Y$5:$Y$9,0),MATCH(C108,索引!$AA$3:$AF$3,0))</f>
        <v>魔化巨猿</v>
      </c>
    </row>
    <row r="109" spans="1:19" x14ac:dyDescent="0.2">
      <c r="A109" s="23">
        <f t="shared" si="1"/>
        <v>100401023</v>
      </c>
      <c r="B109" s="5">
        <v>4</v>
      </c>
      <c r="C109" s="23">
        <v>4</v>
      </c>
      <c r="D109" s="26">
        <f>INDEX(索引!$AA$13:$AI$17,MATCH(F109,索引!$Y$13:$Y$17,0),MATCH(B109,索引!$AA$11:$AI$11,0))</f>
        <v>4001</v>
      </c>
      <c r="E109" s="3">
        <v>23</v>
      </c>
      <c r="F109">
        <v>1</v>
      </c>
      <c r="G109" s="23">
        <f>VLOOKUP(F109,索引!$A:$I,9,0)</f>
        <v>120</v>
      </c>
      <c r="H109" s="23">
        <f>VLOOKUP(F109,索引!$A:$L,12,0)</f>
        <v>600</v>
      </c>
      <c r="I109" s="23">
        <f>ROUND(VLOOKUP(VLOOKUP($E109,索引!$Q:$S,2,0),原始数值!$A:$C,2,0)*VLOOKUP($F109,索引!$A:$H,索引!$C$1,0)*VLOOKUP($E109,索引!$Q:$W,I$2,0)*VLOOKUP($C109,索引!$AK:$AQ,I$2-2,0),0)</f>
        <v>42</v>
      </c>
      <c r="J109" s="23">
        <f>ROUND(VLOOKUP(F109,索引!$A:$H,索引!$D$1,0)*VLOOKUP($E109,索引!$Q:$W,J$2,0)*VLOOKUP($C109,索引!$AK:$AQ,J$2-2,0),0)</f>
        <v>6</v>
      </c>
      <c r="K109" s="23">
        <f>ROUND(VLOOKUP(VLOOKUP($E109,索引!$Q:$S,2,0),原始数值!$A:$C,3,0)*VLOOKUP($F109,索引!$A:$H,索引!$E$1,0)*VLOOKUP($E109,索引!$Q:$W,K$2,0)*VLOOKUP($C109,索引!$AK:$AQ,K$2-2,0),0)</f>
        <v>838</v>
      </c>
      <c r="L109" s="23">
        <f>VLOOKUP(F109,索引!$A:$H,索引!$F$1,0)</f>
        <v>350</v>
      </c>
      <c r="M109" s="23">
        <f>VLOOKUP(F109,索引!$A:$H,索引!$G$1,0)</f>
        <v>1000</v>
      </c>
      <c r="N109" s="24">
        <v>0</v>
      </c>
      <c r="O109" s="25">
        <f>ROUND(VLOOKUP(E109,索引!$Q:$T,4,0)*VLOOKUP(F109,索引!$A:$H,索引!$H$1,0)*VLOOKUP(B109,索引!AK:AQ,O$2,0),0)</f>
        <v>23</v>
      </c>
      <c r="P109" s="25">
        <f>ROUND(VLOOKUP(E109,索引!$Q:$S,3,0)*VLOOKUP(B109,索引!AK:AQ,P$2,0),0)</f>
        <v>23</v>
      </c>
      <c r="R109" s="23" t="str">
        <f>VLOOKUP(F109,索引!$A:$H,索引!$B$1,0)</f>
        <v>普通</v>
      </c>
      <c r="S109" s="23" t="str">
        <f>INDEX(索引!$AA$5:$AF$9,MATCH(F109,索引!$Y$5:$Y$9,0),MATCH(C109,索引!$AA$3:$AF$3,0))</f>
        <v>骷髅</v>
      </c>
    </row>
    <row r="110" spans="1:19" x14ac:dyDescent="0.2">
      <c r="A110" s="23">
        <f t="shared" si="1"/>
        <v>100402023</v>
      </c>
      <c r="B110" s="5">
        <v>4</v>
      </c>
      <c r="C110" s="23">
        <v>4</v>
      </c>
      <c r="D110" s="26">
        <f>INDEX(索引!$AA$13:$AI$17,MATCH(F110,索引!$Y$13:$Y$17,0),MATCH(B110,索引!$AA$11:$AI$11,0))</f>
        <v>4002</v>
      </c>
      <c r="E110" s="3">
        <v>23</v>
      </c>
      <c r="F110">
        <v>2</v>
      </c>
      <c r="G110" s="23">
        <f>VLOOKUP(F110,索引!$A:$I,9,0)</f>
        <v>120</v>
      </c>
      <c r="H110" s="23">
        <f>VLOOKUP(F110,索引!$A:$L,12,0)</f>
        <v>700</v>
      </c>
      <c r="I110" s="23">
        <f>ROUND(VLOOKUP(VLOOKUP($E110,索引!$Q:$S,2,0),原始数值!$A:$C,2,0)*VLOOKUP($F110,索引!$A:$H,索引!$C$1,0)*VLOOKUP($E110,索引!$Q:$W,I$2,0)*VLOOKUP($C110,索引!$AK:$AQ,I$2-2,0),0)</f>
        <v>60</v>
      </c>
      <c r="J110" s="23">
        <f>ROUND(VLOOKUP(F110,索引!$A:$H,索引!$D$1,0)*VLOOKUP($E110,索引!$Q:$W,J$2,0)*VLOOKUP($C110,索引!$AK:$AQ,J$2-2,0),0)</f>
        <v>12</v>
      </c>
      <c r="K110" s="23">
        <f>ROUND(VLOOKUP(VLOOKUP($E110,索引!$Q:$S,2,0),原始数值!$A:$C,3,0)*VLOOKUP($F110,索引!$A:$H,索引!$E$1,0)*VLOOKUP($E110,索引!$Q:$W,K$2,0)*VLOOKUP($C110,索引!$AK:$AQ,K$2-2,0),0)</f>
        <v>1676</v>
      </c>
      <c r="L110" s="23">
        <f>VLOOKUP(F110,索引!$A:$H,索引!$F$1,0)</f>
        <v>200</v>
      </c>
      <c r="M110" s="23">
        <f>VLOOKUP(F110,索引!$A:$H,索引!$G$1,0)</f>
        <v>500</v>
      </c>
      <c r="N110" s="24">
        <v>0</v>
      </c>
      <c r="O110" s="25">
        <f>ROUND(VLOOKUP(E110,索引!$Q:$T,4,0)*VLOOKUP(F110,索引!$A:$H,索引!$H$1,0)*VLOOKUP(B110,索引!AK:AQ,O$2,0),0)</f>
        <v>35</v>
      </c>
      <c r="P110" s="25">
        <f>ROUND(VLOOKUP(E110,索引!$Q:$S,3,0)*VLOOKUP(B110,索引!AK:AQ,P$2,0),0)</f>
        <v>23</v>
      </c>
      <c r="R110" s="23" t="str">
        <f>VLOOKUP(F110,索引!$A:$H,索引!$B$1,0)</f>
        <v>肉盾</v>
      </c>
      <c r="S110" s="23" t="str">
        <f>INDEX(索引!$AA$5:$AF$9,MATCH(F110,索引!$Y$5:$Y$9,0),MATCH(C110,索引!$AA$3:$AF$3,0))</f>
        <v>僵尸</v>
      </c>
    </row>
    <row r="111" spans="1:19" x14ac:dyDescent="0.2">
      <c r="A111" s="23">
        <f t="shared" si="1"/>
        <v>100401024</v>
      </c>
      <c r="B111" s="5">
        <v>4</v>
      </c>
      <c r="C111" s="23">
        <v>4</v>
      </c>
      <c r="D111" s="26">
        <f>INDEX(索引!$AA$13:$AI$17,MATCH(F111,索引!$Y$13:$Y$17,0),MATCH(B111,索引!$AA$11:$AI$11,0))</f>
        <v>4001</v>
      </c>
      <c r="E111" s="1">
        <v>24</v>
      </c>
      <c r="F111">
        <v>1</v>
      </c>
      <c r="G111" s="23">
        <f>VLOOKUP(F111,索引!$A:$I,9,0)</f>
        <v>120</v>
      </c>
      <c r="H111" s="23">
        <f>VLOOKUP(F111,索引!$A:$L,12,0)</f>
        <v>600</v>
      </c>
      <c r="I111" s="23">
        <f>ROUND(VLOOKUP(VLOOKUP($E111,索引!$Q:$S,2,0),原始数值!$A:$C,2,0)*VLOOKUP($F111,索引!$A:$H,索引!$C$1,0)*VLOOKUP($E111,索引!$Q:$W,I$2,0)*VLOOKUP($C111,索引!$AK:$AQ,I$2-2,0),0)</f>
        <v>43</v>
      </c>
      <c r="J111" s="23">
        <f>ROUND(VLOOKUP(F111,索引!$A:$H,索引!$D$1,0)*VLOOKUP($E111,索引!$Q:$W,J$2,0)*VLOOKUP($C111,索引!$AK:$AQ,J$2-2,0),0)</f>
        <v>6</v>
      </c>
      <c r="K111" s="23">
        <f>ROUND(VLOOKUP(VLOOKUP($E111,索引!$Q:$S,2,0),原始数值!$A:$C,3,0)*VLOOKUP($F111,索引!$A:$H,索引!$E$1,0)*VLOOKUP($E111,索引!$Q:$W,K$2,0)*VLOOKUP($C111,索引!$AK:$AQ,K$2-2,0),0)</f>
        <v>944</v>
      </c>
      <c r="L111" s="23">
        <f>VLOOKUP(F111,索引!$A:$H,索引!$F$1,0)</f>
        <v>350</v>
      </c>
      <c r="M111" s="23">
        <f>VLOOKUP(F111,索引!$A:$H,索引!$G$1,0)</f>
        <v>1000</v>
      </c>
      <c r="N111" s="24">
        <v>0</v>
      </c>
      <c r="O111" s="25">
        <f>ROUND(VLOOKUP(E111,索引!$Q:$T,4,0)*VLOOKUP(F111,索引!$A:$H,索引!$H$1,0)*VLOOKUP(B111,索引!AK:AQ,O$2,0),0)</f>
        <v>24</v>
      </c>
      <c r="P111" s="25">
        <f>ROUND(VLOOKUP(E111,索引!$Q:$S,3,0)*VLOOKUP(B111,索引!AK:AQ,P$2,0),0)</f>
        <v>24</v>
      </c>
      <c r="R111" s="23" t="str">
        <f>VLOOKUP(F111,索引!$A:$H,索引!$B$1,0)</f>
        <v>普通</v>
      </c>
      <c r="S111" s="23" t="str">
        <f>INDEX(索引!$AA$5:$AF$9,MATCH(F111,索引!$Y$5:$Y$9,0),MATCH(C111,索引!$AA$3:$AF$3,0))</f>
        <v>骷髅</v>
      </c>
    </row>
    <row r="112" spans="1:19" x14ac:dyDescent="0.2">
      <c r="A112" s="23">
        <f t="shared" si="1"/>
        <v>100402024</v>
      </c>
      <c r="B112" s="5">
        <v>4</v>
      </c>
      <c r="C112" s="23">
        <v>4</v>
      </c>
      <c r="D112" s="26">
        <f>INDEX(索引!$AA$13:$AI$17,MATCH(F112,索引!$Y$13:$Y$17,0),MATCH(B112,索引!$AA$11:$AI$11,0))</f>
        <v>4002</v>
      </c>
      <c r="E112" s="1">
        <v>24</v>
      </c>
      <c r="F112">
        <v>2</v>
      </c>
      <c r="G112" s="23">
        <f>VLOOKUP(F112,索引!$A:$I,9,0)</f>
        <v>120</v>
      </c>
      <c r="H112" s="23">
        <f>VLOOKUP(F112,索引!$A:$L,12,0)</f>
        <v>700</v>
      </c>
      <c r="I112" s="23">
        <f>ROUND(VLOOKUP(VLOOKUP($E112,索引!$Q:$S,2,0),原始数值!$A:$C,2,0)*VLOOKUP($F112,索引!$A:$H,索引!$C$1,0)*VLOOKUP($E112,索引!$Q:$W,I$2,0)*VLOOKUP($C112,索引!$AK:$AQ,I$2-2,0),0)</f>
        <v>62</v>
      </c>
      <c r="J112" s="23">
        <f>ROUND(VLOOKUP(F112,索引!$A:$H,索引!$D$1,0)*VLOOKUP($E112,索引!$Q:$W,J$2,0)*VLOOKUP($C112,索引!$AK:$AQ,J$2-2,0),0)</f>
        <v>12</v>
      </c>
      <c r="K112" s="23">
        <f>ROUND(VLOOKUP(VLOOKUP($E112,索引!$Q:$S,2,0),原始数值!$A:$C,3,0)*VLOOKUP($F112,索引!$A:$H,索引!$E$1,0)*VLOOKUP($E112,索引!$Q:$W,K$2,0)*VLOOKUP($C112,索引!$AK:$AQ,K$2-2,0),0)</f>
        <v>1889</v>
      </c>
      <c r="L112" s="23">
        <f>VLOOKUP(F112,索引!$A:$H,索引!$F$1,0)</f>
        <v>200</v>
      </c>
      <c r="M112" s="23">
        <f>VLOOKUP(F112,索引!$A:$H,索引!$G$1,0)</f>
        <v>500</v>
      </c>
      <c r="N112" s="24">
        <v>0</v>
      </c>
      <c r="O112" s="25">
        <f>ROUND(VLOOKUP(E112,索引!$Q:$T,4,0)*VLOOKUP(F112,索引!$A:$H,索引!$H$1,0)*VLOOKUP(B112,索引!AK:AQ,O$2,0),0)</f>
        <v>36</v>
      </c>
      <c r="P112" s="25">
        <f>ROUND(VLOOKUP(E112,索引!$Q:$S,3,0)*VLOOKUP(B112,索引!AK:AQ,P$2,0),0)</f>
        <v>24</v>
      </c>
      <c r="R112" s="23" t="str">
        <f>VLOOKUP(F112,索引!$A:$H,索引!$B$1,0)</f>
        <v>肉盾</v>
      </c>
      <c r="S112" s="23" t="str">
        <f>INDEX(索引!$AA$5:$AF$9,MATCH(F112,索引!$Y$5:$Y$9,0),MATCH(C112,索引!$AA$3:$AF$3,0))</f>
        <v>僵尸</v>
      </c>
    </row>
    <row r="113" spans="1:19" x14ac:dyDescent="0.2">
      <c r="A113" s="23">
        <f t="shared" si="1"/>
        <v>100404024</v>
      </c>
      <c r="B113" s="5">
        <v>4</v>
      </c>
      <c r="C113" s="23">
        <v>4</v>
      </c>
      <c r="D113" s="26">
        <f>INDEX(索引!$AA$13:$AI$17,MATCH(F113,索引!$Y$13:$Y$17,0),MATCH(B113,索引!$AA$11:$AI$11,0))</f>
        <v>4004</v>
      </c>
      <c r="E113" s="1">
        <v>24</v>
      </c>
      <c r="F113">
        <v>4</v>
      </c>
      <c r="G113" s="23">
        <f>VLOOKUP(F113,索引!$A:$I,9,0)</f>
        <v>900</v>
      </c>
      <c r="H113" s="23">
        <f>VLOOKUP(F113,索引!$A:$L,12,0)</f>
        <v>700</v>
      </c>
      <c r="I113" s="23">
        <f>ROUND(VLOOKUP(VLOOKUP($E113,索引!$Q:$S,2,0),原始数值!$A:$C,2,0)*VLOOKUP($F113,索引!$A:$H,索引!$C$1,0)*VLOOKUP($E113,索引!$Q:$W,I$2,0)*VLOOKUP($C113,索引!$AK:$AQ,I$2-2,0),0)</f>
        <v>71</v>
      </c>
      <c r="J113" s="23">
        <f>ROUND(VLOOKUP(F113,索引!$A:$H,索引!$D$1,0)*VLOOKUP($E113,索引!$Q:$W,J$2,0)*VLOOKUP($C113,索引!$AK:$AQ,J$2-2,0),0)</f>
        <v>6</v>
      </c>
      <c r="K113" s="23">
        <f>ROUND(VLOOKUP(VLOOKUP($E113,索引!$Q:$S,2,0),原始数值!$A:$C,3,0)*VLOOKUP($F113,索引!$A:$H,索引!$E$1,0)*VLOOKUP($E113,索引!$Q:$W,K$2,0)*VLOOKUP($C113,索引!$AK:$AQ,K$2-2,0),0)</f>
        <v>1574</v>
      </c>
      <c r="L113" s="23">
        <f>VLOOKUP(F113,索引!$A:$H,索引!$F$1,0)</f>
        <v>300</v>
      </c>
      <c r="M113" s="23">
        <f>VLOOKUP(F113,索引!$A:$H,索引!$G$1,0)</f>
        <v>750</v>
      </c>
      <c r="N113" s="24">
        <v>0</v>
      </c>
      <c r="O113" s="25">
        <f>ROUND(VLOOKUP(E113,索引!$Q:$T,4,0)*VLOOKUP(F113,索引!$A:$H,索引!$H$1,0)*VLOOKUP(B113,索引!AK:AQ,O$2,0),0)</f>
        <v>29</v>
      </c>
      <c r="P113" s="25">
        <f>ROUND(VLOOKUP(E113,索引!$Q:$S,3,0)*VLOOKUP(B113,索引!AK:AQ,P$2,0),0)</f>
        <v>24</v>
      </c>
      <c r="R113" s="23" t="str">
        <f>VLOOKUP(F113,索引!$A:$H,索引!$B$1,0)</f>
        <v>远程</v>
      </c>
      <c r="S113" s="23" t="str">
        <f>INDEX(索引!$AA$5:$AF$9,MATCH(F113,索引!$Y$5:$Y$9,0),MATCH(C113,索引!$AA$3:$AF$3,0))</f>
        <v>骷髅射手</v>
      </c>
    </row>
    <row r="114" spans="1:19" x14ac:dyDescent="0.2">
      <c r="A114" s="23">
        <f t="shared" si="1"/>
        <v>100401025</v>
      </c>
      <c r="B114" s="5">
        <v>4</v>
      </c>
      <c r="C114" s="23">
        <v>4</v>
      </c>
      <c r="D114" s="26">
        <f>INDEX(索引!$AA$13:$AI$17,MATCH(F114,索引!$Y$13:$Y$17,0),MATCH(B114,索引!$AA$11:$AI$11,0))</f>
        <v>4001</v>
      </c>
      <c r="E114" s="3">
        <v>25</v>
      </c>
      <c r="F114">
        <v>1</v>
      </c>
      <c r="G114" s="23">
        <f>VLOOKUP(F114,索引!$A:$I,9,0)</f>
        <v>120</v>
      </c>
      <c r="H114" s="23">
        <f>VLOOKUP(F114,索引!$A:$L,12,0)</f>
        <v>600</v>
      </c>
      <c r="I114" s="23">
        <f>ROUND(VLOOKUP(VLOOKUP($E114,索引!$Q:$S,2,0),原始数值!$A:$C,2,0)*VLOOKUP($F114,索引!$A:$H,索引!$C$1,0)*VLOOKUP($E114,索引!$Q:$W,I$2,0)*VLOOKUP($C114,索引!$AK:$AQ,I$2-2,0),0)</f>
        <v>45</v>
      </c>
      <c r="J114" s="23">
        <f>ROUND(VLOOKUP(F114,索引!$A:$H,索引!$D$1,0)*VLOOKUP($E114,索引!$Q:$W,J$2,0)*VLOOKUP($C114,索引!$AK:$AQ,J$2-2,0),0)</f>
        <v>6</v>
      </c>
      <c r="K114" s="23">
        <f>ROUND(VLOOKUP(VLOOKUP($E114,索引!$Q:$S,2,0),原始数值!$A:$C,3,0)*VLOOKUP($F114,索引!$A:$H,索引!$E$1,0)*VLOOKUP($E114,索引!$Q:$W,K$2,0)*VLOOKUP($C114,索引!$AK:$AQ,K$2-2,0),0)</f>
        <v>1059</v>
      </c>
      <c r="L114" s="23">
        <f>VLOOKUP(F114,索引!$A:$H,索引!$F$1,0)</f>
        <v>350</v>
      </c>
      <c r="M114" s="23">
        <f>VLOOKUP(F114,索引!$A:$H,索引!$G$1,0)</f>
        <v>1000</v>
      </c>
      <c r="N114" s="24">
        <v>0</v>
      </c>
      <c r="O114" s="25">
        <f>ROUND(VLOOKUP(E114,索引!$Q:$T,4,0)*VLOOKUP(F114,索引!$A:$H,索引!$H$1,0)*VLOOKUP(B114,索引!AK:AQ,O$2,0),0)</f>
        <v>25</v>
      </c>
      <c r="P114" s="25">
        <f>ROUND(VLOOKUP(E114,索引!$Q:$S,3,0)*VLOOKUP(B114,索引!AK:AQ,P$2,0),0)</f>
        <v>25</v>
      </c>
      <c r="R114" s="23" t="str">
        <f>VLOOKUP(F114,索引!$A:$H,索引!$B$1,0)</f>
        <v>普通</v>
      </c>
      <c r="S114" s="23" t="str">
        <f>INDEX(索引!$AA$5:$AF$9,MATCH(F114,索引!$Y$5:$Y$9,0),MATCH(C114,索引!$AA$3:$AF$3,0))</f>
        <v>骷髅</v>
      </c>
    </row>
    <row r="115" spans="1:19" x14ac:dyDescent="0.2">
      <c r="A115" s="23">
        <f t="shared" si="1"/>
        <v>100402025</v>
      </c>
      <c r="B115" s="5">
        <v>4</v>
      </c>
      <c r="C115" s="23">
        <v>4</v>
      </c>
      <c r="D115" s="26">
        <f>INDEX(索引!$AA$13:$AI$17,MATCH(F115,索引!$Y$13:$Y$17,0),MATCH(B115,索引!$AA$11:$AI$11,0))</f>
        <v>4002</v>
      </c>
      <c r="E115" s="3">
        <v>25</v>
      </c>
      <c r="F115">
        <v>2</v>
      </c>
      <c r="G115" s="23">
        <f>VLOOKUP(F115,索引!$A:$I,9,0)</f>
        <v>120</v>
      </c>
      <c r="H115" s="23">
        <f>VLOOKUP(F115,索引!$A:$L,12,0)</f>
        <v>700</v>
      </c>
      <c r="I115" s="23">
        <f>ROUND(VLOOKUP(VLOOKUP($E115,索引!$Q:$S,2,0),原始数值!$A:$C,2,0)*VLOOKUP($F115,索引!$A:$H,索引!$C$1,0)*VLOOKUP($E115,索引!$Q:$W,I$2,0)*VLOOKUP($C115,索引!$AK:$AQ,I$2-2,0),0)</f>
        <v>64</v>
      </c>
      <c r="J115" s="23">
        <f>ROUND(VLOOKUP(F115,索引!$A:$H,索引!$D$1,0)*VLOOKUP($E115,索引!$Q:$W,J$2,0)*VLOOKUP($C115,索引!$AK:$AQ,J$2-2,0),0)</f>
        <v>13</v>
      </c>
      <c r="K115" s="23">
        <f>ROUND(VLOOKUP(VLOOKUP($E115,索引!$Q:$S,2,0),原始数值!$A:$C,3,0)*VLOOKUP($F115,索引!$A:$H,索引!$E$1,0)*VLOOKUP($E115,索引!$Q:$W,K$2,0)*VLOOKUP($C115,索引!$AK:$AQ,K$2-2,0),0)</f>
        <v>2119</v>
      </c>
      <c r="L115" s="23">
        <f>VLOOKUP(F115,索引!$A:$H,索引!$F$1,0)</f>
        <v>200</v>
      </c>
      <c r="M115" s="23">
        <f>VLOOKUP(F115,索引!$A:$H,索引!$G$1,0)</f>
        <v>500</v>
      </c>
      <c r="N115" s="24">
        <v>0</v>
      </c>
      <c r="O115" s="25">
        <f>ROUND(VLOOKUP(E115,索引!$Q:$T,4,0)*VLOOKUP(F115,索引!$A:$H,索引!$H$1,0)*VLOOKUP(B115,索引!AK:AQ,O$2,0),0)</f>
        <v>38</v>
      </c>
      <c r="P115" s="25">
        <f>ROUND(VLOOKUP(E115,索引!$Q:$S,3,0)*VLOOKUP(B115,索引!AK:AQ,P$2,0),0)</f>
        <v>25</v>
      </c>
      <c r="R115" s="23" t="str">
        <f>VLOOKUP(F115,索引!$A:$H,索引!$B$1,0)</f>
        <v>肉盾</v>
      </c>
      <c r="S115" s="23" t="str">
        <f>INDEX(索引!$AA$5:$AF$9,MATCH(F115,索引!$Y$5:$Y$9,0),MATCH(C115,索引!$AA$3:$AF$3,0))</f>
        <v>僵尸</v>
      </c>
    </row>
    <row r="116" spans="1:19" x14ac:dyDescent="0.2">
      <c r="A116" s="23">
        <f t="shared" si="1"/>
        <v>100403025</v>
      </c>
      <c r="B116" s="5">
        <v>4</v>
      </c>
      <c r="C116" s="23">
        <v>4</v>
      </c>
      <c r="D116" s="26">
        <f>INDEX(索引!$AA$13:$AI$17,MATCH(F116,索引!$Y$13:$Y$17,0),MATCH(B116,索引!$AA$11:$AI$11,0))</f>
        <v>4003</v>
      </c>
      <c r="E116" s="3">
        <v>25</v>
      </c>
      <c r="F116">
        <v>3</v>
      </c>
      <c r="G116" s="23">
        <f>VLOOKUP(F116,索引!$A:$I,9,0)</f>
        <v>1100</v>
      </c>
      <c r="H116" s="23">
        <f>VLOOKUP(F116,索引!$A:$L,12,0)</f>
        <v>1000</v>
      </c>
      <c r="I116" s="23">
        <f>ROUND(VLOOKUP(VLOOKUP($E116,索引!$Q:$S,2,0),原始数值!$A:$C,2,0)*VLOOKUP($F116,索引!$A:$H,索引!$C$1,0)*VLOOKUP($E116,索引!$Q:$W,I$2,0)*VLOOKUP($C116,索引!$AK:$AQ,I$2-2,0),0)</f>
        <v>80</v>
      </c>
      <c r="J116" s="23">
        <f>ROUND(VLOOKUP(F116,索引!$A:$H,索引!$D$1,0)*VLOOKUP($E116,索引!$Q:$W,J$2,0)*VLOOKUP($C116,索引!$AK:$AQ,J$2-2,0),0)</f>
        <v>0</v>
      </c>
      <c r="K116" s="23">
        <f>ROUND(VLOOKUP(VLOOKUP($E116,索引!$Q:$S,2,0),原始数值!$A:$C,3,0)*VLOOKUP($F116,索引!$A:$H,索引!$E$1,0)*VLOOKUP($E116,索引!$Q:$W,K$2,0)*VLOOKUP($C116,索引!$AK:$AQ,K$2-2,0),0)</f>
        <v>1412</v>
      </c>
      <c r="L116" s="23">
        <f>VLOOKUP(F116,索引!$A:$H,索引!$F$1,0)</f>
        <v>200</v>
      </c>
      <c r="M116" s="23">
        <f>VLOOKUP(F116,索引!$A:$H,索引!$G$1,0)</f>
        <v>250</v>
      </c>
      <c r="N116" s="24">
        <v>0</v>
      </c>
      <c r="O116" s="25">
        <f>ROUND(VLOOKUP(E116,索引!$Q:$T,4,0)*VLOOKUP(F116,索引!$A:$H,索引!$H$1,0)*VLOOKUP(B116,索引!AK:AQ,O$2,0),0)</f>
        <v>30</v>
      </c>
      <c r="P116" s="25">
        <f>ROUND(VLOOKUP(E116,索引!$Q:$S,3,0)*VLOOKUP(B116,索引!AK:AQ,P$2,0),0)</f>
        <v>25</v>
      </c>
      <c r="R116" s="23" t="str">
        <f>VLOOKUP(F116,索引!$A:$H,索引!$B$1,0)</f>
        <v>法师</v>
      </c>
      <c r="S116" s="23" t="str">
        <f>INDEX(索引!$AA$5:$AF$9,MATCH(F116,索引!$Y$5:$Y$9,0),MATCH(C116,索引!$AA$3:$AF$3,0))</f>
        <v>巫妖</v>
      </c>
    </row>
    <row r="117" spans="1:19" x14ac:dyDescent="0.2">
      <c r="A117" s="23">
        <f t="shared" si="1"/>
        <v>100401026</v>
      </c>
      <c r="B117" s="5">
        <v>4</v>
      </c>
      <c r="C117" s="23">
        <v>4</v>
      </c>
      <c r="D117" s="26">
        <f>INDEX(索引!$AA$13:$AI$17,MATCH(F117,索引!$Y$13:$Y$17,0),MATCH(B117,索引!$AA$11:$AI$11,0))</f>
        <v>4001</v>
      </c>
      <c r="E117" s="1">
        <v>26</v>
      </c>
      <c r="F117">
        <v>1</v>
      </c>
      <c r="G117" s="23">
        <f>VLOOKUP(F117,索引!$A:$I,9,0)</f>
        <v>120</v>
      </c>
      <c r="H117" s="23">
        <f>VLOOKUP(F117,索引!$A:$L,12,0)</f>
        <v>600</v>
      </c>
      <c r="I117" s="23">
        <f>ROUND(VLOOKUP(VLOOKUP($E117,索引!$Q:$S,2,0),原始数值!$A:$C,2,0)*VLOOKUP($F117,索引!$A:$H,索引!$C$1,0)*VLOOKUP($E117,索引!$Q:$W,I$2,0)*VLOOKUP($C117,索引!$AK:$AQ,I$2-2,0),0)</f>
        <v>47</v>
      </c>
      <c r="J117" s="23">
        <f>ROUND(VLOOKUP(F117,索引!$A:$H,索引!$D$1,0)*VLOOKUP($E117,索引!$Q:$W,J$2,0)*VLOOKUP($C117,索引!$AK:$AQ,J$2-2,0),0)</f>
        <v>7</v>
      </c>
      <c r="K117" s="23">
        <f>ROUND(VLOOKUP(VLOOKUP($E117,索引!$Q:$S,2,0),原始数值!$A:$C,3,0)*VLOOKUP($F117,索引!$A:$H,索引!$E$1,0)*VLOOKUP($E117,索引!$Q:$W,K$2,0)*VLOOKUP($C117,索引!$AK:$AQ,K$2-2,0),0)</f>
        <v>1183</v>
      </c>
      <c r="L117" s="23">
        <f>VLOOKUP(F117,索引!$A:$H,索引!$F$1,0)</f>
        <v>350</v>
      </c>
      <c r="M117" s="23">
        <f>VLOOKUP(F117,索引!$A:$H,索引!$G$1,0)</f>
        <v>1000</v>
      </c>
      <c r="N117" s="24">
        <v>0</v>
      </c>
      <c r="O117" s="25">
        <f>ROUND(VLOOKUP(E117,索引!$Q:$T,4,0)*VLOOKUP(F117,索引!$A:$H,索引!$H$1,0)*VLOOKUP(B117,索引!AK:AQ,O$2,0),0)</f>
        <v>26</v>
      </c>
      <c r="P117" s="25">
        <f>ROUND(VLOOKUP(E117,索引!$Q:$S,3,0)*VLOOKUP(B117,索引!AK:AQ,P$2,0),0)</f>
        <v>26</v>
      </c>
      <c r="R117" s="23" t="str">
        <f>VLOOKUP(F117,索引!$A:$H,索引!$B$1,0)</f>
        <v>普通</v>
      </c>
      <c r="S117" s="23" t="str">
        <f>INDEX(索引!$AA$5:$AF$9,MATCH(F117,索引!$Y$5:$Y$9,0),MATCH(C117,索引!$AA$3:$AF$3,0))</f>
        <v>骷髅</v>
      </c>
    </row>
    <row r="118" spans="1:19" x14ac:dyDescent="0.2">
      <c r="A118" s="23">
        <f t="shared" si="1"/>
        <v>100402026</v>
      </c>
      <c r="B118" s="5">
        <v>4</v>
      </c>
      <c r="C118" s="23">
        <v>4</v>
      </c>
      <c r="D118" s="26">
        <f>INDEX(索引!$AA$13:$AI$17,MATCH(F118,索引!$Y$13:$Y$17,0),MATCH(B118,索引!$AA$11:$AI$11,0))</f>
        <v>4002</v>
      </c>
      <c r="E118" s="1">
        <v>26</v>
      </c>
      <c r="F118">
        <v>2</v>
      </c>
      <c r="G118" s="23">
        <f>VLOOKUP(F118,索引!$A:$I,9,0)</f>
        <v>120</v>
      </c>
      <c r="H118" s="23">
        <f>VLOOKUP(F118,索引!$A:$L,12,0)</f>
        <v>700</v>
      </c>
      <c r="I118" s="23">
        <f>ROUND(VLOOKUP(VLOOKUP($E118,索引!$Q:$S,2,0),原始数值!$A:$C,2,0)*VLOOKUP($F118,索引!$A:$H,索引!$C$1,0)*VLOOKUP($E118,索引!$Q:$W,I$2,0)*VLOOKUP($C118,索引!$AK:$AQ,I$2-2,0),0)</f>
        <v>66</v>
      </c>
      <c r="J118" s="23">
        <f>ROUND(VLOOKUP(F118,索引!$A:$H,索引!$D$1,0)*VLOOKUP($E118,索引!$Q:$W,J$2,0)*VLOOKUP($C118,索引!$AK:$AQ,J$2-2,0),0)</f>
        <v>13</v>
      </c>
      <c r="K118" s="23">
        <f>ROUND(VLOOKUP(VLOOKUP($E118,索引!$Q:$S,2,0),原始数值!$A:$C,3,0)*VLOOKUP($F118,索引!$A:$H,索引!$E$1,0)*VLOOKUP($E118,索引!$Q:$W,K$2,0)*VLOOKUP($C118,索引!$AK:$AQ,K$2-2,0),0)</f>
        <v>2367</v>
      </c>
      <c r="L118" s="23">
        <f>VLOOKUP(F118,索引!$A:$H,索引!$F$1,0)</f>
        <v>200</v>
      </c>
      <c r="M118" s="23">
        <f>VLOOKUP(F118,索引!$A:$H,索引!$G$1,0)</f>
        <v>500</v>
      </c>
      <c r="N118" s="24">
        <v>0</v>
      </c>
      <c r="O118" s="25">
        <f>ROUND(VLOOKUP(E118,索引!$Q:$T,4,0)*VLOOKUP(F118,索引!$A:$H,索引!$H$1,0)*VLOOKUP(B118,索引!AK:AQ,O$2,0),0)</f>
        <v>39</v>
      </c>
      <c r="P118" s="25">
        <f>ROUND(VLOOKUP(E118,索引!$Q:$S,3,0)*VLOOKUP(B118,索引!AK:AQ,P$2,0),0)</f>
        <v>26</v>
      </c>
      <c r="R118" s="23" t="str">
        <f>VLOOKUP(F118,索引!$A:$H,索引!$B$1,0)</f>
        <v>肉盾</v>
      </c>
      <c r="S118" s="23" t="str">
        <f>INDEX(索引!$AA$5:$AF$9,MATCH(F118,索引!$Y$5:$Y$9,0),MATCH(C118,索引!$AA$3:$AF$3,0))</f>
        <v>僵尸</v>
      </c>
    </row>
    <row r="119" spans="1:19" x14ac:dyDescent="0.2">
      <c r="A119" s="23">
        <f t="shared" si="1"/>
        <v>100403026</v>
      </c>
      <c r="B119" s="5">
        <v>4</v>
      </c>
      <c r="C119" s="23">
        <v>4</v>
      </c>
      <c r="D119" s="26">
        <f>INDEX(索引!$AA$13:$AI$17,MATCH(F119,索引!$Y$13:$Y$17,0),MATCH(B119,索引!$AA$11:$AI$11,0))</f>
        <v>4003</v>
      </c>
      <c r="E119" s="1">
        <v>26</v>
      </c>
      <c r="F119">
        <v>3</v>
      </c>
      <c r="G119" s="23">
        <f>VLOOKUP(F119,索引!$A:$I,9,0)</f>
        <v>1100</v>
      </c>
      <c r="H119" s="23">
        <f>VLOOKUP(F119,索引!$A:$L,12,0)</f>
        <v>1000</v>
      </c>
      <c r="I119" s="23">
        <f>ROUND(VLOOKUP(VLOOKUP($E119,索引!$Q:$S,2,0),原始数值!$A:$C,2,0)*VLOOKUP($F119,索引!$A:$H,索引!$C$1,0)*VLOOKUP($E119,索引!$Q:$W,I$2,0)*VLOOKUP($C119,索引!$AK:$AQ,I$2-2,0),0)</f>
        <v>83</v>
      </c>
      <c r="J119" s="23">
        <f>ROUND(VLOOKUP(F119,索引!$A:$H,索引!$D$1,0)*VLOOKUP($E119,索引!$Q:$W,J$2,0)*VLOOKUP($C119,索引!$AK:$AQ,J$2-2,0),0)</f>
        <v>0</v>
      </c>
      <c r="K119" s="23">
        <f>ROUND(VLOOKUP(VLOOKUP($E119,索引!$Q:$S,2,0),原始数值!$A:$C,3,0)*VLOOKUP($F119,索引!$A:$H,索引!$E$1,0)*VLOOKUP($E119,索引!$Q:$W,K$2,0)*VLOOKUP($C119,索引!$AK:$AQ,K$2-2,0),0)</f>
        <v>1578</v>
      </c>
      <c r="L119" s="23">
        <f>VLOOKUP(F119,索引!$A:$H,索引!$F$1,0)</f>
        <v>200</v>
      </c>
      <c r="M119" s="23">
        <f>VLOOKUP(F119,索引!$A:$H,索引!$G$1,0)</f>
        <v>250</v>
      </c>
      <c r="N119" s="24">
        <v>0</v>
      </c>
      <c r="O119" s="25">
        <f>ROUND(VLOOKUP(E119,索引!$Q:$T,4,0)*VLOOKUP(F119,索引!$A:$H,索引!$H$1,0)*VLOOKUP(B119,索引!AK:AQ,O$2,0),0)</f>
        <v>31</v>
      </c>
      <c r="P119" s="25">
        <f>ROUND(VLOOKUP(E119,索引!$Q:$S,3,0)*VLOOKUP(B119,索引!AK:AQ,P$2,0),0)</f>
        <v>26</v>
      </c>
      <c r="R119" s="23" t="str">
        <f>VLOOKUP(F119,索引!$A:$H,索引!$B$1,0)</f>
        <v>法师</v>
      </c>
      <c r="S119" s="23" t="str">
        <f>INDEX(索引!$AA$5:$AF$9,MATCH(F119,索引!$Y$5:$Y$9,0),MATCH(C119,索引!$AA$3:$AF$3,0))</f>
        <v>巫妖</v>
      </c>
    </row>
    <row r="120" spans="1:19" x14ac:dyDescent="0.2">
      <c r="A120" s="23">
        <f t="shared" si="1"/>
        <v>100404026</v>
      </c>
      <c r="B120" s="5">
        <v>4</v>
      </c>
      <c r="C120" s="23">
        <v>4</v>
      </c>
      <c r="D120" s="26">
        <f>INDEX(索引!$AA$13:$AI$17,MATCH(F120,索引!$Y$13:$Y$17,0),MATCH(B120,索引!$AA$11:$AI$11,0))</f>
        <v>4004</v>
      </c>
      <c r="E120" s="1">
        <v>26</v>
      </c>
      <c r="F120">
        <v>4</v>
      </c>
      <c r="G120" s="23">
        <f>VLOOKUP(F120,索引!$A:$I,9,0)</f>
        <v>900</v>
      </c>
      <c r="H120" s="23">
        <f>VLOOKUP(F120,索引!$A:$L,12,0)</f>
        <v>700</v>
      </c>
      <c r="I120" s="23">
        <f>ROUND(VLOOKUP(VLOOKUP($E120,索引!$Q:$S,2,0),原始数值!$A:$C,2,0)*VLOOKUP($F120,索引!$A:$H,索引!$C$1,0)*VLOOKUP($E120,索引!$Q:$W,I$2,0)*VLOOKUP($C120,索引!$AK:$AQ,I$2-2,0),0)</f>
        <v>76</v>
      </c>
      <c r="J120" s="23">
        <f>ROUND(VLOOKUP(F120,索引!$A:$H,索引!$D$1,0)*VLOOKUP($E120,索引!$Q:$W,J$2,0)*VLOOKUP($C120,索引!$AK:$AQ,J$2-2,0),0)</f>
        <v>7</v>
      </c>
      <c r="K120" s="23">
        <f>ROUND(VLOOKUP(VLOOKUP($E120,索引!$Q:$S,2,0),原始数值!$A:$C,3,0)*VLOOKUP($F120,索引!$A:$H,索引!$E$1,0)*VLOOKUP($E120,索引!$Q:$W,K$2,0)*VLOOKUP($C120,索引!$AK:$AQ,K$2-2,0),0)</f>
        <v>1972</v>
      </c>
      <c r="L120" s="23">
        <f>VLOOKUP(F120,索引!$A:$H,索引!$F$1,0)</f>
        <v>300</v>
      </c>
      <c r="M120" s="23">
        <f>VLOOKUP(F120,索引!$A:$H,索引!$G$1,0)</f>
        <v>750</v>
      </c>
      <c r="N120" s="24">
        <v>0</v>
      </c>
      <c r="O120" s="25">
        <f>ROUND(VLOOKUP(E120,索引!$Q:$T,4,0)*VLOOKUP(F120,索引!$A:$H,索引!$H$1,0)*VLOOKUP(B120,索引!AK:AQ,O$2,0),0)</f>
        <v>31</v>
      </c>
      <c r="P120" s="25">
        <f>ROUND(VLOOKUP(E120,索引!$Q:$S,3,0)*VLOOKUP(B120,索引!AK:AQ,P$2,0),0)</f>
        <v>26</v>
      </c>
      <c r="R120" s="23" t="str">
        <f>VLOOKUP(F120,索引!$A:$H,索引!$B$1,0)</f>
        <v>远程</v>
      </c>
      <c r="S120" s="23" t="str">
        <f>INDEX(索引!$AA$5:$AF$9,MATCH(F120,索引!$Y$5:$Y$9,0),MATCH(C120,索引!$AA$3:$AF$3,0))</f>
        <v>骷髅射手</v>
      </c>
    </row>
    <row r="121" spans="1:19" s="23" customFormat="1" x14ac:dyDescent="0.2">
      <c r="A121" s="23">
        <f t="shared" si="1"/>
        <v>100302026</v>
      </c>
      <c r="B121" s="21">
        <v>4</v>
      </c>
      <c r="C121" s="23">
        <v>3</v>
      </c>
      <c r="D121" s="26">
        <f>INDEX(索引!$AA$13:$AI$17,MATCH(F121,索引!$Y$13:$Y$17,0),MATCH(B121,索引!$AA$11:$AI$11,0))</f>
        <v>4002</v>
      </c>
      <c r="E121" s="20">
        <v>26</v>
      </c>
      <c r="F121" s="23">
        <v>2</v>
      </c>
      <c r="G121" s="23">
        <f>VLOOKUP(F121,索引!$A:$I,9,0)</f>
        <v>120</v>
      </c>
      <c r="H121" s="23">
        <f>VLOOKUP(F121,索引!$A:$L,12,0)</f>
        <v>700</v>
      </c>
      <c r="I121" s="23">
        <f>ROUND(VLOOKUP(VLOOKUP($E121,索引!$Q:$S,2,0),原始数值!$A:$C,2,0)*VLOOKUP($F121,索引!$A:$H,索引!$C$1,0)*VLOOKUP($E121,索引!$Q:$W,I$2,0)*VLOOKUP($C121,索引!$AK:$AQ,I$2-2,0),0)</f>
        <v>66</v>
      </c>
      <c r="J121" s="23">
        <f>ROUND(VLOOKUP(F121,索引!$A:$H,索引!$D$1,0)*VLOOKUP($E121,索引!$Q:$W,J$2,0)*VLOOKUP($C121,索引!$AK:$AQ,J$2-2,0),0)</f>
        <v>13</v>
      </c>
      <c r="K121" s="23">
        <f>ROUND(VLOOKUP(VLOOKUP($E121,索引!$Q:$S,2,0),原始数值!$A:$C,3,0)*VLOOKUP($F121,索引!$A:$H,索引!$E$1,0)*VLOOKUP($E121,索引!$Q:$W,K$2,0)*VLOOKUP($C121,索引!$AK:$AQ,K$2-2,0),0)</f>
        <v>2367</v>
      </c>
      <c r="L121" s="23">
        <f>VLOOKUP(F121,索引!$A:$H,索引!$F$1,0)</f>
        <v>200</v>
      </c>
      <c r="M121" s="23">
        <f>VLOOKUP(F121,索引!$A:$H,索引!$G$1,0)</f>
        <v>500</v>
      </c>
      <c r="N121" s="24">
        <v>0</v>
      </c>
      <c r="O121" s="25">
        <f>ROUND(VLOOKUP(E121,索引!$Q:$T,4,0)*VLOOKUP(F121,索引!$A:$H,索引!$H$1,0)*VLOOKUP(B121,索引!AK:AQ,O$2,0),0)</f>
        <v>39</v>
      </c>
      <c r="P121" s="25">
        <f>ROUND(VLOOKUP(E121,索引!$Q:$S,3,0)*VLOOKUP(B121,索引!AK:AQ,P$2,0),0)</f>
        <v>26</v>
      </c>
      <c r="R121" s="23" t="str">
        <f>VLOOKUP(F121,索引!$A:$H,索引!$B$1,0)</f>
        <v>肉盾</v>
      </c>
      <c r="S121" s="23" t="str">
        <f>INDEX(索引!$AA$5:$AF$9,MATCH(F121,索引!$Y$5:$Y$9,0),MATCH(C121,索引!$AA$3:$AF$3,0))</f>
        <v>树妖</v>
      </c>
    </row>
    <row r="122" spans="1:19" s="23" customFormat="1" x14ac:dyDescent="0.2">
      <c r="A122" s="23">
        <f t="shared" si="1"/>
        <v>100303026</v>
      </c>
      <c r="B122" s="21">
        <v>4</v>
      </c>
      <c r="C122" s="23">
        <v>3</v>
      </c>
      <c r="D122" s="26">
        <f>INDEX(索引!$AA$13:$AI$17,MATCH(F122,索引!$Y$13:$Y$17,0),MATCH(B122,索引!$AA$11:$AI$11,0))</f>
        <v>4003</v>
      </c>
      <c r="E122" s="20">
        <v>26</v>
      </c>
      <c r="F122" s="23">
        <v>3</v>
      </c>
      <c r="G122" s="23">
        <f>VLOOKUP(F122,索引!$A:$I,9,0)</f>
        <v>1100</v>
      </c>
      <c r="H122" s="23">
        <f>VLOOKUP(F122,索引!$A:$L,12,0)</f>
        <v>1000</v>
      </c>
      <c r="I122" s="23">
        <f>ROUND(VLOOKUP(VLOOKUP($E122,索引!$Q:$S,2,0),原始数值!$A:$C,2,0)*VLOOKUP($F122,索引!$A:$H,索引!$C$1,0)*VLOOKUP($E122,索引!$Q:$W,I$2,0)*VLOOKUP($C122,索引!$AK:$AQ,I$2-2,0),0)</f>
        <v>83</v>
      </c>
      <c r="J122" s="23">
        <f>ROUND(VLOOKUP(F122,索引!$A:$H,索引!$D$1,0)*VLOOKUP($E122,索引!$Q:$W,J$2,0)*VLOOKUP($C122,索引!$AK:$AQ,J$2-2,0),0)</f>
        <v>0</v>
      </c>
      <c r="K122" s="23">
        <f>ROUND(VLOOKUP(VLOOKUP($E122,索引!$Q:$S,2,0),原始数值!$A:$C,3,0)*VLOOKUP($F122,索引!$A:$H,索引!$E$1,0)*VLOOKUP($E122,索引!$Q:$W,K$2,0)*VLOOKUP($C122,索引!$AK:$AQ,K$2-2,0),0)</f>
        <v>1578</v>
      </c>
      <c r="L122" s="23">
        <f>VLOOKUP(F122,索引!$A:$H,索引!$F$1,0)</f>
        <v>200</v>
      </c>
      <c r="M122" s="23">
        <f>VLOOKUP(F122,索引!$A:$H,索引!$G$1,0)</f>
        <v>250</v>
      </c>
      <c r="N122" s="24">
        <v>0</v>
      </c>
      <c r="O122" s="25">
        <f>ROUND(VLOOKUP(E122,索引!$Q:$T,4,0)*VLOOKUP(F122,索引!$A:$H,索引!$H$1,0)*VLOOKUP(B122,索引!AK:AQ,O$2,0),0)</f>
        <v>31</v>
      </c>
      <c r="P122" s="25">
        <f>ROUND(VLOOKUP(E122,索引!$Q:$S,3,0)*VLOOKUP(B122,索引!AK:AQ,P$2,0),0)</f>
        <v>26</v>
      </c>
      <c r="R122" s="23" t="str">
        <f>VLOOKUP(F122,索引!$A:$H,索引!$B$1,0)</f>
        <v>法师</v>
      </c>
      <c r="S122" s="23" t="str">
        <f>INDEX(索引!$AA$5:$AF$9,MATCH(F122,索引!$Y$5:$Y$9,0),MATCH(C122,索引!$AA$3:$AF$3,0))</f>
        <v>德鲁伊</v>
      </c>
    </row>
    <row r="123" spans="1:19" x14ac:dyDescent="0.2">
      <c r="A123" s="23">
        <f t="shared" si="1"/>
        <v>100401027</v>
      </c>
      <c r="B123" s="5">
        <v>4</v>
      </c>
      <c r="C123" s="23">
        <v>4</v>
      </c>
      <c r="D123" s="26">
        <f>INDEX(索引!$AA$13:$AI$17,MATCH(F123,索引!$Y$13:$Y$17,0),MATCH(B123,索引!$AA$11:$AI$11,0))</f>
        <v>4001</v>
      </c>
      <c r="E123" s="3">
        <v>27</v>
      </c>
      <c r="F123">
        <v>1</v>
      </c>
      <c r="G123" s="23">
        <f>VLOOKUP(F123,索引!$A:$I,9,0)</f>
        <v>120</v>
      </c>
      <c r="H123" s="23">
        <f>VLOOKUP(F123,索引!$A:$L,12,0)</f>
        <v>600</v>
      </c>
      <c r="I123" s="23">
        <f>ROUND(VLOOKUP(VLOOKUP($E123,索引!$Q:$S,2,0),原始数值!$A:$C,2,0)*VLOOKUP($F123,索引!$A:$H,索引!$C$1,0)*VLOOKUP($E123,索引!$Q:$W,I$2,0)*VLOOKUP($C123,索引!$AK:$AQ,I$2-2,0),0)</f>
        <v>48</v>
      </c>
      <c r="J123" s="23">
        <f>ROUND(VLOOKUP(F123,索引!$A:$H,索引!$D$1,0)*VLOOKUP($E123,索引!$Q:$W,J$2,0)*VLOOKUP($C123,索引!$AK:$AQ,J$2-2,0),0)</f>
        <v>7</v>
      </c>
      <c r="K123" s="23">
        <f>ROUND(VLOOKUP(VLOOKUP($E123,索引!$Q:$S,2,0),原始数值!$A:$C,3,0)*VLOOKUP($F123,索引!$A:$H,索引!$E$1,0)*VLOOKUP($E123,索引!$Q:$W,K$2,0)*VLOOKUP($C123,索引!$AK:$AQ,K$2-2,0),0)</f>
        <v>1317</v>
      </c>
      <c r="L123" s="23">
        <f>VLOOKUP(F123,索引!$A:$H,索引!$F$1,0)</f>
        <v>350</v>
      </c>
      <c r="M123" s="23">
        <f>VLOOKUP(F123,索引!$A:$H,索引!$G$1,0)</f>
        <v>1000</v>
      </c>
      <c r="N123" s="24">
        <v>0</v>
      </c>
      <c r="O123" s="25">
        <f>ROUND(VLOOKUP(E123,索引!$Q:$T,4,0)*VLOOKUP(F123,索引!$A:$H,索引!$H$1,0)*VLOOKUP(B123,索引!AK:AQ,O$2,0),0)</f>
        <v>27</v>
      </c>
      <c r="P123" s="25">
        <f>ROUND(VLOOKUP(E123,索引!$Q:$S,3,0)*VLOOKUP(B123,索引!AK:AQ,P$2,0),0)</f>
        <v>27</v>
      </c>
      <c r="R123" s="23" t="str">
        <f>VLOOKUP(F123,索引!$A:$H,索引!$B$1,0)</f>
        <v>普通</v>
      </c>
      <c r="S123" s="23" t="str">
        <f>INDEX(索引!$AA$5:$AF$9,MATCH(F123,索引!$Y$5:$Y$9,0),MATCH(C123,索引!$AA$3:$AF$3,0))</f>
        <v>骷髅</v>
      </c>
    </row>
    <row r="124" spans="1:19" x14ac:dyDescent="0.2">
      <c r="A124" s="23">
        <f t="shared" si="1"/>
        <v>100402027</v>
      </c>
      <c r="B124" s="5">
        <v>4</v>
      </c>
      <c r="C124" s="23">
        <v>4</v>
      </c>
      <c r="D124" s="26">
        <f>INDEX(索引!$AA$13:$AI$17,MATCH(F124,索引!$Y$13:$Y$17,0),MATCH(B124,索引!$AA$11:$AI$11,0))</f>
        <v>4002</v>
      </c>
      <c r="E124" s="3">
        <v>27</v>
      </c>
      <c r="F124">
        <v>2</v>
      </c>
      <c r="G124" s="23">
        <f>VLOOKUP(F124,索引!$A:$I,9,0)</f>
        <v>120</v>
      </c>
      <c r="H124" s="23">
        <f>VLOOKUP(F124,索引!$A:$L,12,0)</f>
        <v>700</v>
      </c>
      <c r="I124" s="23">
        <f>ROUND(VLOOKUP(VLOOKUP($E124,索引!$Q:$S,2,0),原始数值!$A:$C,2,0)*VLOOKUP($F124,索引!$A:$H,索引!$C$1,0)*VLOOKUP($E124,索引!$Q:$W,I$2,0)*VLOOKUP($C124,索引!$AK:$AQ,I$2-2,0),0)</f>
        <v>69</v>
      </c>
      <c r="J124" s="23">
        <f>ROUND(VLOOKUP(F124,索引!$A:$H,索引!$D$1,0)*VLOOKUP($E124,索引!$Q:$W,J$2,0)*VLOOKUP($C124,索引!$AK:$AQ,J$2-2,0),0)</f>
        <v>14</v>
      </c>
      <c r="K124" s="23">
        <f>ROUND(VLOOKUP(VLOOKUP($E124,索引!$Q:$S,2,0),原始数值!$A:$C,3,0)*VLOOKUP($F124,索引!$A:$H,索引!$E$1,0)*VLOOKUP($E124,索引!$Q:$W,K$2,0)*VLOOKUP($C124,索引!$AK:$AQ,K$2-2,0),0)</f>
        <v>2633</v>
      </c>
      <c r="L124" s="23">
        <f>VLOOKUP(F124,索引!$A:$H,索引!$F$1,0)</f>
        <v>200</v>
      </c>
      <c r="M124" s="23">
        <f>VLOOKUP(F124,索引!$A:$H,索引!$G$1,0)</f>
        <v>500</v>
      </c>
      <c r="N124" s="24">
        <v>0</v>
      </c>
      <c r="O124" s="25">
        <f>ROUND(VLOOKUP(E124,索引!$Q:$T,4,0)*VLOOKUP(F124,索引!$A:$H,索引!$H$1,0)*VLOOKUP(B124,索引!AK:AQ,O$2,0),0)</f>
        <v>41</v>
      </c>
      <c r="P124" s="25">
        <f>ROUND(VLOOKUP(E124,索引!$Q:$S,3,0)*VLOOKUP(B124,索引!AK:AQ,P$2,0),0)</f>
        <v>27</v>
      </c>
      <c r="R124" s="23" t="str">
        <f>VLOOKUP(F124,索引!$A:$H,索引!$B$1,0)</f>
        <v>肉盾</v>
      </c>
      <c r="S124" s="23" t="str">
        <f>INDEX(索引!$AA$5:$AF$9,MATCH(F124,索引!$Y$5:$Y$9,0),MATCH(C124,索引!$AA$3:$AF$3,0))</f>
        <v>僵尸</v>
      </c>
    </row>
    <row r="125" spans="1:19" x14ac:dyDescent="0.2">
      <c r="A125" s="23">
        <f t="shared" si="1"/>
        <v>100403027</v>
      </c>
      <c r="B125" s="5">
        <v>4</v>
      </c>
      <c r="C125" s="23">
        <v>4</v>
      </c>
      <c r="D125" s="26">
        <f>INDEX(索引!$AA$13:$AI$17,MATCH(F125,索引!$Y$13:$Y$17,0),MATCH(B125,索引!$AA$11:$AI$11,0))</f>
        <v>4003</v>
      </c>
      <c r="E125" s="3">
        <v>27</v>
      </c>
      <c r="F125">
        <v>3</v>
      </c>
      <c r="G125" s="23">
        <f>VLOOKUP(F125,索引!$A:$I,9,0)</f>
        <v>1100</v>
      </c>
      <c r="H125" s="23">
        <f>VLOOKUP(F125,索引!$A:$L,12,0)</f>
        <v>1000</v>
      </c>
      <c r="I125" s="23">
        <f>ROUND(VLOOKUP(VLOOKUP($E125,索引!$Q:$S,2,0),原始数值!$A:$C,2,0)*VLOOKUP($F125,索引!$A:$H,索引!$C$1,0)*VLOOKUP($E125,索引!$Q:$W,I$2,0)*VLOOKUP($C125,索引!$AK:$AQ,I$2-2,0),0)</f>
        <v>86</v>
      </c>
      <c r="J125" s="23">
        <f>ROUND(VLOOKUP(F125,索引!$A:$H,索引!$D$1,0)*VLOOKUP($E125,索引!$Q:$W,J$2,0)*VLOOKUP($C125,索引!$AK:$AQ,J$2-2,0),0)</f>
        <v>0</v>
      </c>
      <c r="K125" s="23">
        <f>ROUND(VLOOKUP(VLOOKUP($E125,索引!$Q:$S,2,0),原始数值!$A:$C,3,0)*VLOOKUP($F125,索引!$A:$H,索引!$E$1,0)*VLOOKUP($E125,索引!$Q:$W,K$2,0)*VLOOKUP($C125,索引!$AK:$AQ,K$2-2,0),0)</f>
        <v>1756</v>
      </c>
      <c r="L125" s="23">
        <f>VLOOKUP(F125,索引!$A:$H,索引!$F$1,0)</f>
        <v>200</v>
      </c>
      <c r="M125" s="23">
        <f>VLOOKUP(F125,索引!$A:$H,索引!$G$1,0)</f>
        <v>250</v>
      </c>
      <c r="N125" s="24">
        <v>0</v>
      </c>
      <c r="O125" s="25">
        <f>ROUND(VLOOKUP(E125,索引!$Q:$T,4,0)*VLOOKUP(F125,索引!$A:$H,索引!$H$1,0)*VLOOKUP(B125,索引!AK:AQ,O$2,0),0)</f>
        <v>32</v>
      </c>
      <c r="P125" s="25">
        <f>ROUND(VLOOKUP(E125,索引!$Q:$S,3,0)*VLOOKUP(B125,索引!AK:AQ,P$2,0),0)</f>
        <v>27</v>
      </c>
      <c r="R125" s="23" t="str">
        <f>VLOOKUP(F125,索引!$A:$H,索引!$B$1,0)</f>
        <v>法师</v>
      </c>
      <c r="S125" s="23" t="str">
        <f>INDEX(索引!$AA$5:$AF$9,MATCH(F125,索引!$Y$5:$Y$9,0),MATCH(C125,索引!$AA$3:$AF$3,0))</f>
        <v>巫妖</v>
      </c>
    </row>
    <row r="126" spans="1:19" x14ac:dyDescent="0.2">
      <c r="A126" s="23">
        <f t="shared" si="1"/>
        <v>100404027</v>
      </c>
      <c r="B126" s="5">
        <v>4</v>
      </c>
      <c r="C126" s="23">
        <v>4</v>
      </c>
      <c r="D126" s="26">
        <f>INDEX(索引!$AA$13:$AI$17,MATCH(F126,索引!$Y$13:$Y$17,0),MATCH(B126,索引!$AA$11:$AI$11,0))</f>
        <v>4004</v>
      </c>
      <c r="E126" s="3">
        <v>27</v>
      </c>
      <c r="F126">
        <v>4</v>
      </c>
      <c r="G126" s="23">
        <f>VLOOKUP(F126,索引!$A:$I,9,0)</f>
        <v>900</v>
      </c>
      <c r="H126" s="23">
        <f>VLOOKUP(F126,索引!$A:$L,12,0)</f>
        <v>700</v>
      </c>
      <c r="I126" s="23">
        <f>ROUND(VLOOKUP(VLOOKUP($E126,索引!$Q:$S,2,0),原始数值!$A:$C,2,0)*VLOOKUP($F126,索引!$A:$H,索引!$C$1,0)*VLOOKUP($E126,索引!$Q:$W,I$2,0)*VLOOKUP($C126,索引!$AK:$AQ,I$2-2,0),0)</f>
        <v>79</v>
      </c>
      <c r="J126" s="23">
        <f>ROUND(VLOOKUP(F126,索引!$A:$H,索引!$D$1,0)*VLOOKUP($E126,索引!$Q:$W,J$2,0)*VLOOKUP($C126,索引!$AK:$AQ,J$2-2,0),0)</f>
        <v>7</v>
      </c>
      <c r="K126" s="23">
        <f>ROUND(VLOOKUP(VLOOKUP($E126,索引!$Q:$S,2,0),原始数值!$A:$C,3,0)*VLOOKUP($F126,索引!$A:$H,索引!$E$1,0)*VLOOKUP($E126,索引!$Q:$W,K$2,0)*VLOOKUP($C126,索引!$AK:$AQ,K$2-2,0),0)</f>
        <v>2195</v>
      </c>
      <c r="L126" s="23">
        <f>VLOOKUP(F126,索引!$A:$H,索引!$F$1,0)</f>
        <v>300</v>
      </c>
      <c r="M126" s="23">
        <f>VLOOKUP(F126,索引!$A:$H,索引!$G$1,0)</f>
        <v>750</v>
      </c>
      <c r="N126" s="24">
        <v>0</v>
      </c>
      <c r="O126" s="25">
        <f>ROUND(VLOOKUP(E126,索引!$Q:$T,4,0)*VLOOKUP(F126,索引!$A:$H,索引!$H$1,0)*VLOOKUP(B126,索引!AK:AQ,O$2,0),0)</f>
        <v>32</v>
      </c>
      <c r="P126" s="25">
        <f>ROUND(VLOOKUP(E126,索引!$Q:$S,3,0)*VLOOKUP(B126,索引!AK:AQ,P$2,0),0)</f>
        <v>27</v>
      </c>
      <c r="R126" s="23" t="str">
        <f>VLOOKUP(F126,索引!$A:$H,索引!$B$1,0)</f>
        <v>远程</v>
      </c>
      <c r="S126" s="23" t="str">
        <f>INDEX(索引!$AA$5:$AF$9,MATCH(F126,索引!$Y$5:$Y$9,0),MATCH(C126,索引!$AA$3:$AF$3,0))</f>
        <v>骷髅射手</v>
      </c>
    </row>
    <row r="127" spans="1:19" s="26" customFormat="1" x14ac:dyDescent="0.2">
      <c r="A127" s="26">
        <f t="shared" si="1"/>
        <v>100301027</v>
      </c>
      <c r="B127" s="21">
        <v>4</v>
      </c>
      <c r="C127" s="26">
        <v>3</v>
      </c>
      <c r="D127" s="26">
        <f>INDEX(索引!$AA$13:$AI$17,MATCH(F127,索引!$Y$13:$Y$17,0),MATCH(B127,索引!$AA$11:$AI$11,0))</f>
        <v>4001</v>
      </c>
      <c r="E127" s="22">
        <v>27</v>
      </c>
      <c r="F127" s="26">
        <v>1</v>
      </c>
      <c r="G127" s="26">
        <f>VLOOKUP(F127,索引!$A:$I,9,0)</f>
        <v>120</v>
      </c>
      <c r="H127" s="26">
        <f>VLOOKUP(F127,索引!$A:$L,12,0)</f>
        <v>600</v>
      </c>
      <c r="I127" s="26">
        <f>ROUND(VLOOKUP(VLOOKUP($E127,索引!$Q:$S,2,0),原始数值!$A:$C,2,0)*VLOOKUP($F127,索引!$A:$H,索引!$C$1,0)*VLOOKUP($E127,索引!$Q:$W,I$2,0)*VLOOKUP($C127,索引!$AK:$AQ,I$2-2,0),0)</f>
        <v>48</v>
      </c>
      <c r="J127" s="26">
        <f>ROUND(VLOOKUP(F127,索引!$A:$H,索引!$D$1,0)*VLOOKUP($E127,索引!$Q:$W,J$2,0)*VLOOKUP($C127,索引!$AK:$AQ,J$2-2,0),0)</f>
        <v>7</v>
      </c>
      <c r="K127" s="26">
        <f>ROUND(VLOOKUP(VLOOKUP($E127,索引!$Q:$S,2,0),原始数值!$A:$C,3,0)*VLOOKUP($F127,索引!$A:$H,索引!$E$1,0)*VLOOKUP($E127,索引!$Q:$W,K$2,0)*VLOOKUP($C127,索引!$AK:$AQ,K$2-2,0),0)</f>
        <v>1317</v>
      </c>
      <c r="L127" s="26">
        <f>VLOOKUP(F127,索引!$A:$H,索引!$F$1,0)</f>
        <v>350</v>
      </c>
      <c r="M127" s="26">
        <f>VLOOKUP(F127,索引!$A:$H,索引!$G$1,0)</f>
        <v>1000</v>
      </c>
      <c r="N127" s="24">
        <v>0</v>
      </c>
      <c r="O127" s="26">
        <f>ROUND(VLOOKUP(E127,索引!$Q:$T,4,0)*VLOOKUP(F127,索引!$A:$H,索引!$H$1,0)*VLOOKUP(B127,索引!AK:AQ,O$2,0),0)</f>
        <v>27</v>
      </c>
      <c r="P127" s="26">
        <f>ROUND(VLOOKUP(E127,索引!$Q:$S,3,0)*VLOOKUP(B127,索引!AK:AQ,P$2,0),0)</f>
        <v>27</v>
      </c>
      <c r="R127" s="26" t="str">
        <f>VLOOKUP(F127,索引!$A:$H,索引!$B$1,0)</f>
        <v>普通</v>
      </c>
      <c r="S127" s="26" t="str">
        <f>INDEX(索引!$AA$5:$AF$9,MATCH(F127,索引!$Y$5:$Y$9,0),MATCH(C127,索引!$AA$3:$AF$3,0))</f>
        <v>小精灵</v>
      </c>
    </row>
    <row r="128" spans="1:19" s="23" customFormat="1" x14ac:dyDescent="0.2">
      <c r="A128" s="23">
        <f t="shared" si="1"/>
        <v>100302027</v>
      </c>
      <c r="B128" s="21">
        <v>4</v>
      </c>
      <c r="C128" s="23">
        <v>3</v>
      </c>
      <c r="D128" s="26">
        <f>INDEX(索引!$AA$13:$AI$17,MATCH(F128,索引!$Y$13:$Y$17,0),MATCH(B128,索引!$AA$11:$AI$11,0))</f>
        <v>4002</v>
      </c>
      <c r="E128" s="22">
        <v>27</v>
      </c>
      <c r="F128" s="23">
        <v>2</v>
      </c>
      <c r="G128" s="23">
        <f>VLOOKUP(F128,索引!$A:$I,9,0)</f>
        <v>120</v>
      </c>
      <c r="H128" s="23">
        <f>VLOOKUP(F128,索引!$A:$L,12,0)</f>
        <v>700</v>
      </c>
      <c r="I128" s="23">
        <f>ROUND(VLOOKUP(VLOOKUP($E128,索引!$Q:$S,2,0),原始数值!$A:$C,2,0)*VLOOKUP($F128,索引!$A:$H,索引!$C$1,0)*VLOOKUP($E128,索引!$Q:$W,I$2,0)*VLOOKUP($C128,索引!$AK:$AQ,I$2-2,0),0)</f>
        <v>69</v>
      </c>
      <c r="J128" s="23">
        <f>ROUND(VLOOKUP(F128,索引!$A:$H,索引!$D$1,0)*VLOOKUP($E128,索引!$Q:$W,J$2,0)*VLOOKUP($C128,索引!$AK:$AQ,J$2-2,0),0)</f>
        <v>14</v>
      </c>
      <c r="K128" s="23">
        <f>ROUND(VLOOKUP(VLOOKUP($E128,索引!$Q:$S,2,0),原始数值!$A:$C,3,0)*VLOOKUP($F128,索引!$A:$H,索引!$E$1,0)*VLOOKUP($E128,索引!$Q:$W,K$2,0)*VLOOKUP($C128,索引!$AK:$AQ,K$2-2,0),0)</f>
        <v>2633</v>
      </c>
      <c r="L128" s="23">
        <f>VLOOKUP(F128,索引!$A:$H,索引!$F$1,0)</f>
        <v>200</v>
      </c>
      <c r="M128" s="23">
        <f>VLOOKUP(F128,索引!$A:$H,索引!$G$1,0)</f>
        <v>500</v>
      </c>
      <c r="N128" s="24">
        <v>0</v>
      </c>
      <c r="O128" s="25">
        <f>ROUND(VLOOKUP(E128,索引!$Q:$T,4,0)*VLOOKUP(F128,索引!$A:$H,索引!$H$1,0)*VLOOKUP(B128,索引!AK:AQ,O$2,0),0)</f>
        <v>41</v>
      </c>
      <c r="P128" s="25">
        <f>ROUND(VLOOKUP(E128,索引!$Q:$S,3,0)*VLOOKUP(B128,索引!AK:AQ,P$2,0),0)</f>
        <v>27</v>
      </c>
      <c r="R128" s="23" t="str">
        <f>VLOOKUP(F128,索引!$A:$H,索引!$B$1,0)</f>
        <v>肉盾</v>
      </c>
      <c r="S128" s="23" t="str">
        <f>INDEX(索引!$AA$5:$AF$9,MATCH(F128,索引!$Y$5:$Y$9,0),MATCH(C128,索引!$AA$3:$AF$3,0))</f>
        <v>树妖</v>
      </c>
    </row>
    <row r="129" spans="1:19" s="23" customFormat="1" x14ac:dyDescent="0.2">
      <c r="A129" s="23">
        <f t="shared" si="1"/>
        <v>100303027</v>
      </c>
      <c r="B129" s="21">
        <v>4</v>
      </c>
      <c r="C129" s="23">
        <v>3</v>
      </c>
      <c r="D129" s="26">
        <f>INDEX(索引!$AA$13:$AI$17,MATCH(F129,索引!$Y$13:$Y$17,0),MATCH(B129,索引!$AA$11:$AI$11,0))</f>
        <v>4003</v>
      </c>
      <c r="E129" s="22">
        <v>27</v>
      </c>
      <c r="F129" s="23">
        <v>3</v>
      </c>
      <c r="G129" s="23">
        <f>VLOOKUP(F129,索引!$A:$I,9,0)</f>
        <v>1100</v>
      </c>
      <c r="H129" s="23">
        <f>VLOOKUP(F129,索引!$A:$L,12,0)</f>
        <v>1000</v>
      </c>
      <c r="I129" s="23">
        <f>ROUND(VLOOKUP(VLOOKUP($E129,索引!$Q:$S,2,0),原始数值!$A:$C,2,0)*VLOOKUP($F129,索引!$A:$H,索引!$C$1,0)*VLOOKUP($E129,索引!$Q:$W,I$2,0)*VLOOKUP($C129,索引!$AK:$AQ,I$2-2,0),0)</f>
        <v>86</v>
      </c>
      <c r="J129" s="23">
        <f>ROUND(VLOOKUP(F129,索引!$A:$H,索引!$D$1,0)*VLOOKUP($E129,索引!$Q:$W,J$2,0)*VLOOKUP($C129,索引!$AK:$AQ,J$2-2,0),0)</f>
        <v>0</v>
      </c>
      <c r="K129" s="23">
        <f>ROUND(VLOOKUP(VLOOKUP($E129,索引!$Q:$S,2,0),原始数值!$A:$C,3,0)*VLOOKUP($F129,索引!$A:$H,索引!$E$1,0)*VLOOKUP($E129,索引!$Q:$W,K$2,0)*VLOOKUP($C129,索引!$AK:$AQ,K$2-2,0),0)</f>
        <v>1756</v>
      </c>
      <c r="L129" s="23">
        <f>VLOOKUP(F129,索引!$A:$H,索引!$F$1,0)</f>
        <v>200</v>
      </c>
      <c r="M129" s="23">
        <f>VLOOKUP(F129,索引!$A:$H,索引!$G$1,0)</f>
        <v>250</v>
      </c>
      <c r="N129" s="24">
        <v>0</v>
      </c>
      <c r="O129" s="25">
        <f>ROUND(VLOOKUP(E129,索引!$Q:$T,4,0)*VLOOKUP(F129,索引!$A:$H,索引!$H$1,0)*VLOOKUP(B129,索引!AK:AQ,O$2,0),0)</f>
        <v>32</v>
      </c>
      <c r="P129" s="25">
        <f>ROUND(VLOOKUP(E129,索引!$Q:$S,3,0)*VLOOKUP(B129,索引!AK:AQ,P$2,0),0)</f>
        <v>27</v>
      </c>
      <c r="R129" s="23" t="str">
        <f>VLOOKUP(F129,索引!$A:$H,索引!$B$1,0)</f>
        <v>法师</v>
      </c>
      <c r="S129" s="23" t="str">
        <f>INDEX(索引!$AA$5:$AF$9,MATCH(F129,索引!$Y$5:$Y$9,0),MATCH(C129,索引!$AA$3:$AF$3,0))</f>
        <v>德鲁伊</v>
      </c>
    </row>
    <row r="130" spans="1:19" s="23" customFormat="1" x14ac:dyDescent="0.2">
      <c r="A130" s="23">
        <f t="shared" si="1"/>
        <v>100304027</v>
      </c>
      <c r="B130" s="21">
        <v>4</v>
      </c>
      <c r="C130" s="23">
        <v>3</v>
      </c>
      <c r="D130" s="26">
        <f>INDEX(索引!$AA$13:$AI$17,MATCH(F130,索引!$Y$13:$Y$17,0),MATCH(B130,索引!$AA$11:$AI$11,0))</f>
        <v>4004</v>
      </c>
      <c r="E130" s="22">
        <v>27</v>
      </c>
      <c r="F130" s="23">
        <v>4</v>
      </c>
      <c r="G130" s="23">
        <f>VLOOKUP(F130,索引!$A:$I,9,0)</f>
        <v>900</v>
      </c>
      <c r="H130" s="23">
        <f>VLOOKUP(F130,索引!$A:$L,12,0)</f>
        <v>700</v>
      </c>
      <c r="I130" s="23">
        <f>ROUND(VLOOKUP(VLOOKUP($E130,索引!$Q:$S,2,0),原始数值!$A:$C,2,0)*VLOOKUP($F130,索引!$A:$H,索引!$C$1,0)*VLOOKUP($E130,索引!$Q:$W,I$2,0)*VLOOKUP($C130,索引!$AK:$AQ,I$2-2,0),0)</f>
        <v>79</v>
      </c>
      <c r="J130" s="23">
        <f>ROUND(VLOOKUP(F130,索引!$A:$H,索引!$D$1,0)*VLOOKUP($E130,索引!$Q:$W,J$2,0)*VLOOKUP($C130,索引!$AK:$AQ,J$2-2,0),0)</f>
        <v>7</v>
      </c>
      <c r="K130" s="23">
        <f>ROUND(VLOOKUP(VLOOKUP($E130,索引!$Q:$S,2,0),原始数值!$A:$C,3,0)*VLOOKUP($F130,索引!$A:$H,索引!$E$1,0)*VLOOKUP($E130,索引!$Q:$W,K$2,0)*VLOOKUP($C130,索引!$AK:$AQ,K$2-2,0),0)</f>
        <v>2195</v>
      </c>
      <c r="L130" s="23">
        <f>VLOOKUP(F130,索引!$A:$H,索引!$F$1,0)</f>
        <v>300</v>
      </c>
      <c r="M130" s="23">
        <f>VLOOKUP(F130,索引!$A:$H,索引!$G$1,0)</f>
        <v>750</v>
      </c>
      <c r="N130" s="24">
        <v>0</v>
      </c>
      <c r="O130" s="25">
        <f>ROUND(VLOOKUP(E130,索引!$Q:$T,4,0)*VLOOKUP(F130,索引!$A:$H,索引!$H$1,0)*VLOOKUP(B130,索引!AK:AQ,O$2,0),0)</f>
        <v>32</v>
      </c>
      <c r="P130" s="25">
        <f>ROUND(VLOOKUP(E130,索引!$Q:$S,3,0)*VLOOKUP(B130,索引!AK:AQ,P$2,0),0)</f>
        <v>27</v>
      </c>
      <c r="R130" s="23" t="str">
        <f>VLOOKUP(F130,索引!$A:$H,索引!$B$1,0)</f>
        <v>远程</v>
      </c>
      <c r="S130" s="23" t="str">
        <f>INDEX(索引!$AA$5:$AF$9,MATCH(F130,索引!$Y$5:$Y$9,0),MATCH(C130,索引!$AA$3:$AF$3,0))</f>
        <v>毒液蜘蛛</v>
      </c>
    </row>
    <row r="131" spans="1:19" x14ac:dyDescent="0.2">
      <c r="A131" s="23">
        <f t="shared" si="1"/>
        <v>100401028</v>
      </c>
      <c r="B131" s="5">
        <v>4</v>
      </c>
      <c r="C131" s="23">
        <v>4</v>
      </c>
      <c r="D131" s="26">
        <f>INDEX(索引!$AA$13:$AI$17,MATCH(F131,索引!$Y$13:$Y$17,0),MATCH(B131,索引!$AA$11:$AI$11,0))</f>
        <v>4001</v>
      </c>
      <c r="E131" s="1">
        <v>28</v>
      </c>
      <c r="F131">
        <v>1</v>
      </c>
      <c r="G131" s="23">
        <f>VLOOKUP(F131,索引!$A:$I,9,0)</f>
        <v>120</v>
      </c>
      <c r="H131" s="23">
        <f>VLOOKUP(F131,索引!$A:$L,12,0)</f>
        <v>600</v>
      </c>
      <c r="I131" s="23">
        <f>ROUND(VLOOKUP(VLOOKUP($E131,索引!$Q:$S,2,0),原始数值!$A:$C,2,0)*VLOOKUP($F131,索引!$A:$H,索引!$C$1,0)*VLOOKUP($E131,索引!$Q:$W,I$2,0)*VLOOKUP($C131,索引!$AK:$AQ,I$2-2,0),0)</f>
        <v>50</v>
      </c>
      <c r="J131" s="23">
        <f>ROUND(VLOOKUP(F131,索引!$A:$H,索引!$D$1,0)*VLOOKUP($E131,索引!$Q:$W,J$2,0)*VLOOKUP($C131,索引!$AK:$AQ,J$2-2,0),0)</f>
        <v>7</v>
      </c>
      <c r="K131" s="23">
        <f>ROUND(VLOOKUP(VLOOKUP($E131,索引!$Q:$S,2,0),原始数值!$A:$C,3,0)*VLOOKUP($F131,索引!$A:$H,索引!$E$1,0)*VLOOKUP($E131,索引!$Q:$W,K$2,0)*VLOOKUP($C131,索引!$AK:$AQ,K$2-2,0),0)</f>
        <v>1460</v>
      </c>
      <c r="L131" s="23">
        <f>VLOOKUP(F131,索引!$A:$H,索引!$F$1,0)</f>
        <v>350</v>
      </c>
      <c r="M131" s="23">
        <f>VLOOKUP(F131,索引!$A:$H,索引!$G$1,0)</f>
        <v>1000</v>
      </c>
      <c r="N131" s="24">
        <v>0</v>
      </c>
      <c r="O131" s="25">
        <f>ROUND(VLOOKUP(E131,索引!$Q:$T,4,0)*VLOOKUP(F131,索引!$A:$H,索引!$H$1,0)*VLOOKUP(B131,索引!AK:AQ,O$2,0),0)</f>
        <v>28</v>
      </c>
      <c r="P131" s="25">
        <f>ROUND(VLOOKUP(E131,索引!$Q:$S,3,0)*VLOOKUP(B131,索引!AK:AQ,P$2,0),0)</f>
        <v>28</v>
      </c>
      <c r="R131" s="23" t="str">
        <f>VLOOKUP(F131,索引!$A:$H,索引!$B$1,0)</f>
        <v>普通</v>
      </c>
      <c r="S131" s="23" t="str">
        <f>INDEX(索引!$AA$5:$AF$9,MATCH(F131,索引!$Y$5:$Y$9,0),MATCH(C131,索引!$AA$3:$AF$3,0))</f>
        <v>骷髅</v>
      </c>
    </row>
    <row r="132" spans="1:19" x14ac:dyDescent="0.2">
      <c r="A132" s="23">
        <f t="shared" si="1"/>
        <v>100402028</v>
      </c>
      <c r="B132" s="5">
        <v>4</v>
      </c>
      <c r="C132" s="23">
        <v>4</v>
      </c>
      <c r="D132" s="26">
        <f>INDEX(索引!$AA$13:$AI$17,MATCH(F132,索引!$Y$13:$Y$17,0),MATCH(B132,索引!$AA$11:$AI$11,0))</f>
        <v>4002</v>
      </c>
      <c r="E132" s="1">
        <v>28</v>
      </c>
      <c r="F132">
        <v>2</v>
      </c>
      <c r="G132" s="23">
        <f>VLOOKUP(F132,索引!$A:$I,9,0)</f>
        <v>120</v>
      </c>
      <c r="H132" s="23">
        <f>VLOOKUP(F132,索引!$A:$L,12,0)</f>
        <v>700</v>
      </c>
      <c r="I132" s="23">
        <f>ROUND(VLOOKUP(VLOOKUP($E132,索引!$Q:$S,2,0),原始数值!$A:$C,2,0)*VLOOKUP($F132,索引!$A:$H,索引!$C$1,0)*VLOOKUP($E132,索引!$Q:$W,I$2,0)*VLOOKUP($C132,索引!$AK:$AQ,I$2-2,0),0)</f>
        <v>71</v>
      </c>
      <c r="J132" s="23">
        <f>ROUND(VLOOKUP(F132,索引!$A:$H,索引!$D$1,0)*VLOOKUP($E132,索引!$Q:$W,J$2,0)*VLOOKUP($C132,索引!$AK:$AQ,J$2-2,0),0)</f>
        <v>14</v>
      </c>
      <c r="K132" s="23">
        <f>ROUND(VLOOKUP(VLOOKUP($E132,索引!$Q:$S,2,0),原始数值!$A:$C,3,0)*VLOOKUP($F132,索引!$A:$H,索引!$E$1,0)*VLOOKUP($E132,索引!$Q:$W,K$2,0)*VLOOKUP($C132,索引!$AK:$AQ,K$2-2,0),0)</f>
        <v>2919</v>
      </c>
      <c r="L132" s="23">
        <f>VLOOKUP(F132,索引!$A:$H,索引!$F$1,0)</f>
        <v>200</v>
      </c>
      <c r="M132" s="23">
        <f>VLOOKUP(F132,索引!$A:$H,索引!$G$1,0)</f>
        <v>500</v>
      </c>
      <c r="N132" s="24">
        <v>0</v>
      </c>
      <c r="O132" s="25">
        <f>ROUND(VLOOKUP(E132,索引!$Q:$T,4,0)*VLOOKUP(F132,索引!$A:$H,索引!$H$1,0)*VLOOKUP(B132,索引!AK:AQ,O$2,0),0)</f>
        <v>42</v>
      </c>
      <c r="P132" s="25">
        <f>ROUND(VLOOKUP(E132,索引!$Q:$S,3,0)*VLOOKUP(B132,索引!AK:AQ,P$2,0),0)</f>
        <v>28</v>
      </c>
      <c r="R132" s="23" t="str">
        <f>VLOOKUP(F132,索引!$A:$H,索引!$B$1,0)</f>
        <v>肉盾</v>
      </c>
      <c r="S132" s="23" t="str">
        <f>INDEX(索引!$AA$5:$AF$9,MATCH(F132,索引!$Y$5:$Y$9,0),MATCH(C132,索引!$AA$3:$AF$3,0))</f>
        <v>僵尸</v>
      </c>
    </row>
    <row r="133" spans="1:19" x14ac:dyDescent="0.2">
      <c r="A133" s="23">
        <f t="shared" si="1"/>
        <v>100403028</v>
      </c>
      <c r="B133" s="5">
        <v>4</v>
      </c>
      <c r="C133" s="23">
        <v>4</v>
      </c>
      <c r="D133" s="26">
        <f>INDEX(索引!$AA$13:$AI$17,MATCH(F133,索引!$Y$13:$Y$17,0),MATCH(B133,索引!$AA$11:$AI$11,0))</f>
        <v>4003</v>
      </c>
      <c r="E133" s="1">
        <v>28</v>
      </c>
      <c r="F133">
        <v>3</v>
      </c>
      <c r="G133" s="23">
        <f>VLOOKUP(F133,索引!$A:$I,9,0)</f>
        <v>1100</v>
      </c>
      <c r="H133" s="23">
        <f>VLOOKUP(F133,索引!$A:$L,12,0)</f>
        <v>1000</v>
      </c>
      <c r="I133" s="23">
        <f>ROUND(VLOOKUP(VLOOKUP($E133,索引!$Q:$S,2,0),原始数值!$A:$C,2,0)*VLOOKUP($F133,索引!$A:$H,索引!$C$1,0)*VLOOKUP($E133,索引!$Q:$W,I$2,0)*VLOOKUP($C133,索引!$AK:$AQ,I$2-2,0),0)</f>
        <v>89</v>
      </c>
      <c r="J133" s="23">
        <f>ROUND(VLOOKUP(F133,索引!$A:$H,索引!$D$1,0)*VLOOKUP($E133,索引!$Q:$W,J$2,0)*VLOOKUP($C133,索引!$AK:$AQ,J$2-2,0),0)</f>
        <v>0</v>
      </c>
      <c r="K133" s="23">
        <f>ROUND(VLOOKUP(VLOOKUP($E133,索引!$Q:$S,2,0),原始数值!$A:$C,3,0)*VLOOKUP($F133,索引!$A:$H,索引!$E$1,0)*VLOOKUP($E133,索引!$Q:$W,K$2,0)*VLOOKUP($C133,索引!$AK:$AQ,K$2-2,0),0)</f>
        <v>1946</v>
      </c>
      <c r="L133" s="23">
        <f>VLOOKUP(F133,索引!$A:$H,索引!$F$1,0)</f>
        <v>200</v>
      </c>
      <c r="M133" s="23">
        <f>VLOOKUP(F133,索引!$A:$H,索引!$G$1,0)</f>
        <v>250</v>
      </c>
      <c r="N133" s="24">
        <v>0</v>
      </c>
      <c r="O133" s="25">
        <f>ROUND(VLOOKUP(E133,索引!$Q:$T,4,0)*VLOOKUP(F133,索引!$A:$H,索引!$H$1,0)*VLOOKUP(B133,索引!AK:AQ,O$2,0),0)</f>
        <v>34</v>
      </c>
      <c r="P133" s="25">
        <f>ROUND(VLOOKUP(E133,索引!$Q:$S,3,0)*VLOOKUP(B133,索引!AK:AQ,P$2,0),0)</f>
        <v>28</v>
      </c>
      <c r="R133" s="23" t="str">
        <f>VLOOKUP(F133,索引!$A:$H,索引!$B$1,0)</f>
        <v>法师</v>
      </c>
      <c r="S133" s="23" t="str">
        <f>INDEX(索引!$AA$5:$AF$9,MATCH(F133,索引!$Y$5:$Y$9,0),MATCH(C133,索引!$AA$3:$AF$3,0))</f>
        <v>巫妖</v>
      </c>
    </row>
    <row r="134" spans="1:19" x14ac:dyDescent="0.2">
      <c r="A134" s="23">
        <f t="shared" ref="A134:A194" si="2">100000000+C134*100000+F134*1000+E134</f>
        <v>100404028</v>
      </c>
      <c r="B134" s="5">
        <v>4</v>
      </c>
      <c r="C134" s="23">
        <v>4</v>
      </c>
      <c r="D134" s="26">
        <f>INDEX(索引!$AA$13:$AI$17,MATCH(F134,索引!$Y$13:$Y$17,0),MATCH(B134,索引!$AA$11:$AI$11,0))</f>
        <v>4004</v>
      </c>
      <c r="E134" s="1">
        <v>28</v>
      </c>
      <c r="F134">
        <v>4</v>
      </c>
      <c r="G134" s="23">
        <f>VLOOKUP(F134,索引!$A:$I,9,0)</f>
        <v>900</v>
      </c>
      <c r="H134" s="23">
        <f>VLOOKUP(F134,索引!$A:$L,12,0)</f>
        <v>700</v>
      </c>
      <c r="I134" s="23">
        <f>ROUND(VLOOKUP(VLOOKUP($E134,索引!$Q:$S,2,0),原始数值!$A:$C,2,0)*VLOOKUP($F134,索引!$A:$H,索引!$C$1,0)*VLOOKUP($E134,索引!$Q:$W,I$2,0)*VLOOKUP($C134,索引!$AK:$AQ,I$2-2,0),0)</f>
        <v>82</v>
      </c>
      <c r="J134" s="23">
        <f>ROUND(VLOOKUP(F134,索引!$A:$H,索引!$D$1,0)*VLOOKUP($E134,索引!$Q:$W,J$2,0)*VLOOKUP($C134,索引!$AK:$AQ,J$2-2,0),0)</f>
        <v>7</v>
      </c>
      <c r="K134" s="23">
        <f>ROUND(VLOOKUP(VLOOKUP($E134,索引!$Q:$S,2,0),原始数值!$A:$C,3,0)*VLOOKUP($F134,索引!$A:$H,索引!$E$1,0)*VLOOKUP($E134,索引!$Q:$W,K$2,0)*VLOOKUP($C134,索引!$AK:$AQ,K$2-2,0),0)</f>
        <v>2433</v>
      </c>
      <c r="L134" s="23">
        <f>VLOOKUP(F134,索引!$A:$H,索引!$F$1,0)</f>
        <v>300</v>
      </c>
      <c r="M134" s="23">
        <f>VLOOKUP(F134,索引!$A:$H,索引!$G$1,0)</f>
        <v>750</v>
      </c>
      <c r="N134" s="24">
        <v>0</v>
      </c>
      <c r="O134" s="25">
        <f>ROUND(VLOOKUP(E134,索引!$Q:$T,4,0)*VLOOKUP(F134,索引!$A:$H,索引!$H$1,0)*VLOOKUP(B134,索引!AK:AQ,O$2,0),0)</f>
        <v>34</v>
      </c>
      <c r="P134" s="25">
        <f>ROUND(VLOOKUP(E134,索引!$Q:$S,3,0)*VLOOKUP(B134,索引!AK:AQ,P$2,0),0)</f>
        <v>28</v>
      </c>
      <c r="R134" s="23" t="str">
        <f>VLOOKUP(F134,索引!$A:$H,索引!$B$1,0)</f>
        <v>远程</v>
      </c>
      <c r="S134" s="23" t="str">
        <f>INDEX(索引!$AA$5:$AF$9,MATCH(F134,索引!$Y$5:$Y$9,0),MATCH(C134,索引!$AA$3:$AF$3,0))</f>
        <v>骷髅射手</v>
      </c>
    </row>
    <row r="135" spans="1:19" s="23" customFormat="1" x14ac:dyDescent="0.2">
      <c r="A135" s="23">
        <f t="shared" si="2"/>
        <v>100301028</v>
      </c>
      <c r="B135" s="21">
        <v>4</v>
      </c>
      <c r="C135" s="23">
        <v>3</v>
      </c>
      <c r="D135" s="26">
        <f>INDEX(索引!$AA$13:$AI$17,MATCH(F135,索引!$Y$13:$Y$17,0),MATCH(B135,索引!$AA$11:$AI$11,0))</f>
        <v>4001</v>
      </c>
      <c r="E135" s="20">
        <v>28</v>
      </c>
      <c r="F135" s="23">
        <v>1</v>
      </c>
      <c r="G135" s="23">
        <f>VLOOKUP(F135,索引!$A:$I,9,0)</f>
        <v>120</v>
      </c>
      <c r="H135" s="23">
        <f>VLOOKUP(F135,索引!$A:$L,12,0)</f>
        <v>600</v>
      </c>
      <c r="I135" s="23">
        <f>ROUND(VLOOKUP(VLOOKUP($E135,索引!$Q:$S,2,0),原始数值!$A:$C,2,0)*VLOOKUP($F135,索引!$A:$H,索引!$C$1,0)*VLOOKUP($E135,索引!$Q:$W,I$2,0)*VLOOKUP($C135,索引!$AK:$AQ,I$2-2,0),0)</f>
        <v>50</v>
      </c>
      <c r="J135" s="23">
        <f>ROUND(VLOOKUP(F135,索引!$A:$H,索引!$D$1,0)*VLOOKUP($E135,索引!$Q:$W,J$2,0)*VLOOKUP($C135,索引!$AK:$AQ,J$2-2,0),0)</f>
        <v>7</v>
      </c>
      <c r="K135" s="23">
        <f>ROUND(VLOOKUP(VLOOKUP($E135,索引!$Q:$S,2,0),原始数值!$A:$C,3,0)*VLOOKUP($F135,索引!$A:$H,索引!$E$1,0)*VLOOKUP($E135,索引!$Q:$W,K$2,0)*VLOOKUP($C135,索引!$AK:$AQ,K$2-2,0),0)</f>
        <v>1460</v>
      </c>
      <c r="L135" s="23">
        <f>VLOOKUP(F135,索引!$A:$H,索引!$F$1,0)</f>
        <v>350</v>
      </c>
      <c r="M135" s="23">
        <f>VLOOKUP(F135,索引!$A:$H,索引!$G$1,0)</f>
        <v>1000</v>
      </c>
      <c r="N135" s="24">
        <v>0</v>
      </c>
      <c r="O135" s="25">
        <f>ROUND(VLOOKUP(E135,索引!$Q:$T,4,0)*VLOOKUP(F135,索引!$A:$H,索引!$H$1,0)*VLOOKUP(B135,索引!AK:AQ,O$2,0),0)</f>
        <v>28</v>
      </c>
      <c r="P135" s="25">
        <f>ROUND(VLOOKUP(E135,索引!$Q:$S,3,0)*VLOOKUP(B135,索引!AK:AQ,P$2,0),0)</f>
        <v>28</v>
      </c>
      <c r="R135" s="23" t="str">
        <f>VLOOKUP(F135,索引!$A:$H,索引!$B$1,0)</f>
        <v>普通</v>
      </c>
      <c r="S135" s="23" t="str">
        <f>INDEX(索引!$AA$5:$AF$9,MATCH(F135,索引!$Y$5:$Y$9,0),MATCH(C135,索引!$AA$3:$AF$3,0))</f>
        <v>小精灵</v>
      </c>
    </row>
    <row r="136" spans="1:19" s="23" customFormat="1" x14ac:dyDescent="0.2">
      <c r="A136" s="23">
        <f t="shared" si="2"/>
        <v>100302028</v>
      </c>
      <c r="B136" s="21">
        <v>4</v>
      </c>
      <c r="C136" s="23">
        <v>3</v>
      </c>
      <c r="D136" s="26">
        <f>INDEX(索引!$AA$13:$AI$17,MATCH(F136,索引!$Y$13:$Y$17,0),MATCH(B136,索引!$AA$11:$AI$11,0))</f>
        <v>4002</v>
      </c>
      <c r="E136" s="20">
        <v>28</v>
      </c>
      <c r="F136" s="23">
        <v>2</v>
      </c>
      <c r="G136" s="23">
        <f>VLOOKUP(F136,索引!$A:$I,9,0)</f>
        <v>120</v>
      </c>
      <c r="H136" s="23">
        <f>VLOOKUP(F136,索引!$A:$L,12,0)</f>
        <v>700</v>
      </c>
      <c r="I136" s="23">
        <f>ROUND(VLOOKUP(VLOOKUP($E136,索引!$Q:$S,2,0),原始数值!$A:$C,2,0)*VLOOKUP($F136,索引!$A:$H,索引!$C$1,0)*VLOOKUP($E136,索引!$Q:$W,I$2,0)*VLOOKUP($C136,索引!$AK:$AQ,I$2-2,0),0)</f>
        <v>71</v>
      </c>
      <c r="J136" s="23">
        <f>ROUND(VLOOKUP(F136,索引!$A:$H,索引!$D$1,0)*VLOOKUP($E136,索引!$Q:$W,J$2,0)*VLOOKUP($C136,索引!$AK:$AQ,J$2-2,0),0)</f>
        <v>14</v>
      </c>
      <c r="K136" s="23">
        <f>ROUND(VLOOKUP(VLOOKUP($E136,索引!$Q:$S,2,0),原始数值!$A:$C,3,0)*VLOOKUP($F136,索引!$A:$H,索引!$E$1,0)*VLOOKUP($E136,索引!$Q:$W,K$2,0)*VLOOKUP($C136,索引!$AK:$AQ,K$2-2,0),0)</f>
        <v>2919</v>
      </c>
      <c r="L136" s="23">
        <f>VLOOKUP(F136,索引!$A:$H,索引!$F$1,0)</f>
        <v>200</v>
      </c>
      <c r="M136" s="23">
        <f>VLOOKUP(F136,索引!$A:$H,索引!$G$1,0)</f>
        <v>500</v>
      </c>
      <c r="N136" s="24">
        <v>0</v>
      </c>
      <c r="O136" s="25">
        <f>ROUND(VLOOKUP(E136,索引!$Q:$T,4,0)*VLOOKUP(F136,索引!$A:$H,索引!$H$1,0)*VLOOKUP(B136,索引!AK:AQ,O$2,0),0)</f>
        <v>42</v>
      </c>
      <c r="P136" s="25">
        <f>ROUND(VLOOKUP(E136,索引!$Q:$S,3,0)*VLOOKUP(B136,索引!AK:AQ,P$2,0),0)</f>
        <v>28</v>
      </c>
      <c r="R136" s="23" t="str">
        <f>VLOOKUP(F136,索引!$A:$H,索引!$B$1,0)</f>
        <v>肉盾</v>
      </c>
      <c r="S136" s="23" t="str">
        <f>INDEX(索引!$AA$5:$AF$9,MATCH(F136,索引!$Y$5:$Y$9,0),MATCH(C136,索引!$AA$3:$AF$3,0))</f>
        <v>树妖</v>
      </c>
    </row>
    <row r="137" spans="1:19" s="23" customFormat="1" x14ac:dyDescent="0.2">
      <c r="A137" s="23">
        <f t="shared" si="2"/>
        <v>100303028</v>
      </c>
      <c r="B137" s="21">
        <v>4</v>
      </c>
      <c r="C137" s="23">
        <v>3</v>
      </c>
      <c r="D137" s="26">
        <f>INDEX(索引!$AA$13:$AI$17,MATCH(F137,索引!$Y$13:$Y$17,0),MATCH(B137,索引!$AA$11:$AI$11,0))</f>
        <v>4003</v>
      </c>
      <c r="E137" s="20">
        <v>28</v>
      </c>
      <c r="F137" s="23">
        <v>3</v>
      </c>
      <c r="G137" s="23">
        <f>VLOOKUP(F137,索引!$A:$I,9,0)</f>
        <v>1100</v>
      </c>
      <c r="H137" s="23">
        <f>VLOOKUP(F137,索引!$A:$L,12,0)</f>
        <v>1000</v>
      </c>
      <c r="I137" s="23">
        <f>ROUND(VLOOKUP(VLOOKUP($E137,索引!$Q:$S,2,0),原始数值!$A:$C,2,0)*VLOOKUP($F137,索引!$A:$H,索引!$C$1,0)*VLOOKUP($E137,索引!$Q:$W,I$2,0)*VLOOKUP($C137,索引!$AK:$AQ,I$2-2,0),0)</f>
        <v>89</v>
      </c>
      <c r="J137" s="23">
        <f>ROUND(VLOOKUP(F137,索引!$A:$H,索引!$D$1,0)*VLOOKUP($E137,索引!$Q:$W,J$2,0)*VLOOKUP($C137,索引!$AK:$AQ,J$2-2,0),0)</f>
        <v>0</v>
      </c>
      <c r="K137" s="23">
        <f>ROUND(VLOOKUP(VLOOKUP($E137,索引!$Q:$S,2,0),原始数值!$A:$C,3,0)*VLOOKUP($F137,索引!$A:$H,索引!$E$1,0)*VLOOKUP($E137,索引!$Q:$W,K$2,0)*VLOOKUP($C137,索引!$AK:$AQ,K$2-2,0),0)</f>
        <v>1946</v>
      </c>
      <c r="L137" s="23">
        <f>VLOOKUP(F137,索引!$A:$H,索引!$F$1,0)</f>
        <v>200</v>
      </c>
      <c r="M137" s="23">
        <f>VLOOKUP(F137,索引!$A:$H,索引!$G$1,0)</f>
        <v>250</v>
      </c>
      <c r="N137" s="24">
        <v>0</v>
      </c>
      <c r="O137" s="25">
        <f>ROUND(VLOOKUP(E137,索引!$Q:$T,4,0)*VLOOKUP(F137,索引!$A:$H,索引!$H$1,0)*VLOOKUP(B137,索引!AK:AQ,O$2,0),0)</f>
        <v>34</v>
      </c>
      <c r="P137" s="25">
        <f>ROUND(VLOOKUP(E137,索引!$Q:$S,3,0)*VLOOKUP(B137,索引!AK:AQ,P$2,0),0)</f>
        <v>28</v>
      </c>
      <c r="R137" s="23" t="str">
        <f>VLOOKUP(F137,索引!$A:$H,索引!$B$1,0)</f>
        <v>法师</v>
      </c>
      <c r="S137" s="23" t="str">
        <f>INDEX(索引!$AA$5:$AF$9,MATCH(F137,索引!$Y$5:$Y$9,0),MATCH(C137,索引!$AA$3:$AF$3,0))</f>
        <v>德鲁伊</v>
      </c>
    </row>
    <row r="138" spans="1:19" s="23" customFormat="1" x14ac:dyDescent="0.2">
      <c r="A138" s="23">
        <f t="shared" si="2"/>
        <v>100304028</v>
      </c>
      <c r="B138" s="21">
        <v>4</v>
      </c>
      <c r="C138" s="23">
        <v>3</v>
      </c>
      <c r="D138" s="26">
        <f>INDEX(索引!$AA$13:$AI$17,MATCH(F138,索引!$Y$13:$Y$17,0),MATCH(B138,索引!$AA$11:$AI$11,0))</f>
        <v>4004</v>
      </c>
      <c r="E138" s="20">
        <v>28</v>
      </c>
      <c r="F138" s="23">
        <v>4</v>
      </c>
      <c r="G138" s="23">
        <f>VLOOKUP(F138,索引!$A:$I,9,0)</f>
        <v>900</v>
      </c>
      <c r="H138" s="23">
        <f>VLOOKUP(F138,索引!$A:$L,12,0)</f>
        <v>700</v>
      </c>
      <c r="I138" s="23">
        <f>ROUND(VLOOKUP(VLOOKUP($E138,索引!$Q:$S,2,0),原始数值!$A:$C,2,0)*VLOOKUP($F138,索引!$A:$H,索引!$C$1,0)*VLOOKUP($E138,索引!$Q:$W,I$2,0)*VLOOKUP($C138,索引!$AK:$AQ,I$2-2,0),0)</f>
        <v>82</v>
      </c>
      <c r="J138" s="23">
        <f>ROUND(VLOOKUP(F138,索引!$A:$H,索引!$D$1,0)*VLOOKUP($E138,索引!$Q:$W,J$2,0)*VLOOKUP($C138,索引!$AK:$AQ,J$2-2,0),0)</f>
        <v>7</v>
      </c>
      <c r="K138" s="23">
        <f>ROUND(VLOOKUP(VLOOKUP($E138,索引!$Q:$S,2,0),原始数值!$A:$C,3,0)*VLOOKUP($F138,索引!$A:$H,索引!$E$1,0)*VLOOKUP($E138,索引!$Q:$W,K$2,0)*VLOOKUP($C138,索引!$AK:$AQ,K$2-2,0),0)</f>
        <v>2433</v>
      </c>
      <c r="L138" s="23">
        <f>VLOOKUP(F138,索引!$A:$H,索引!$F$1,0)</f>
        <v>300</v>
      </c>
      <c r="M138" s="23">
        <f>VLOOKUP(F138,索引!$A:$H,索引!$G$1,0)</f>
        <v>750</v>
      </c>
      <c r="N138" s="24">
        <v>0</v>
      </c>
      <c r="O138" s="25">
        <f>ROUND(VLOOKUP(E138,索引!$Q:$T,4,0)*VLOOKUP(F138,索引!$A:$H,索引!$H$1,0)*VLOOKUP(B138,索引!AK:AQ,O$2,0),0)</f>
        <v>34</v>
      </c>
      <c r="P138" s="25">
        <f>ROUND(VLOOKUP(E138,索引!$Q:$S,3,0)*VLOOKUP(B138,索引!AK:AQ,P$2,0),0)</f>
        <v>28</v>
      </c>
      <c r="R138" s="23" t="str">
        <f>VLOOKUP(F138,索引!$A:$H,索引!$B$1,0)</f>
        <v>远程</v>
      </c>
      <c r="S138" s="23" t="str">
        <f>INDEX(索引!$AA$5:$AF$9,MATCH(F138,索引!$Y$5:$Y$9,0),MATCH(C138,索引!$AA$3:$AF$3,0))</f>
        <v>毒液蜘蛛</v>
      </c>
    </row>
    <row r="139" spans="1:19" x14ac:dyDescent="0.2">
      <c r="A139" s="23">
        <f t="shared" si="2"/>
        <v>100499028</v>
      </c>
      <c r="B139" s="5">
        <v>4</v>
      </c>
      <c r="C139" s="23">
        <v>4</v>
      </c>
      <c r="D139" s="26">
        <f>INDEX(索引!$AA$13:$AI$17,MATCH(F139,索引!$Y$13:$Y$17,0),MATCH(B139,索引!$AA$11:$AI$11,0))</f>
        <v>4099</v>
      </c>
      <c r="E139" s="1">
        <v>28</v>
      </c>
      <c r="F139">
        <v>99</v>
      </c>
      <c r="G139" s="23">
        <f>VLOOKUP(F139,索引!$A:$I,9,0)</f>
        <v>160</v>
      </c>
      <c r="H139" s="23">
        <f>VLOOKUP(F139,索引!$A:$L,12,0)</f>
        <v>900</v>
      </c>
      <c r="I139" s="23">
        <f>ROUND(VLOOKUP(VLOOKUP($E139,索引!$Q:$S,2,0),原始数值!$A:$C,2,0)*VLOOKUP($F139,索引!$A:$H,索引!$C$1,0)*VLOOKUP($E139,索引!$Q:$W,I$2,0)*VLOOKUP($C139,索引!$AK:$AQ,I$2-2,0),0)</f>
        <v>214</v>
      </c>
      <c r="J139" s="23">
        <f>ROUND(VLOOKUP(F139,索引!$A:$H,索引!$D$1,0)*VLOOKUP($E139,索引!$Q:$W,J$2,0)*VLOOKUP($C139,索引!$AK:$AQ,J$2-2,0),0)</f>
        <v>35</v>
      </c>
      <c r="K139" s="23">
        <f>ROUND(VLOOKUP(VLOOKUP($E139,索引!$Q:$S,2,0),原始数值!$A:$C,3,0)*VLOOKUP($F139,索引!$A:$H,索引!$E$1,0)*VLOOKUP($E139,索引!$Q:$W,K$2,0)*VLOOKUP($C139,索引!$AK:$AQ,K$2-2,0),0)</f>
        <v>97313</v>
      </c>
      <c r="L139" s="23">
        <f>VLOOKUP(F139,索引!$A:$H,索引!$F$1,0)</f>
        <v>300</v>
      </c>
      <c r="M139" s="23">
        <f>VLOOKUP(F139,索引!$A:$H,索引!$G$1,0)</f>
        <v>500</v>
      </c>
      <c r="N139" s="24">
        <v>0</v>
      </c>
      <c r="O139" s="25">
        <f>ROUND(VLOOKUP(E139,索引!$Q:$T,4,0)*VLOOKUP(F139,索引!$A:$H,索引!$H$1,0)*VLOOKUP(B139,索引!AK:AQ,O$2,0),0)</f>
        <v>560</v>
      </c>
      <c r="P139" s="25">
        <f>ROUND(VLOOKUP(E139,索引!$Q:$S,3,0)*VLOOKUP(B139,索引!AK:AQ,P$2,0),0)</f>
        <v>28</v>
      </c>
      <c r="R139" s="23" t="str">
        <f>VLOOKUP(F139,索引!$A:$H,索引!$B$1,0)</f>
        <v>BOSS</v>
      </c>
      <c r="S139" s="23" t="str">
        <f>INDEX(索引!$AA$5:$AF$9,MATCH(F139,索引!$Y$5:$Y$9,0),MATCH(C139,索引!$AA$3:$AF$3,0))</f>
        <v>幽灵王</v>
      </c>
    </row>
    <row r="140" spans="1:19" x14ac:dyDescent="0.2">
      <c r="A140" s="23">
        <f t="shared" si="2"/>
        <v>100501029</v>
      </c>
      <c r="B140" s="6">
        <v>5</v>
      </c>
      <c r="C140" s="23">
        <v>5</v>
      </c>
      <c r="D140" s="26">
        <f>INDEX(索引!$AA$13:$AI$17,MATCH(F140,索引!$Y$13:$Y$17,0),MATCH(B140,索引!$AA$11:$AI$11,0))</f>
        <v>5001</v>
      </c>
      <c r="E140" s="3">
        <v>29</v>
      </c>
      <c r="F140">
        <v>1</v>
      </c>
      <c r="G140" s="23">
        <f>VLOOKUP(F140,索引!$A:$I,9,0)</f>
        <v>120</v>
      </c>
      <c r="H140" s="23">
        <f>VLOOKUP(F140,索引!$A:$L,12,0)</f>
        <v>600</v>
      </c>
      <c r="I140" s="23">
        <f>ROUND(VLOOKUP(VLOOKUP($E140,索引!$Q:$S,2,0),原始数值!$A:$C,2,0)*VLOOKUP($F140,索引!$A:$H,索引!$C$1,0)*VLOOKUP($E140,索引!$Q:$W,I$2,0)*VLOOKUP($C140,索引!$AK:$AQ,I$2-2,0),0)</f>
        <v>55</v>
      </c>
      <c r="J140" s="23">
        <f>ROUND(VLOOKUP(F140,索引!$A:$H,索引!$D$1,0)*VLOOKUP($E140,索引!$Q:$W,J$2,0)*VLOOKUP($C140,索引!$AK:$AQ,J$2-2,0),0)</f>
        <v>7</v>
      </c>
      <c r="K140" s="23">
        <f>ROUND(VLOOKUP(VLOOKUP($E140,索引!$Q:$S,2,0),原始数值!$A:$C,3,0)*VLOOKUP($F140,索引!$A:$H,索引!$E$1,0)*VLOOKUP($E140,索引!$Q:$W,K$2,0)*VLOOKUP($C140,索引!$AK:$AQ,K$2-2,0),0)</f>
        <v>1720</v>
      </c>
      <c r="L140" s="23">
        <f>VLOOKUP(F140,索引!$A:$H,索引!$F$1,0)</f>
        <v>350</v>
      </c>
      <c r="M140" s="23">
        <f>VLOOKUP(F140,索引!$A:$H,索引!$G$1,0)</f>
        <v>1000</v>
      </c>
      <c r="N140" s="24">
        <v>0</v>
      </c>
      <c r="O140" s="25">
        <f>ROUND(VLOOKUP(E140,索引!$Q:$T,4,0)*VLOOKUP(F140,索引!$A:$H,索引!$H$1,0)*VLOOKUP(B140,索引!AK:AQ,O$2,0),0)</f>
        <v>29</v>
      </c>
      <c r="P140" s="25">
        <f>ROUND(VLOOKUP(E140,索引!$Q:$S,3,0)*VLOOKUP(B140,索引!AK:AQ,P$2,0),0)</f>
        <v>29</v>
      </c>
      <c r="R140" s="23" t="str">
        <f>VLOOKUP(F140,索引!$A:$H,索引!$B$1,0)</f>
        <v>普通</v>
      </c>
      <c r="S140" s="23" t="str">
        <f>INDEX(索引!$AA$5:$AF$9,MATCH(F140,索引!$Y$5:$Y$9,0),MATCH(C140,索引!$AA$3:$AF$3,0))</f>
        <v>石像鬼</v>
      </c>
    </row>
    <row r="141" spans="1:19" x14ac:dyDescent="0.2">
      <c r="A141" s="23">
        <f t="shared" si="2"/>
        <v>100502029</v>
      </c>
      <c r="B141" s="6">
        <v>5</v>
      </c>
      <c r="C141" s="23">
        <v>5</v>
      </c>
      <c r="D141" s="26">
        <f>INDEX(索引!$AA$13:$AI$17,MATCH(F141,索引!$Y$13:$Y$17,0),MATCH(B141,索引!$AA$11:$AI$11,0))</f>
        <v>5002</v>
      </c>
      <c r="E141" s="3">
        <v>29</v>
      </c>
      <c r="F141">
        <v>2</v>
      </c>
      <c r="G141" s="23">
        <f>VLOOKUP(F141,索引!$A:$I,9,0)</f>
        <v>120</v>
      </c>
      <c r="H141" s="23">
        <f>VLOOKUP(F141,索引!$A:$L,12,0)</f>
        <v>700</v>
      </c>
      <c r="I141" s="23">
        <f>ROUND(VLOOKUP(VLOOKUP($E141,索引!$Q:$S,2,0),原始数值!$A:$C,2,0)*VLOOKUP($F141,索引!$A:$H,索引!$C$1,0)*VLOOKUP($E141,索引!$Q:$W,I$2,0)*VLOOKUP($C141,索引!$AK:$AQ,I$2-2,0),0)</f>
        <v>78</v>
      </c>
      <c r="J141" s="23">
        <f>ROUND(VLOOKUP(F141,索引!$A:$H,索引!$D$1,0)*VLOOKUP($E141,索引!$Q:$W,J$2,0)*VLOOKUP($C141,索引!$AK:$AQ,J$2-2,0),0)</f>
        <v>15</v>
      </c>
      <c r="K141" s="23">
        <f>ROUND(VLOOKUP(VLOOKUP($E141,索引!$Q:$S,2,0),原始数值!$A:$C,3,0)*VLOOKUP($F141,索引!$A:$H,索引!$E$1,0)*VLOOKUP($E141,索引!$Q:$W,K$2,0)*VLOOKUP($C141,索引!$AK:$AQ,K$2-2,0),0)</f>
        <v>3440</v>
      </c>
      <c r="L141" s="23">
        <f>VLOOKUP(F141,索引!$A:$H,索引!$F$1,0)</f>
        <v>200</v>
      </c>
      <c r="M141" s="23">
        <f>VLOOKUP(F141,索引!$A:$H,索引!$G$1,0)</f>
        <v>500</v>
      </c>
      <c r="N141" s="24">
        <v>0</v>
      </c>
      <c r="O141" s="25">
        <f>ROUND(VLOOKUP(E141,索引!$Q:$T,4,0)*VLOOKUP(F141,索引!$A:$H,索引!$H$1,0)*VLOOKUP(B141,索引!AK:AQ,O$2,0),0)</f>
        <v>44</v>
      </c>
      <c r="P141" s="25">
        <f>ROUND(VLOOKUP(E141,索引!$Q:$S,3,0)*VLOOKUP(B141,索引!AK:AQ,P$2,0),0)</f>
        <v>29</v>
      </c>
      <c r="R141" s="23" t="str">
        <f>VLOOKUP(F141,索引!$A:$H,索引!$B$1,0)</f>
        <v>肉盾</v>
      </c>
      <c r="S141" s="23" t="str">
        <f>INDEX(索引!$AA$5:$AF$9,MATCH(F141,索引!$Y$5:$Y$9,0),MATCH(C141,索引!$AA$3:$AF$3,0))</f>
        <v>巨石傀儡</v>
      </c>
    </row>
    <row r="142" spans="1:19" s="23" customFormat="1" x14ac:dyDescent="0.2">
      <c r="A142" s="23">
        <f t="shared" si="2"/>
        <v>100401030</v>
      </c>
      <c r="B142" s="6">
        <v>5</v>
      </c>
      <c r="C142" s="23">
        <v>4</v>
      </c>
      <c r="D142" s="26">
        <f>INDEX(索引!$AA$13:$AI$17,MATCH(F142,索引!$Y$13:$Y$17,0),MATCH(B142,索引!$AA$11:$AI$11,0))</f>
        <v>5001</v>
      </c>
      <c r="E142" s="20">
        <v>30</v>
      </c>
      <c r="F142" s="23">
        <v>1</v>
      </c>
      <c r="G142" s="23">
        <f>VLOOKUP(F142,索引!$A:$I,9,0)</f>
        <v>120</v>
      </c>
      <c r="H142" s="23">
        <f>VLOOKUP(F142,索引!$A:$L,12,0)</f>
        <v>600</v>
      </c>
      <c r="I142" s="23">
        <f>ROUND(VLOOKUP(VLOOKUP($E142,索引!$Q:$S,2,0),原始数值!$A:$C,2,0)*VLOOKUP($F142,索引!$A:$H,索引!$C$1,0)*VLOOKUP($E142,索引!$Q:$W,I$2,0)*VLOOKUP($C142,索引!$AK:$AQ,I$2-2,0),0)</f>
        <v>56</v>
      </c>
      <c r="J142" s="23">
        <f>ROUND(VLOOKUP(F142,索引!$A:$H,索引!$D$1,0)*VLOOKUP($E142,索引!$Q:$W,J$2,0)*VLOOKUP($C142,索引!$AK:$AQ,J$2-2,0),0)</f>
        <v>8</v>
      </c>
      <c r="K142" s="23">
        <f>ROUND(VLOOKUP(VLOOKUP($E142,索引!$Q:$S,2,0),原始数值!$A:$C,3,0)*VLOOKUP($F142,索引!$A:$H,索引!$E$1,0)*VLOOKUP($E142,索引!$Q:$W,K$2,0)*VLOOKUP($C142,索引!$AK:$AQ,K$2-2,0),0)</f>
        <v>1891</v>
      </c>
      <c r="L142" s="23">
        <f>VLOOKUP(F142,索引!$A:$H,索引!$F$1,0)</f>
        <v>350</v>
      </c>
      <c r="M142" s="23">
        <f>VLOOKUP(F142,索引!$A:$H,索引!$G$1,0)</f>
        <v>1000</v>
      </c>
      <c r="N142" s="24">
        <v>0</v>
      </c>
      <c r="O142" s="25">
        <f>ROUND(VLOOKUP(E142,索引!$Q:$T,4,0)*VLOOKUP(F142,索引!$A:$H,索引!$H$1,0)*VLOOKUP(B142,索引!AK:AQ,O$2,0),0)</f>
        <v>30</v>
      </c>
      <c r="P142" s="25">
        <f>ROUND(VLOOKUP(E142,索引!$Q:$S,3,0)*VLOOKUP(B142,索引!AK:AQ,P$2,0),0)</f>
        <v>30</v>
      </c>
      <c r="R142" s="23" t="str">
        <f>VLOOKUP(F142,索引!$A:$H,索引!$B$1,0)</f>
        <v>普通</v>
      </c>
      <c r="S142" s="23" t="str">
        <f>INDEX(索引!$AA$5:$AF$9,MATCH(F142,索引!$Y$5:$Y$9,0),MATCH(C142,索引!$AA$3:$AF$3,0))</f>
        <v>骷髅</v>
      </c>
    </row>
    <row r="143" spans="1:19" x14ac:dyDescent="0.2">
      <c r="A143" s="23">
        <f t="shared" si="2"/>
        <v>100501030</v>
      </c>
      <c r="B143" s="6">
        <v>5</v>
      </c>
      <c r="C143" s="23">
        <v>5</v>
      </c>
      <c r="D143" s="26">
        <f>INDEX(索引!$AA$13:$AI$17,MATCH(F143,索引!$Y$13:$Y$17,0),MATCH(B143,索引!$AA$11:$AI$11,0))</f>
        <v>5001</v>
      </c>
      <c r="E143" s="1">
        <v>30</v>
      </c>
      <c r="F143">
        <v>1</v>
      </c>
      <c r="G143" s="23">
        <f>VLOOKUP(F143,索引!$A:$I,9,0)</f>
        <v>120</v>
      </c>
      <c r="H143" s="23">
        <f>VLOOKUP(F143,索引!$A:$L,12,0)</f>
        <v>600</v>
      </c>
      <c r="I143" s="23">
        <f>ROUND(VLOOKUP(VLOOKUP($E143,索引!$Q:$S,2,0),原始数值!$A:$C,2,0)*VLOOKUP($F143,索引!$A:$H,索引!$C$1,0)*VLOOKUP($E143,索引!$Q:$W,I$2,0)*VLOOKUP($C143,索引!$AK:$AQ,I$2-2,0),0)</f>
        <v>56</v>
      </c>
      <c r="J143" s="23">
        <f>ROUND(VLOOKUP(F143,索引!$A:$H,索引!$D$1,0)*VLOOKUP($E143,索引!$Q:$W,J$2,0)*VLOOKUP($C143,索引!$AK:$AQ,J$2-2,0),0)</f>
        <v>8</v>
      </c>
      <c r="K143" s="23">
        <f>ROUND(VLOOKUP(VLOOKUP($E143,索引!$Q:$S,2,0),原始数值!$A:$C,3,0)*VLOOKUP($F143,索引!$A:$H,索引!$E$1,0)*VLOOKUP($E143,索引!$Q:$W,K$2,0)*VLOOKUP($C143,索引!$AK:$AQ,K$2-2,0),0)</f>
        <v>1891</v>
      </c>
      <c r="L143" s="23">
        <f>VLOOKUP(F143,索引!$A:$H,索引!$F$1,0)</f>
        <v>350</v>
      </c>
      <c r="M143" s="23">
        <f>VLOOKUP(F143,索引!$A:$H,索引!$G$1,0)</f>
        <v>1000</v>
      </c>
      <c r="N143" s="24">
        <v>0</v>
      </c>
      <c r="O143" s="25">
        <f>ROUND(VLOOKUP(E143,索引!$Q:$T,4,0)*VLOOKUP(F143,索引!$A:$H,索引!$H$1,0)*VLOOKUP(B143,索引!AK:AQ,O$2,0),0)</f>
        <v>30</v>
      </c>
      <c r="P143" s="25">
        <f>ROUND(VLOOKUP(E143,索引!$Q:$S,3,0)*VLOOKUP(B143,索引!AK:AQ,P$2,0),0)</f>
        <v>30</v>
      </c>
      <c r="R143" s="23" t="str">
        <f>VLOOKUP(F143,索引!$A:$H,索引!$B$1,0)</f>
        <v>普通</v>
      </c>
      <c r="S143" s="23" t="str">
        <f>INDEX(索引!$AA$5:$AF$9,MATCH(F143,索引!$Y$5:$Y$9,0),MATCH(C143,索引!$AA$3:$AF$3,0))</f>
        <v>石像鬼</v>
      </c>
    </row>
    <row r="144" spans="1:19" x14ac:dyDescent="0.2">
      <c r="A144" s="23">
        <f t="shared" si="2"/>
        <v>100502030</v>
      </c>
      <c r="B144" s="6">
        <v>5</v>
      </c>
      <c r="C144" s="23">
        <v>5</v>
      </c>
      <c r="D144" s="26">
        <f>INDEX(索引!$AA$13:$AI$17,MATCH(F144,索引!$Y$13:$Y$17,0),MATCH(B144,索引!$AA$11:$AI$11,0))</f>
        <v>5002</v>
      </c>
      <c r="E144" s="1">
        <v>30</v>
      </c>
      <c r="F144">
        <v>2</v>
      </c>
      <c r="G144" s="23">
        <f>VLOOKUP(F144,索引!$A:$I,9,0)</f>
        <v>120</v>
      </c>
      <c r="H144" s="23">
        <f>VLOOKUP(F144,索引!$A:$L,12,0)</f>
        <v>700</v>
      </c>
      <c r="I144" s="23">
        <f>ROUND(VLOOKUP(VLOOKUP($E144,索引!$Q:$S,2,0),原始数值!$A:$C,2,0)*VLOOKUP($F144,索引!$A:$H,索引!$C$1,0)*VLOOKUP($E144,索引!$Q:$W,I$2,0)*VLOOKUP($C144,索引!$AK:$AQ,I$2-2,0),0)</f>
        <v>80</v>
      </c>
      <c r="J144" s="23">
        <f>ROUND(VLOOKUP(F144,索引!$A:$H,索引!$D$1,0)*VLOOKUP($E144,索引!$Q:$W,J$2,0)*VLOOKUP($C144,索引!$AK:$AQ,J$2-2,0),0)</f>
        <v>15</v>
      </c>
      <c r="K144" s="23">
        <f>ROUND(VLOOKUP(VLOOKUP($E144,索引!$Q:$S,2,0),原始数值!$A:$C,3,0)*VLOOKUP($F144,索引!$A:$H,索引!$E$1,0)*VLOOKUP($E144,索引!$Q:$W,K$2,0)*VLOOKUP($C144,索引!$AK:$AQ,K$2-2,0),0)</f>
        <v>3781</v>
      </c>
      <c r="L144" s="23">
        <f>VLOOKUP(F144,索引!$A:$H,索引!$F$1,0)</f>
        <v>200</v>
      </c>
      <c r="M144" s="23">
        <f>VLOOKUP(F144,索引!$A:$H,索引!$G$1,0)</f>
        <v>500</v>
      </c>
      <c r="N144" s="24">
        <v>0</v>
      </c>
      <c r="O144" s="25">
        <f>ROUND(VLOOKUP(E144,索引!$Q:$T,4,0)*VLOOKUP(F144,索引!$A:$H,索引!$H$1,0)*VLOOKUP(B144,索引!AK:AQ,O$2,0),0)</f>
        <v>45</v>
      </c>
      <c r="P144" s="25">
        <f>ROUND(VLOOKUP(E144,索引!$Q:$S,3,0)*VLOOKUP(B144,索引!AK:AQ,P$2,0),0)</f>
        <v>30</v>
      </c>
      <c r="R144" s="23" t="str">
        <f>VLOOKUP(F144,索引!$A:$H,索引!$B$1,0)</f>
        <v>肉盾</v>
      </c>
      <c r="S144" s="23" t="str">
        <f>INDEX(索引!$AA$5:$AF$9,MATCH(F144,索引!$Y$5:$Y$9,0),MATCH(C144,索引!$AA$3:$AF$3,0))</f>
        <v>巨石傀儡</v>
      </c>
    </row>
    <row r="145" spans="1:19" x14ac:dyDescent="0.2">
      <c r="A145" s="23">
        <f t="shared" si="2"/>
        <v>100503030</v>
      </c>
      <c r="B145" s="6">
        <v>5</v>
      </c>
      <c r="C145" s="23">
        <v>5</v>
      </c>
      <c r="D145" s="26">
        <f>INDEX(索引!$AA$13:$AI$17,MATCH(F145,索引!$Y$13:$Y$17,0),MATCH(B145,索引!$AA$11:$AI$11,0))</f>
        <v>5003</v>
      </c>
      <c r="E145" s="1">
        <v>30</v>
      </c>
      <c r="F145">
        <v>3</v>
      </c>
      <c r="G145" s="23">
        <f>VLOOKUP(F145,索引!$A:$I,9,0)</f>
        <v>1100</v>
      </c>
      <c r="H145" s="23">
        <f>VLOOKUP(F145,索引!$A:$L,12,0)</f>
        <v>1000</v>
      </c>
      <c r="I145" s="23">
        <f>ROUND(VLOOKUP(VLOOKUP($E145,索引!$Q:$S,2,0),原始数值!$A:$C,2,0)*VLOOKUP($F145,索引!$A:$H,索引!$C$1,0)*VLOOKUP($E145,索引!$Q:$W,I$2,0)*VLOOKUP($C145,索引!$AK:$AQ,I$2-2,0),0)</f>
        <v>100</v>
      </c>
      <c r="J145" s="23">
        <f>ROUND(VLOOKUP(F145,索引!$A:$H,索引!$D$1,0)*VLOOKUP($E145,索引!$Q:$W,J$2,0)*VLOOKUP($C145,索引!$AK:$AQ,J$2-2,0),0)</f>
        <v>0</v>
      </c>
      <c r="K145" s="23">
        <f>ROUND(VLOOKUP(VLOOKUP($E145,索引!$Q:$S,2,0),原始数值!$A:$C,3,0)*VLOOKUP($F145,索引!$A:$H,索引!$E$1,0)*VLOOKUP($E145,索引!$Q:$W,K$2,0)*VLOOKUP($C145,索引!$AK:$AQ,K$2-2,0),0)</f>
        <v>2521</v>
      </c>
      <c r="L145" s="23">
        <f>VLOOKUP(F145,索引!$A:$H,索引!$F$1,0)</f>
        <v>200</v>
      </c>
      <c r="M145" s="23">
        <f>VLOOKUP(F145,索引!$A:$H,索引!$G$1,0)</f>
        <v>250</v>
      </c>
      <c r="N145" s="24">
        <v>0</v>
      </c>
      <c r="O145" s="25">
        <f>ROUND(VLOOKUP(E145,索引!$Q:$T,4,0)*VLOOKUP(F145,索引!$A:$H,索引!$H$1,0)*VLOOKUP(B145,索引!AK:AQ,O$2,0),0)</f>
        <v>36</v>
      </c>
      <c r="P145" s="25">
        <f>ROUND(VLOOKUP(E145,索引!$Q:$S,3,0)*VLOOKUP(B145,索引!AK:AQ,P$2,0),0)</f>
        <v>30</v>
      </c>
      <c r="R145" s="23" t="str">
        <f>VLOOKUP(F145,索引!$A:$H,索引!$B$1,0)</f>
        <v>法师</v>
      </c>
      <c r="S145" s="23" t="str">
        <f>INDEX(索引!$AA$5:$AF$9,MATCH(F145,索引!$Y$5:$Y$9,0),MATCH(C145,索引!$AA$3:$AF$3,0))</f>
        <v>亡灵巫师</v>
      </c>
    </row>
    <row r="146" spans="1:19" s="23" customFormat="1" x14ac:dyDescent="0.2">
      <c r="A146" s="23">
        <f t="shared" si="2"/>
        <v>100401031</v>
      </c>
      <c r="B146" s="6">
        <v>5</v>
      </c>
      <c r="C146" s="23">
        <v>4</v>
      </c>
      <c r="D146" s="26">
        <f>INDEX(索引!$AA$13:$AI$17,MATCH(F146,索引!$Y$13:$Y$17,0),MATCH(B146,索引!$AA$11:$AI$11,0))</f>
        <v>5001</v>
      </c>
      <c r="E146" s="22">
        <v>31</v>
      </c>
      <c r="F146" s="23">
        <v>1</v>
      </c>
      <c r="G146" s="23">
        <f>VLOOKUP(F146,索引!$A:$I,9,0)</f>
        <v>120</v>
      </c>
      <c r="H146" s="23">
        <f>VLOOKUP(F146,索引!$A:$L,12,0)</f>
        <v>600</v>
      </c>
      <c r="I146" s="23">
        <f>ROUND(VLOOKUP(VLOOKUP($E146,索引!$Q:$S,2,0),原始数值!$A:$C,2,0)*VLOOKUP($F146,索引!$A:$H,索引!$C$1,0)*VLOOKUP($E146,索引!$Q:$W,I$2,0)*VLOOKUP($C146,索引!$AK:$AQ,I$2-2,0),0)</f>
        <v>58</v>
      </c>
      <c r="J146" s="23">
        <f>ROUND(VLOOKUP(F146,索引!$A:$H,索引!$D$1,0)*VLOOKUP($E146,索引!$Q:$W,J$2,0)*VLOOKUP($C146,索引!$AK:$AQ,J$2-2,0),0)</f>
        <v>8</v>
      </c>
      <c r="K146" s="23">
        <f>ROUND(VLOOKUP(VLOOKUP($E146,索引!$Q:$S,2,0),原始数值!$A:$C,3,0)*VLOOKUP($F146,索引!$A:$H,索引!$E$1,0)*VLOOKUP($E146,索引!$Q:$W,K$2,0)*VLOOKUP($C146,索引!$AK:$AQ,K$2-2,0),0)</f>
        <v>2072</v>
      </c>
      <c r="L146" s="23">
        <f>VLOOKUP(F146,索引!$A:$H,索引!$F$1,0)</f>
        <v>350</v>
      </c>
      <c r="M146" s="23">
        <f>VLOOKUP(F146,索引!$A:$H,索引!$G$1,0)</f>
        <v>1000</v>
      </c>
      <c r="N146" s="24">
        <v>0</v>
      </c>
      <c r="O146" s="25">
        <f>ROUND(VLOOKUP(E146,索引!$Q:$T,4,0)*VLOOKUP(F146,索引!$A:$H,索引!$H$1,0)*VLOOKUP(B146,索引!AK:AQ,O$2,0),0)</f>
        <v>31</v>
      </c>
      <c r="P146" s="25">
        <f>ROUND(VLOOKUP(E146,索引!$Q:$S,3,0)*VLOOKUP(B146,索引!AK:AQ,P$2,0),0)</f>
        <v>31</v>
      </c>
      <c r="R146" s="23" t="str">
        <f>VLOOKUP(F146,索引!$A:$H,索引!$B$1,0)</f>
        <v>普通</v>
      </c>
      <c r="S146" s="23" t="str">
        <f>INDEX(索引!$AA$5:$AF$9,MATCH(F146,索引!$Y$5:$Y$9,0),MATCH(C146,索引!$AA$3:$AF$3,0))</f>
        <v>骷髅</v>
      </c>
    </row>
    <row r="147" spans="1:19" x14ac:dyDescent="0.2">
      <c r="A147" s="23">
        <f t="shared" si="2"/>
        <v>100501031</v>
      </c>
      <c r="B147" s="6">
        <v>5</v>
      </c>
      <c r="C147" s="23">
        <v>5</v>
      </c>
      <c r="D147" s="26">
        <f>INDEX(索引!$AA$13:$AI$17,MATCH(F147,索引!$Y$13:$Y$17,0),MATCH(B147,索引!$AA$11:$AI$11,0))</f>
        <v>5001</v>
      </c>
      <c r="E147" s="3">
        <v>31</v>
      </c>
      <c r="F147">
        <v>1</v>
      </c>
      <c r="G147" s="23">
        <f>VLOOKUP(F147,索引!$A:$I,9,0)</f>
        <v>120</v>
      </c>
      <c r="H147" s="23">
        <f>VLOOKUP(F147,索引!$A:$L,12,0)</f>
        <v>600</v>
      </c>
      <c r="I147" s="23">
        <f>ROUND(VLOOKUP(VLOOKUP($E147,索引!$Q:$S,2,0),原始数值!$A:$C,2,0)*VLOOKUP($F147,索引!$A:$H,索引!$C$1,0)*VLOOKUP($E147,索引!$Q:$W,I$2,0)*VLOOKUP($C147,索引!$AK:$AQ,I$2-2,0),0)</f>
        <v>58</v>
      </c>
      <c r="J147" s="23">
        <f>ROUND(VLOOKUP(F147,索引!$A:$H,索引!$D$1,0)*VLOOKUP($E147,索引!$Q:$W,J$2,0)*VLOOKUP($C147,索引!$AK:$AQ,J$2-2,0),0)</f>
        <v>8</v>
      </c>
      <c r="K147" s="23">
        <f>ROUND(VLOOKUP(VLOOKUP($E147,索引!$Q:$S,2,0),原始数值!$A:$C,3,0)*VLOOKUP($F147,索引!$A:$H,索引!$E$1,0)*VLOOKUP($E147,索引!$Q:$W,K$2,0)*VLOOKUP($C147,索引!$AK:$AQ,K$2-2,0),0)</f>
        <v>2072</v>
      </c>
      <c r="L147" s="23">
        <f>VLOOKUP(F147,索引!$A:$H,索引!$F$1,0)</f>
        <v>350</v>
      </c>
      <c r="M147" s="23">
        <f>VLOOKUP(F147,索引!$A:$H,索引!$G$1,0)</f>
        <v>1000</v>
      </c>
      <c r="N147" s="24">
        <v>0</v>
      </c>
      <c r="O147" s="25">
        <f>ROUND(VLOOKUP(E147,索引!$Q:$T,4,0)*VLOOKUP(F147,索引!$A:$H,索引!$H$1,0)*VLOOKUP(B147,索引!AK:AQ,O$2,0),0)</f>
        <v>31</v>
      </c>
      <c r="P147" s="25">
        <f>ROUND(VLOOKUP(E147,索引!$Q:$S,3,0)*VLOOKUP(B147,索引!AK:AQ,P$2,0),0)</f>
        <v>31</v>
      </c>
      <c r="R147" s="23" t="str">
        <f>VLOOKUP(F147,索引!$A:$H,索引!$B$1,0)</f>
        <v>普通</v>
      </c>
      <c r="S147" s="23" t="str">
        <f>INDEX(索引!$AA$5:$AF$9,MATCH(F147,索引!$Y$5:$Y$9,0),MATCH(C147,索引!$AA$3:$AF$3,0))</f>
        <v>石像鬼</v>
      </c>
    </row>
    <row r="148" spans="1:19" x14ac:dyDescent="0.2">
      <c r="A148" s="23">
        <f t="shared" si="2"/>
        <v>100503031</v>
      </c>
      <c r="B148" s="6">
        <v>5</v>
      </c>
      <c r="C148" s="23">
        <v>5</v>
      </c>
      <c r="D148" s="26">
        <f>INDEX(索引!$AA$13:$AI$17,MATCH(F148,索引!$Y$13:$Y$17,0),MATCH(B148,索引!$AA$11:$AI$11,0))</f>
        <v>5003</v>
      </c>
      <c r="E148" s="3">
        <v>31</v>
      </c>
      <c r="F148">
        <v>3</v>
      </c>
      <c r="G148" s="23">
        <f>VLOOKUP(F148,索引!$A:$I,9,0)</f>
        <v>1100</v>
      </c>
      <c r="H148" s="23">
        <f>VLOOKUP(F148,索引!$A:$L,12,0)</f>
        <v>1000</v>
      </c>
      <c r="I148" s="23">
        <f>ROUND(VLOOKUP(VLOOKUP($E148,索引!$Q:$S,2,0),原始数值!$A:$C,2,0)*VLOOKUP($F148,索引!$A:$H,索引!$C$1,0)*VLOOKUP($E148,索引!$Q:$W,I$2,0)*VLOOKUP($C148,索引!$AK:$AQ,I$2-2,0),0)</f>
        <v>104</v>
      </c>
      <c r="J148" s="23">
        <f>ROUND(VLOOKUP(F148,索引!$A:$H,索引!$D$1,0)*VLOOKUP($E148,索引!$Q:$W,J$2,0)*VLOOKUP($C148,索引!$AK:$AQ,J$2-2,0),0)</f>
        <v>0</v>
      </c>
      <c r="K148" s="23">
        <f>ROUND(VLOOKUP(VLOOKUP($E148,索引!$Q:$S,2,0),原始数值!$A:$C,3,0)*VLOOKUP($F148,索引!$A:$H,索引!$E$1,0)*VLOOKUP($E148,索引!$Q:$W,K$2,0)*VLOOKUP($C148,索引!$AK:$AQ,K$2-2,0),0)</f>
        <v>2763</v>
      </c>
      <c r="L148" s="23">
        <f>VLOOKUP(F148,索引!$A:$H,索引!$F$1,0)</f>
        <v>200</v>
      </c>
      <c r="M148" s="23">
        <f>VLOOKUP(F148,索引!$A:$H,索引!$G$1,0)</f>
        <v>250</v>
      </c>
      <c r="N148" s="24">
        <v>0</v>
      </c>
      <c r="O148" s="25">
        <f>ROUND(VLOOKUP(E148,索引!$Q:$T,4,0)*VLOOKUP(F148,索引!$A:$H,索引!$H$1,0)*VLOOKUP(B148,索引!AK:AQ,O$2,0),0)</f>
        <v>37</v>
      </c>
      <c r="P148" s="25">
        <f>ROUND(VLOOKUP(E148,索引!$Q:$S,3,0)*VLOOKUP(B148,索引!AK:AQ,P$2,0),0)</f>
        <v>31</v>
      </c>
      <c r="R148" s="23" t="str">
        <f>VLOOKUP(F148,索引!$A:$H,索引!$B$1,0)</f>
        <v>法师</v>
      </c>
      <c r="S148" s="23" t="str">
        <f>INDEX(索引!$AA$5:$AF$9,MATCH(F148,索引!$Y$5:$Y$9,0),MATCH(C148,索引!$AA$3:$AF$3,0))</f>
        <v>亡灵巫师</v>
      </c>
    </row>
    <row r="149" spans="1:19" x14ac:dyDescent="0.2">
      <c r="A149" s="23">
        <f t="shared" si="2"/>
        <v>100504031</v>
      </c>
      <c r="B149" s="6">
        <v>5</v>
      </c>
      <c r="C149" s="23">
        <v>5</v>
      </c>
      <c r="D149" s="26">
        <f>INDEX(索引!$AA$13:$AI$17,MATCH(F149,索引!$Y$13:$Y$17,0),MATCH(B149,索引!$AA$11:$AI$11,0))</f>
        <v>5004</v>
      </c>
      <c r="E149" s="3">
        <v>31</v>
      </c>
      <c r="F149">
        <v>4</v>
      </c>
      <c r="G149" s="23">
        <f>VLOOKUP(F149,索引!$A:$I,9,0)</f>
        <v>900</v>
      </c>
      <c r="H149" s="23">
        <f>VLOOKUP(F149,索引!$A:$L,12,0)</f>
        <v>700</v>
      </c>
      <c r="I149" s="23">
        <f>ROUND(VLOOKUP(VLOOKUP($E149,索引!$Q:$S,2,0),原始数值!$A:$C,2,0)*VLOOKUP($F149,索引!$A:$H,索引!$C$1,0)*VLOOKUP($E149,索引!$Q:$W,I$2,0)*VLOOKUP($C149,索引!$AK:$AQ,I$2-2,0),0)</f>
        <v>95</v>
      </c>
      <c r="J149" s="23">
        <f>ROUND(VLOOKUP(F149,索引!$A:$H,索引!$D$1,0)*VLOOKUP($E149,索引!$Q:$W,J$2,0)*VLOOKUP($C149,索引!$AK:$AQ,J$2-2,0),0)</f>
        <v>8</v>
      </c>
      <c r="K149" s="23">
        <f>ROUND(VLOOKUP(VLOOKUP($E149,索引!$Q:$S,2,0),原始数值!$A:$C,3,0)*VLOOKUP($F149,索引!$A:$H,索引!$E$1,0)*VLOOKUP($E149,索引!$Q:$W,K$2,0)*VLOOKUP($C149,索引!$AK:$AQ,K$2-2,0),0)</f>
        <v>3453</v>
      </c>
      <c r="L149" s="23">
        <f>VLOOKUP(F149,索引!$A:$H,索引!$F$1,0)</f>
        <v>300</v>
      </c>
      <c r="M149" s="23">
        <f>VLOOKUP(F149,索引!$A:$H,索引!$G$1,0)</f>
        <v>750</v>
      </c>
      <c r="N149" s="24">
        <v>0</v>
      </c>
      <c r="O149" s="25">
        <f>ROUND(VLOOKUP(E149,索引!$Q:$T,4,0)*VLOOKUP(F149,索引!$A:$H,索引!$H$1,0)*VLOOKUP(B149,索引!AK:AQ,O$2,0),0)</f>
        <v>37</v>
      </c>
      <c r="P149" s="25">
        <f>ROUND(VLOOKUP(E149,索引!$Q:$S,3,0)*VLOOKUP(B149,索引!AK:AQ,P$2,0),0)</f>
        <v>31</v>
      </c>
      <c r="R149" s="23" t="str">
        <f>VLOOKUP(F149,索引!$A:$H,索引!$B$1,0)</f>
        <v>远程</v>
      </c>
      <c r="S149" s="23" t="str">
        <f>INDEX(索引!$AA$5:$AF$9,MATCH(F149,索引!$Y$5:$Y$9,0),MATCH(C149,索引!$AA$3:$AF$3,0))</f>
        <v>妖姬</v>
      </c>
    </row>
    <row r="150" spans="1:19" s="23" customFormat="1" x14ac:dyDescent="0.2">
      <c r="A150" s="23">
        <f t="shared" si="2"/>
        <v>100403031</v>
      </c>
      <c r="B150" s="6">
        <v>5</v>
      </c>
      <c r="C150" s="23">
        <v>4</v>
      </c>
      <c r="D150" s="26">
        <f>INDEX(索引!$AA$13:$AI$17,MATCH(F150,索引!$Y$13:$Y$17,0),MATCH(B150,索引!$AA$11:$AI$11,0))</f>
        <v>5003</v>
      </c>
      <c r="E150" s="22">
        <v>31</v>
      </c>
      <c r="F150" s="23">
        <v>3</v>
      </c>
      <c r="G150" s="23">
        <f>VLOOKUP(F150,索引!$A:$I,9,0)</f>
        <v>1100</v>
      </c>
      <c r="H150" s="23">
        <f>VLOOKUP(F150,索引!$A:$L,12,0)</f>
        <v>1000</v>
      </c>
      <c r="I150" s="23">
        <f>ROUND(VLOOKUP(VLOOKUP($E150,索引!$Q:$S,2,0),原始数值!$A:$C,2,0)*VLOOKUP($F150,索引!$A:$H,索引!$C$1,0)*VLOOKUP($E150,索引!$Q:$W,I$2,0)*VLOOKUP($C150,索引!$AK:$AQ,I$2-2,0),0)</f>
        <v>104</v>
      </c>
      <c r="J150" s="23">
        <f>ROUND(VLOOKUP(F150,索引!$A:$H,索引!$D$1,0)*VLOOKUP($E150,索引!$Q:$W,J$2,0)*VLOOKUP($C150,索引!$AK:$AQ,J$2-2,0),0)</f>
        <v>0</v>
      </c>
      <c r="K150" s="23">
        <f>ROUND(VLOOKUP(VLOOKUP($E150,索引!$Q:$S,2,0),原始数值!$A:$C,3,0)*VLOOKUP($F150,索引!$A:$H,索引!$E$1,0)*VLOOKUP($E150,索引!$Q:$W,K$2,0)*VLOOKUP($C150,索引!$AK:$AQ,K$2-2,0),0)</f>
        <v>2763</v>
      </c>
      <c r="L150" s="23">
        <f>VLOOKUP(F150,索引!$A:$H,索引!$F$1,0)</f>
        <v>200</v>
      </c>
      <c r="M150" s="23">
        <f>VLOOKUP(F150,索引!$A:$H,索引!$G$1,0)</f>
        <v>250</v>
      </c>
      <c r="N150" s="24">
        <v>0</v>
      </c>
      <c r="O150" s="25">
        <f>ROUND(VLOOKUP(E150,索引!$Q:$T,4,0)*VLOOKUP(F150,索引!$A:$H,索引!$H$1,0)*VLOOKUP(B150,索引!AK:AQ,O$2,0),0)</f>
        <v>37</v>
      </c>
      <c r="P150" s="25">
        <f>ROUND(VLOOKUP(E150,索引!$Q:$S,3,0)*VLOOKUP(B150,索引!AK:AQ,P$2,0),0)</f>
        <v>31</v>
      </c>
      <c r="R150" s="23" t="str">
        <f>VLOOKUP(F150,索引!$A:$H,索引!$B$1,0)</f>
        <v>法师</v>
      </c>
      <c r="S150" s="23" t="str">
        <f>INDEX(索引!$AA$5:$AF$9,MATCH(F150,索引!$Y$5:$Y$9,0),MATCH(C150,索引!$AA$3:$AF$3,0))</f>
        <v>巫妖</v>
      </c>
    </row>
    <row r="151" spans="1:19" s="23" customFormat="1" x14ac:dyDescent="0.2">
      <c r="A151" s="23">
        <f t="shared" si="2"/>
        <v>100401032</v>
      </c>
      <c r="B151" s="6">
        <v>5</v>
      </c>
      <c r="C151" s="23">
        <v>4</v>
      </c>
      <c r="D151" s="26">
        <f>INDEX(索引!$AA$13:$AI$17,MATCH(F151,索引!$Y$13:$Y$17,0),MATCH(B151,索引!$AA$11:$AI$11,0))</f>
        <v>5001</v>
      </c>
      <c r="E151" s="20">
        <v>32</v>
      </c>
      <c r="F151" s="23">
        <v>1</v>
      </c>
      <c r="G151" s="23">
        <f>VLOOKUP(F151,索引!$A:$I,9,0)</f>
        <v>120</v>
      </c>
      <c r="H151" s="23">
        <f>VLOOKUP(F151,索引!$A:$L,12,0)</f>
        <v>600</v>
      </c>
      <c r="I151" s="23">
        <f>ROUND(VLOOKUP(VLOOKUP($E151,索引!$Q:$S,2,0),原始数值!$A:$C,2,0)*VLOOKUP($F151,索引!$A:$H,索引!$C$1,0)*VLOOKUP($E151,索引!$Q:$W,I$2,0)*VLOOKUP($C151,索引!$AK:$AQ,I$2-2,0),0)</f>
        <v>60</v>
      </c>
      <c r="J151" s="23">
        <f>ROUND(VLOOKUP(F151,索引!$A:$H,索引!$D$1,0)*VLOOKUP($E151,索引!$Q:$W,J$2,0)*VLOOKUP($C151,索引!$AK:$AQ,J$2-2,0),0)</f>
        <v>8</v>
      </c>
      <c r="K151" s="23">
        <f>ROUND(VLOOKUP(VLOOKUP($E151,索引!$Q:$S,2,0),原始数值!$A:$C,3,0)*VLOOKUP($F151,索引!$A:$H,索引!$E$1,0)*VLOOKUP($E151,索引!$Q:$W,K$2,0)*VLOOKUP($C151,索引!$AK:$AQ,K$2-2,0),0)</f>
        <v>2264</v>
      </c>
      <c r="L151" s="23">
        <f>VLOOKUP(F151,索引!$A:$H,索引!$F$1,0)</f>
        <v>350</v>
      </c>
      <c r="M151" s="23">
        <f>VLOOKUP(F151,索引!$A:$H,索引!$G$1,0)</f>
        <v>1000</v>
      </c>
      <c r="N151" s="24">
        <v>0</v>
      </c>
      <c r="O151" s="25">
        <f>ROUND(VLOOKUP(E151,索引!$Q:$T,4,0)*VLOOKUP(F151,索引!$A:$H,索引!$H$1,0)*VLOOKUP(B151,索引!AK:AQ,O$2,0),0)</f>
        <v>32</v>
      </c>
      <c r="P151" s="25">
        <f>ROUND(VLOOKUP(E151,索引!$Q:$S,3,0)*VLOOKUP(B151,索引!AK:AQ,P$2,0),0)</f>
        <v>32</v>
      </c>
      <c r="R151" s="23" t="str">
        <f>VLOOKUP(F151,索引!$A:$H,索引!$B$1,0)</f>
        <v>普通</v>
      </c>
      <c r="S151" s="23" t="str">
        <f>INDEX(索引!$AA$5:$AF$9,MATCH(F151,索引!$Y$5:$Y$9,0),MATCH(C151,索引!$AA$3:$AF$3,0))</f>
        <v>骷髅</v>
      </c>
    </row>
    <row r="152" spans="1:19" x14ac:dyDescent="0.2">
      <c r="A152" s="23">
        <f t="shared" si="2"/>
        <v>100501032</v>
      </c>
      <c r="B152" s="6">
        <v>5</v>
      </c>
      <c r="C152" s="23">
        <v>5</v>
      </c>
      <c r="D152" s="26">
        <f>INDEX(索引!$AA$13:$AI$17,MATCH(F152,索引!$Y$13:$Y$17,0),MATCH(B152,索引!$AA$11:$AI$11,0))</f>
        <v>5001</v>
      </c>
      <c r="E152" s="1">
        <v>32</v>
      </c>
      <c r="F152">
        <v>1</v>
      </c>
      <c r="G152" s="23">
        <f>VLOOKUP(F152,索引!$A:$I,9,0)</f>
        <v>120</v>
      </c>
      <c r="H152" s="23">
        <f>VLOOKUP(F152,索引!$A:$L,12,0)</f>
        <v>600</v>
      </c>
      <c r="I152" s="23">
        <f>ROUND(VLOOKUP(VLOOKUP($E152,索引!$Q:$S,2,0),原始数值!$A:$C,2,0)*VLOOKUP($F152,索引!$A:$H,索引!$C$1,0)*VLOOKUP($E152,索引!$Q:$W,I$2,0)*VLOOKUP($C152,索引!$AK:$AQ,I$2-2,0),0)</f>
        <v>60</v>
      </c>
      <c r="J152" s="23">
        <f>ROUND(VLOOKUP(F152,索引!$A:$H,索引!$D$1,0)*VLOOKUP($E152,索引!$Q:$W,J$2,0)*VLOOKUP($C152,索引!$AK:$AQ,J$2-2,0),0)</f>
        <v>8</v>
      </c>
      <c r="K152" s="23">
        <f>ROUND(VLOOKUP(VLOOKUP($E152,索引!$Q:$S,2,0),原始数值!$A:$C,3,0)*VLOOKUP($F152,索引!$A:$H,索引!$E$1,0)*VLOOKUP($E152,索引!$Q:$W,K$2,0)*VLOOKUP($C152,索引!$AK:$AQ,K$2-2,0),0)</f>
        <v>2264</v>
      </c>
      <c r="L152" s="23">
        <f>VLOOKUP(F152,索引!$A:$H,索引!$F$1,0)</f>
        <v>350</v>
      </c>
      <c r="M152" s="23">
        <f>VLOOKUP(F152,索引!$A:$H,索引!$G$1,0)</f>
        <v>1000</v>
      </c>
      <c r="N152" s="24">
        <v>0</v>
      </c>
      <c r="O152" s="25">
        <f>ROUND(VLOOKUP(E152,索引!$Q:$T,4,0)*VLOOKUP(F152,索引!$A:$H,索引!$H$1,0)*VLOOKUP(B152,索引!AK:AQ,O$2,0),0)</f>
        <v>32</v>
      </c>
      <c r="P152" s="25">
        <f>ROUND(VLOOKUP(E152,索引!$Q:$S,3,0)*VLOOKUP(B152,索引!AK:AQ,P$2,0),0)</f>
        <v>32</v>
      </c>
      <c r="R152" s="23" t="str">
        <f>VLOOKUP(F152,索引!$A:$H,索引!$B$1,0)</f>
        <v>普通</v>
      </c>
      <c r="S152" s="23" t="str">
        <f>INDEX(索引!$AA$5:$AF$9,MATCH(F152,索引!$Y$5:$Y$9,0),MATCH(C152,索引!$AA$3:$AF$3,0))</f>
        <v>石像鬼</v>
      </c>
    </row>
    <row r="153" spans="1:19" x14ac:dyDescent="0.2">
      <c r="A153" s="23">
        <f t="shared" si="2"/>
        <v>100502032</v>
      </c>
      <c r="B153" s="6">
        <v>5</v>
      </c>
      <c r="C153" s="23">
        <v>5</v>
      </c>
      <c r="D153" s="26">
        <f>INDEX(索引!$AA$13:$AI$17,MATCH(F153,索引!$Y$13:$Y$17,0),MATCH(B153,索引!$AA$11:$AI$11,0))</f>
        <v>5002</v>
      </c>
      <c r="E153" s="1">
        <v>32</v>
      </c>
      <c r="F153">
        <v>2</v>
      </c>
      <c r="G153" s="23">
        <f>VLOOKUP(F153,索引!$A:$I,9,0)</f>
        <v>120</v>
      </c>
      <c r="H153" s="23">
        <f>VLOOKUP(F153,索引!$A:$L,12,0)</f>
        <v>700</v>
      </c>
      <c r="I153" s="23">
        <f>ROUND(VLOOKUP(VLOOKUP($E153,索引!$Q:$S,2,0),原始数值!$A:$C,2,0)*VLOOKUP($F153,索引!$A:$H,索引!$C$1,0)*VLOOKUP($E153,索引!$Q:$W,I$2,0)*VLOOKUP($C153,索引!$AK:$AQ,I$2-2,0),0)</f>
        <v>85</v>
      </c>
      <c r="J153" s="23">
        <f>ROUND(VLOOKUP(F153,索引!$A:$H,索引!$D$1,0)*VLOOKUP($E153,索引!$Q:$W,J$2,0)*VLOOKUP($C153,索引!$AK:$AQ,J$2-2,0),0)</f>
        <v>16</v>
      </c>
      <c r="K153" s="23">
        <f>ROUND(VLOOKUP(VLOOKUP($E153,索引!$Q:$S,2,0),原始数值!$A:$C,3,0)*VLOOKUP($F153,索引!$A:$H,索引!$E$1,0)*VLOOKUP($E153,索引!$Q:$W,K$2,0)*VLOOKUP($C153,索引!$AK:$AQ,K$2-2,0),0)</f>
        <v>4529</v>
      </c>
      <c r="L153" s="23">
        <f>VLOOKUP(F153,索引!$A:$H,索引!$F$1,0)</f>
        <v>200</v>
      </c>
      <c r="M153" s="23">
        <f>VLOOKUP(F153,索引!$A:$H,索引!$G$1,0)</f>
        <v>500</v>
      </c>
      <c r="N153" s="24">
        <v>0</v>
      </c>
      <c r="O153" s="25">
        <f>ROUND(VLOOKUP(E153,索引!$Q:$T,4,0)*VLOOKUP(F153,索引!$A:$H,索引!$H$1,0)*VLOOKUP(B153,索引!AK:AQ,O$2,0),0)</f>
        <v>48</v>
      </c>
      <c r="P153" s="25">
        <f>ROUND(VLOOKUP(E153,索引!$Q:$S,3,0)*VLOOKUP(B153,索引!AK:AQ,P$2,0),0)</f>
        <v>32</v>
      </c>
      <c r="R153" s="23" t="str">
        <f>VLOOKUP(F153,索引!$A:$H,索引!$B$1,0)</f>
        <v>肉盾</v>
      </c>
      <c r="S153" s="23" t="str">
        <f>INDEX(索引!$AA$5:$AF$9,MATCH(F153,索引!$Y$5:$Y$9,0),MATCH(C153,索引!$AA$3:$AF$3,0))</f>
        <v>巨石傀儡</v>
      </c>
    </row>
    <row r="154" spans="1:19" x14ac:dyDescent="0.2">
      <c r="A154" s="23">
        <f t="shared" si="2"/>
        <v>100503032</v>
      </c>
      <c r="B154" s="6">
        <v>5</v>
      </c>
      <c r="C154" s="23">
        <v>5</v>
      </c>
      <c r="D154" s="26">
        <f>INDEX(索引!$AA$13:$AI$17,MATCH(F154,索引!$Y$13:$Y$17,0),MATCH(B154,索引!$AA$11:$AI$11,0))</f>
        <v>5003</v>
      </c>
      <c r="E154" s="1">
        <v>32</v>
      </c>
      <c r="F154">
        <v>3</v>
      </c>
      <c r="G154" s="23">
        <f>VLOOKUP(F154,索引!$A:$I,9,0)</f>
        <v>1100</v>
      </c>
      <c r="H154" s="23">
        <f>VLOOKUP(F154,索引!$A:$L,12,0)</f>
        <v>1000</v>
      </c>
      <c r="I154" s="23">
        <f>ROUND(VLOOKUP(VLOOKUP($E154,索引!$Q:$S,2,0),原始数值!$A:$C,2,0)*VLOOKUP($F154,索引!$A:$H,索引!$C$1,0)*VLOOKUP($E154,索引!$Q:$W,I$2,0)*VLOOKUP($C154,索引!$AK:$AQ,I$2-2,0),0)</f>
        <v>107</v>
      </c>
      <c r="J154" s="23">
        <f>ROUND(VLOOKUP(F154,索引!$A:$H,索引!$D$1,0)*VLOOKUP($E154,索引!$Q:$W,J$2,0)*VLOOKUP($C154,索引!$AK:$AQ,J$2-2,0),0)</f>
        <v>0</v>
      </c>
      <c r="K154" s="23">
        <f>ROUND(VLOOKUP(VLOOKUP($E154,索引!$Q:$S,2,0),原始数值!$A:$C,3,0)*VLOOKUP($F154,索引!$A:$H,索引!$E$1,0)*VLOOKUP($E154,索引!$Q:$W,K$2,0)*VLOOKUP($C154,索引!$AK:$AQ,K$2-2,0),0)</f>
        <v>3019</v>
      </c>
      <c r="L154" s="23">
        <f>VLOOKUP(F154,索引!$A:$H,索引!$F$1,0)</f>
        <v>200</v>
      </c>
      <c r="M154" s="23">
        <f>VLOOKUP(F154,索引!$A:$H,索引!$G$1,0)</f>
        <v>250</v>
      </c>
      <c r="N154" s="24">
        <v>0</v>
      </c>
      <c r="O154" s="25">
        <f>ROUND(VLOOKUP(E154,索引!$Q:$T,4,0)*VLOOKUP(F154,索引!$A:$H,索引!$H$1,0)*VLOOKUP(B154,索引!AK:AQ,O$2,0),0)</f>
        <v>38</v>
      </c>
      <c r="P154" s="25">
        <f>ROUND(VLOOKUP(E154,索引!$Q:$S,3,0)*VLOOKUP(B154,索引!AK:AQ,P$2,0),0)</f>
        <v>32</v>
      </c>
      <c r="R154" s="23" t="str">
        <f>VLOOKUP(F154,索引!$A:$H,索引!$B$1,0)</f>
        <v>法师</v>
      </c>
      <c r="S154" s="23" t="str">
        <f>INDEX(索引!$AA$5:$AF$9,MATCH(F154,索引!$Y$5:$Y$9,0),MATCH(C154,索引!$AA$3:$AF$3,0))</f>
        <v>亡灵巫师</v>
      </c>
    </row>
    <row r="155" spans="1:19" x14ac:dyDescent="0.2">
      <c r="A155" s="23">
        <f t="shared" si="2"/>
        <v>100504032</v>
      </c>
      <c r="B155" s="6">
        <v>5</v>
      </c>
      <c r="C155" s="23">
        <v>5</v>
      </c>
      <c r="D155" s="26">
        <f>INDEX(索引!$AA$13:$AI$17,MATCH(F155,索引!$Y$13:$Y$17,0),MATCH(B155,索引!$AA$11:$AI$11,0))</f>
        <v>5004</v>
      </c>
      <c r="E155" s="1">
        <v>32</v>
      </c>
      <c r="F155">
        <v>4</v>
      </c>
      <c r="G155" s="23">
        <f>VLOOKUP(F155,索引!$A:$I,9,0)</f>
        <v>900</v>
      </c>
      <c r="H155" s="23">
        <f>VLOOKUP(F155,索引!$A:$L,12,0)</f>
        <v>700</v>
      </c>
      <c r="I155" s="23">
        <f>ROUND(VLOOKUP(VLOOKUP($E155,索引!$Q:$S,2,0),原始数值!$A:$C,2,0)*VLOOKUP($F155,索引!$A:$H,索引!$C$1,0)*VLOOKUP($E155,索引!$Q:$W,I$2,0)*VLOOKUP($C155,索引!$AK:$AQ,I$2-2,0),0)</f>
        <v>98</v>
      </c>
      <c r="J155" s="23">
        <f>ROUND(VLOOKUP(F155,索引!$A:$H,索引!$D$1,0)*VLOOKUP($E155,索引!$Q:$W,J$2,0)*VLOOKUP($C155,索引!$AK:$AQ,J$2-2,0),0)</f>
        <v>8</v>
      </c>
      <c r="K155" s="23">
        <f>ROUND(VLOOKUP(VLOOKUP($E155,索引!$Q:$S,2,0),原始数值!$A:$C,3,0)*VLOOKUP($F155,索引!$A:$H,索引!$E$1,0)*VLOOKUP($E155,索引!$Q:$W,K$2,0)*VLOOKUP($C155,索引!$AK:$AQ,K$2-2,0),0)</f>
        <v>3774</v>
      </c>
      <c r="L155" s="23">
        <f>VLOOKUP(F155,索引!$A:$H,索引!$F$1,0)</f>
        <v>300</v>
      </c>
      <c r="M155" s="23">
        <f>VLOOKUP(F155,索引!$A:$H,索引!$G$1,0)</f>
        <v>750</v>
      </c>
      <c r="N155" s="24">
        <v>0</v>
      </c>
      <c r="O155" s="25">
        <f>ROUND(VLOOKUP(E155,索引!$Q:$T,4,0)*VLOOKUP(F155,索引!$A:$H,索引!$H$1,0)*VLOOKUP(B155,索引!AK:AQ,O$2,0),0)</f>
        <v>38</v>
      </c>
      <c r="P155" s="25">
        <f>ROUND(VLOOKUP(E155,索引!$Q:$S,3,0)*VLOOKUP(B155,索引!AK:AQ,P$2,0),0)</f>
        <v>32</v>
      </c>
      <c r="R155" s="23" t="str">
        <f>VLOOKUP(F155,索引!$A:$H,索引!$B$1,0)</f>
        <v>远程</v>
      </c>
      <c r="S155" s="23" t="str">
        <f>INDEX(索引!$AA$5:$AF$9,MATCH(F155,索引!$Y$5:$Y$9,0),MATCH(C155,索引!$AA$3:$AF$3,0))</f>
        <v>妖姬</v>
      </c>
    </row>
    <row r="156" spans="1:19" s="23" customFormat="1" x14ac:dyDescent="0.2">
      <c r="A156" s="23">
        <f t="shared" si="2"/>
        <v>100402032</v>
      </c>
      <c r="B156" s="6">
        <v>5</v>
      </c>
      <c r="C156" s="23">
        <v>4</v>
      </c>
      <c r="D156" s="26">
        <f>INDEX(索引!$AA$13:$AI$17,MATCH(F156,索引!$Y$13:$Y$17,0),MATCH(B156,索引!$AA$11:$AI$11,0))</f>
        <v>5002</v>
      </c>
      <c r="E156" s="20">
        <v>32</v>
      </c>
      <c r="F156" s="23">
        <v>2</v>
      </c>
      <c r="G156" s="23">
        <f>VLOOKUP(F156,索引!$A:$I,9,0)</f>
        <v>120</v>
      </c>
      <c r="H156" s="23">
        <f>VLOOKUP(F156,索引!$A:$L,12,0)</f>
        <v>700</v>
      </c>
      <c r="I156" s="23">
        <f>ROUND(VLOOKUP(VLOOKUP($E156,索引!$Q:$S,2,0),原始数值!$A:$C,2,0)*VLOOKUP($F156,索引!$A:$H,索引!$C$1,0)*VLOOKUP($E156,索引!$Q:$W,I$2,0)*VLOOKUP($C156,索引!$AK:$AQ,I$2-2,0),0)</f>
        <v>85</v>
      </c>
      <c r="J156" s="23">
        <f>ROUND(VLOOKUP(F156,索引!$A:$H,索引!$D$1,0)*VLOOKUP($E156,索引!$Q:$W,J$2,0)*VLOOKUP($C156,索引!$AK:$AQ,J$2-2,0),0)</f>
        <v>16</v>
      </c>
      <c r="K156" s="23">
        <f>ROUND(VLOOKUP(VLOOKUP($E156,索引!$Q:$S,2,0),原始数值!$A:$C,3,0)*VLOOKUP($F156,索引!$A:$H,索引!$E$1,0)*VLOOKUP($E156,索引!$Q:$W,K$2,0)*VLOOKUP($C156,索引!$AK:$AQ,K$2-2,0),0)</f>
        <v>4529</v>
      </c>
      <c r="L156" s="23">
        <f>VLOOKUP(F156,索引!$A:$H,索引!$F$1,0)</f>
        <v>200</v>
      </c>
      <c r="M156" s="23">
        <f>VLOOKUP(F156,索引!$A:$H,索引!$G$1,0)</f>
        <v>500</v>
      </c>
      <c r="N156" s="24">
        <v>0</v>
      </c>
      <c r="O156" s="25">
        <f>ROUND(VLOOKUP(E156,索引!$Q:$T,4,0)*VLOOKUP(F156,索引!$A:$H,索引!$H$1,0)*VLOOKUP(B156,索引!AK:AQ,O$2,0),0)</f>
        <v>48</v>
      </c>
      <c r="P156" s="25">
        <f>ROUND(VLOOKUP(E156,索引!$Q:$S,3,0)*VLOOKUP(B156,索引!AK:AQ,P$2,0),0)</f>
        <v>32</v>
      </c>
      <c r="R156" s="23" t="str">
        <f>VLOOKUP(F156,索引!$A:$H,索引!$B$1,0)</f>
        <v>肉盾</v>
      </c>
      <c r="S156" s="23" t="str">
        <f>INDEX(索引!$AA$5:$AF$9,MATCH(F156,索引!$Y$5:$Y$9,0),MATCH(C156,索引!$AA$3:$AF$3,0))</f>
        <v>僵尸</v>
      </c>
    </row>
    <row r="157" spans="1:19" s="23" customFormat="1" x14ac:dyDescent="0.2">
      <c r="A157" s="23">
        <f t="shared" si="2"/>
        <v>100403032</v>
      </c>
      <c r="B157" s="6">
        <v>5</v>
      </c>
      <c r="C157" s="23">
        <v>4</v>
      </c>
      <c r="D157" s="26">
        <f>INDEX(索引!$AA$13:$AI$17,MATCH(F157,索引!$Y$13:$Y$17,0),MATCH(B157,索引!$AA$11:$AI$11,0))</f>
        <v>5003</v>
      </c>
      <c r="E157" s="20">
        <v>32</v>
      </c>
      <c r="F157" s="23">
        <v>3</v>
      </c>
      <c r="G157" s="23">
        <f>VLOOKUP(F157,索引!$A:$I,9,0)</f>
        <v>1100</v>
      </c>
      <c r="H157" s="23">
        <f>VLOOKUP(F157,索引!$A:$L,12,0)</f>
        <v>1000</v>
      </c>
      <c r="I157" s="23">
        <f>ROUND(VLOOKUP(VLOOKUP($E157,索引!$Q:$S,2,0),原始数值!$A:$C,2,0)*VLOOKUP($F157,索引!$A:$H,索引!$C$1,0)*VLOOKUP($E157,索引!$Q:$W,I$2,0)*VLOOKUP($C157,索引!$AK:$AQ,I$2-2,0),0)</f>
        <v>107</v>
      </c>
      <c r="J157" s="23">
        <f>ROUND(VLOOKUP(F157,索引!$A:$H,索引!$D$1,0)*VLOOKUP($E157,索引!$Q:$W,J$2,0)*VLOOKUP($C157,索引!$AK:$AQ,J$2-2,0),0)</f>
        <v>0</v>
      </c>
      <c r="K157" s="23">
        <f>ROUND(VLOOKUP(VLOOKUP($E157,索引!$Q:$S,2,0),原始数值!$A:$C,3,0)*VLOOKUP($F157,索引!$A:$H,索引!$E$1,0)*VLOOKUP($E157,索引!$Q:$W,K$2,0)*VLOOKUP($C157,索引!$AK:$AQ,K$2-2,0),0)</f>
        <v>3019</v>
      </c>
      <c r="L157" s="23">
        <f>VLOOKUP(F157,索引!$A:$H,索引!$F$1,0)</f>
        <v>200</v>
      </c>
      <c r="M157" s="23">
        <f>VLOOKUP(F157,索引!$A:$H,索引!$G$1,0)</f>
        <v>250</v>
      </c>
      <c r="N157" s="24">
        <v>0</v>
      </c>
      <c r="O157" s="25">
        <f>ROUND(VLOOKUP(E157,索引!$Q:$T,4,0)*VLOOKUP(F157,索引!$A:$H,索引!$H$1,0)*VLOOKUP(B157,索引!AK:AQ,O$2,0),0)</f>
        <v>38</v>
      </c>
      <c r="P157" s="25">
        <f>ROUND(VLOOKUP(E157,索引!$Q:$S,3,0)*VLOOKUP(B157,索引!AK:AQ,P$2,0),0)</f>
        <v>32</v>
      </c>
      <c r="R157" s="23" t="str">
        <f>VLOOKUP(F157,索引!$A:$H,索引!$B$1,0)</f>
        <v>法师</v>
      </c>
      <c r="S157" s="23" t="str">
        <f>INDEX(索引!$AA$5:$AF$9,MATCH(F157,索引!$Y$5:$Y$9,0),MATCH(C157,索引!$AA$3:$AF$3,0))</f>
        <v>巫妖</v>
      </c>
    </row>
    <row r="158" spans="1:19" s="23" customFormat="1" x14ac:dyDescent="0.2">
      <c r="A158" s="23">
        <f t="shared" si="2"/>
        <v>100404032</v>
      </c>
      <c r="B158" s="6">
        <v>5</v>
      </c>
      <c r="C158" s="23">
        <v>4</v>
      </c>
      <c r="D158" s="26">
        <f>INDEX(索引!$AA$13:$AI$17,MATCH(F158,索引!$Y$13:$Y$17,0),MATCH(B158,索引!$AA$11:$AI$11,0))</f>
        <v>5004</v>
      </c>
      <c r="E158" s="20">
        <v>32</v>
      </c>
      <c r="F158" s="23">
        <v>4</v>
      </c>
      <c r="G158" s="23">
        <f>VLOOKUP(F158,索引!$A:$I,9,0)</f>
        <v>900</v>
      </c>
      <c r="H158" s="23">
        <f>VLOOKUP(F158,索引!$A:$L,12,0)</f>
        <v>700</v>
      </c>
      <c r="I158" s="23">
        <f>ROUND(VLOOKUP(VLOOKUP($E158,索引!$Q:$S,2,0),原始数值!$A:$C,2,0)*VLOOKUP($F158,索引!$A:$H,索引!$C$1,0)*VLOOKUP($E158,索引!$Q:$W,I$2,0)*VLOOKUP($C158,索引!$AK:$AQ,I$2-2,0),0)</f>
        <v>98</v>
      </c>
      <c r="J158" s="23">
        <f>ROUND(VLOOKUP(F158,索引!$A:$H,索引!$D$1,0)*VLOOKUP($E158,索引!$Q:$W,J$2,0)*VLOOKUP($C158,索引!$AK:$AQ,J$2-2,0),0)</f>
        <v>8</v>
      </c>
      <c r="K158" s="23">
        <f>ROUND(VLOOKUP(VLOOKUP($E158,索引!$Q:$S,2,0),原始数值!$A:$C,3,0)*VLOOKUP($F158,索引!$A:$H,索引!$E$1,0)*VLOOKUP($E158,索引!$Q:$W,K$2,0)*VLOOKUP($C158,索引!$AK:$AQ,K$2-2,0),0)</f>
        <v>3774</v>
      </c>
      <c r="L158" s="23">
        <f>VLOOKUP(F158,索引!$A:$H,索引!$F$1,0)</f>
        <v>300</v>
      </c>
      <c r="M158" s="23">
        <f>VLOOKUP(F158,索引!$A:$H,索引!$G$1,0)</f>
        <v>750</v>
      </c>
      <c r="N158" s="24">
        <v>0</v>
      </c>
      <c r="O158" s="25">
        <f>ROUND(VLOOKUP(E158,索引!$Q:$T,4,0)*VLOOKUP(F158,索引!$A:$H,索引!$H$1,0)*VLOOKUP(B158,索引!AK:AQ,O$2,0),0)</f>
        <v>38</v>
      </c>
      <c r="P158" s="25">
        <f>ROUND(VLOOKUP(E158,索引!$Q:$S,3,0)*VLOOKUP(B158,索引!AK:AQ,P$2,0),0)</f>
        <v>32</v>
      </c>
      <c r="R158" s="23" t="str">
        <f>VLOOKUP(F158,索引!$A:$H,索引!$B$1,0)</f>
        <v>远程</v>
      </c>
      <c r="S158" s="23" t="str">
        <f>INDEX(索引!$AA$5:$AF$9,MATCH(F158,索引!$Y$5:$Y$9,0),MATCH(C158,索引!$AA$3:$AF$3,0))</f>
        <v>骷髅射手</v>
      </c>
    </row>
    <row r="159" spans="1:19" s="23" customFormat="1" x14ac:dyDescent="0.2">
      <c r="A159" s="23">
        <f t="shared" si="2"/>
        <v>100401033</v>
      </c>
      <c r="B159" s="6">
        <v>5</v>
      </c>
      <c r="C159" s="23">
        <v>4</v>
      </c>
      <c r="D159" s="26">
        <f>INDEX(索引!$AA$13:$AI$17,MATCH(F159,索引!$Y$13:$Y$17,0),MATCH(B159,索引!$AA$11:$AI$11,0))</f>
        <v>5001</v>
      </c>
      <c r="E159" s="22">
        <v>33</v>
      </c>
      <c r="F159" s="23">
        <v>1</v>
      </c>
      <c r="G159" s="23">
        <f>VLOOKUP(F159,索引!$A:$I,9,0)</f>
        <v>120</v>
      </c>
      <c r="H159" s="23">
        <f>VLOOKUP(F159,索引!$A:$L,12,0)</f>
        <v>600</v>
      </c>
      <c r="I159" s="23">
        <f>ROUND(VLOOKUP(VLOOKUP($E159,索引!$Q:$S,2,0),原始数值!$A:$C,2,0)*VLOOKUP($F159,索引!$A:$H,索引!$C$1,0)*VLOOKUP($E159,索引!$Q:$W,I$2,0)*VLOOKUP($C159,索引!$AK:$AQ,I$2-2,0),0)</f>
        <v>61</v>
      </c>
      <c r="J159" s="23">
        <f>ROUND(VLOOKUP(F159,索引!$A:$H,索引!$D$1,0)*VLOOKUP($E159,索引!$Q:$W,J$2,0)*VLOOKUP($C159,索引!$AK:$AQ,J$2-2,0),0)</f>
        <v>8</v>
      </c>
      <c r="K159" s="23">
        <f>ROUND(VLOOKUP(VLOOKUP($E159,索引!$Q:$S,2,0),原始数值!$A:$C,3,0)*VLOOKUP($F159,索引!$A:$H,索引!$E$1,0)*VLOOKUP($E159,索引!$Q:$W,K$2,0)*VLOOKUP($C159,索引!$AK:$AQ,K$2-2,0),0)</f>
        <v>2468</v>
      </c>
      <c r="L159" s="23">
        <f>VLOOKUP(F159,索引!$A:$H,索引!$F$1,0)</f>
        <v>350</v>
      </c>
      <c r="M159" s="23">
        <f>VLOOKUP(F159,索引!$A:$H,索引!$G$1,0)</f>
        <v>1000</v>
      </c>
      <c r="N159" s="24">
        <v>0</v>
      </c>
      <c r="O159" s="25">
        <f>ROUND(VLOOKUP(E159,索引!$Q:$T,4,0)*VLOOKUP(F159,索引!$A:$H,索引!$H$1,0)*VLOOKUP(B159,索引!AK:AQ,O$2,0),0)</f>
        <v>33</v>
      </c>
      <c r="P159" s="25">
        <f>ROUND(VLOOKUP(E159,索引!$Q:$S,3,0)*VLOOKUP(B159,索引!AK:AQ,P$2,0),0)</f>
        <v>33</v>
      </c>
      <c r="R159" s="23" t="str">
        <f>VLOOKUP(F159,索引!$A:$H,索引!$B$1,0)</f>
        <v>普通</v>
      </c>
      <c r="S159" s="23" t="str">
        <f>INDEX(索引!$AA$5:$AF$9,MATCH(F159,索引!$Y$5:$Y$9,0),MATCH(C159,索引!$AA$3:$AF$3,0))</f>
        <v>骷髅</v>
      </c>
    </row>
    <row r="160" spans="1:19" x14ac:dyDescent="0.2">
      <c r="A160" s="23">
        <f t="shared" si="2"/>
        <v>100501033</v>
      </c>
      <c r="B160" s="6">
        <v>5</v>
      </c>
      <c r="C160" s="23">
        <v>5</v>
      </c>
      <c r="D160" s="26">
        <f>INDEX(索引!$AA$13:$AI$17,MATCH(F160,索引!$Y$13:$Y$17,0),MATCH(B160,索引!$AA$11:$AI$11,0))</f>
        <v>5001</v>
      </c>
      <c r="E160" s="3">
        <v>33</v>
      </c>
      <c r="F160">
        <v>1</v>
      </c>
      <c r="G160" s="23">
        <f>VLOOKUP(F160,索引!$A:$I,9,0)</f>
        <v>120</v>
      </c>
      <c r="H160" s="23">
        <f>VLOOKUP(F160,索引!$A:$L,12,0)</f>
        <v>600</v>
      </c>
      <c r="I160" s="23">
        <f>ROUND(VLOOKUP(VLOOKUP($E160,索引!$Q:$S,2,0),原始数值!$A:$C,2,0)*VLOOKUP($F160,索引!$A:$H,索引!$C$1,0)*VLOOKUP($E160,索引!$Q:$W,I$2,0)*VLOOKUP($C160,索引!$AK:$AQ,I$2-2,0),0)</f>
        <v>61</v>
      </c>
      <c r="J160" s="23">
        <f>ROUND(VLOOKUP(F160,索引!$A:$H,索引!$D$1,0)*VLOOKUP($E160,索引!$Q:$W,J$2,0)*VLOOKUP($C160,索引!$AK:$AQ,J$2-2,0),0)</f>
        <v>8</v>
      </c>
      <c r="K160" s="23">
        <f>ROUND(VLOOKUP(VLOOKUP($E160,索引!$Q:$S,2,0),原始数值!$A:$C,3,0)*VLOOKUP($F160,索引!$A:$H,索引!$E$1,0)*VLOOKUP($E160,索引!$Q:$W,K$2,0)*VLOOKUP($C160,索引!$AK:$AQ,K$2-2,0),0)</f>
        <v>2468</v>
      </c>
      <c r="L160" s="23">
        <f>VLOOKUP(F160,索引!$A:$H,索引!$F$1,0)</f>
        <v>350</v>
      </c>
      <c r="M160" s="23">
        <f>VLOOKUP(F160,索引!$A:$H,索引!$G$1,0)</f>
        <v>1000</v>
      </c>
      <c r="N160" s="24">
        <v>0</v>
      </c>
      <c r="O160" s="25">
        <f>ROUND(VLOOKUP(E160,索引!$Q:$T,4,0)*VLOOKUP(F160,索引!$A:$H,索引!$H$1,0)*VLOOKUP(B160,索引!AK:AQ,O$2,0),0)</f>
        <v>33</v>
      </c>
      <c r="P160" s="25">
        <f>ROUND(VLOOKUP(E160,索引!$Q:$S,3,0)*VLOOKUP(B160,索引!AK:AQ,P$2,0),0)</f>
        <v>33</v>
      </c>
      <c r="R160" s="23" t="str">
        <f>VLOOKUP(F160,索引!$A:$H,索引!$B$1,0)</f>
        <v>普通</v>
      </c>
      <c r="S160" s="23" t="str">
        <f>INDEX(索引!$AA$5:$AF$9,MATCH(F160,索引!$Y$5:$Y$9,0),MATCH(C160,索引!$AA$3:$AF$3,0))</f>
        <v>石像鬼</v>
      </c>
    </row>
    <row r="161" spans="1:19" x14ac:dyDescent="0.2">
      <c r="A161" s="23">
        <f t="shared" si="2"/>
        <v>100502033</v>
      </c>
      <c r="B161" s="6">
        <v>5</v>
      </c>
      <c r="C161" s="23">
        <v>5</v>
      </c>
      <c r="D161" s="26">
        <f>INDEX(索引!$AA$13:$AI$17,MATCH(F161,索引!$Y$13:$Y$17,0),MATCH(B161,索引!$AA$11:$AI$11,0))</f>
        <v>5002</v>
      </c>
      <c r="E161" s="3">
        <v>33</v>
      </c>
      <c r="F161">
        <v>2</v>
      </c>
      <c r="G161" s="23">
        <f>VLOOKUP(F161,索引!$A:$I,9,0)</f>
        <v>120</v>
      </c>
      <c r="H161" s="23">
        <f>VLOOKUP(F161,索引!$A:$L,12,0)</f>
        <v>700</v>
      </c>
      <c r="I161" s="23">
        <f>ROUND(VLOOKUP(VLOOKUP($E161,索引!$Q:$S,2,0),原始数值!$A:$C,2,0)*VLOOKUP($F161,索引!$A:$H,索引!$C$1,0)*VLOOKUP($E161,索引!$Q:$W,I$2,0)*VLOOKUP($C161,索引!$AK:$AQ,I$2-2,0),0)</f>
        <v>88</v>
      </c>
      <c r="J161" s="23">
        <f>ROUND(VLOOKUP(F161,索引!$A:$H,索引!$D$1,0)*VLOOKUP($E161,索引!$Q:$W,J$2,0)*VLOOKUP($C161,索引!$AK:$AQ,J$2-2,0),0)</f>
        <v>17</v>
      </c>
      <c r="K161" s="23">
        <f>ROUND(VLOOKUP(VLOOKUP($E161,索引!$Q:$S,2,0),原始数值!$A:$C,3,0)*VLOOKUP($F161,索引!$A:$H,索引!$E$1,0)*VLOOKUP($E161,索引!$Q:$W,K$2,0)*VLOOKUP($C161,索引!$AK:$AQ,K$2-2,0),0)</f>
        <v>4937</v>
      </c>
      <c r="L161" s="23">
        <f>VLOOKUP(F161,索引!$A:$H,索引!$F$1,0)</f>
        <v>200</v>
      </c>
      <c r="M161" s="23">
        <f>VLOOKUP(F161,索引!$A:$H,索引!$G$1,0)</f>
        <v>500</v>
      </c>
      <c r="N161" s="24">
        <v>0</v>
      </c>
      <c r="O161" s="25">
        <f>ROUND(VLOOKUP(E161,索引!$Q:$T,4,0)*VLOOKUP(F161,索引!$A:$H,索引!$H$1,0)*VLOOKUP(B161,索引!AK:AQ,O$2,0),0)</f>
        <v>50</v>
      </c>
      <c r="P161" s="25">
        <f>ROUND(VLOOKUP(E161,索引!$Q:$S,3,0)*VLOOKUP(B161,索引!AK:AQ,P$2,0),0)</f>
        <v>33</v>
      </c>
      <c r="R161" s="23" t="str">
        <f>VLOOKUP(F161,索引!$A:$H,索引!$B$1,0)</f>
        <v>肉盾</v>
      </c>
      <c r="S161" s="23" t="str">
        <f>INDEX(索引!$AA$5:$AF$9,MATCH(F161,索引!$Y$5:$Y$9,0),MATCH(C161,索引!$AA$3:$AF$3,0))</f>
        <v>巨石傀儡</v>
      </c>
    </row>
    <row r="162" spans="1:19" x14ac:dyDescent="0.2">
      <c r="A162" s="23">
        <f t="shared" si="2"/>
        <v>100503033</v>
      </c>
      <c r="B162" s="6">
        <v>5</v>
      </c>
      <c r="C162" s="23">
        <v>5</v>
      </c>
      <c r="D162" s="26">
        <f>INDEX(索引!$AA$13:$AI$17,MATCH(F162,索引!$Y$13:$Y$17,0),MATCH(B162,索引!$AA$11:$AI$11,0))</f>
        <v>5003</v>
      </c>
      <c r="E162" s="3">
        <v>33</v>
      </c>
      <c r="F162">
        <v>3</v>
      </c>
      <c r="G162" s="23">
        <f>VLOOKUP(F162,索引!$A:$I,9,0)</f>
        <v>1100</v>
      </c>
      <c r="H162" s="23">
        <f>VLOOKUP(F162,索引!$A:$L,12,0)</f>
        <v>1000</v>
      </c>
      <c r="I162" s="23">
        <f>ROUND(VLOOKUP(VLOOKUP($E162,索引!$Q:$S,2,0),原始数值!$A:$C,2,0)*VLOOKUP($F162,索引!$A:$H,索引!$C$1,0)*VLOOKUP($E162,索引!$Q:$W,I$2,0)*VLOOKUP($C162,索引!$AK:$AQ,I$2-2,0),0)</f>
        <v>110</v>
      </c>
      <c r="J162" s="23">
        <f>ROUND(VLOOKUP(F162,索引!$A:$H,索引!$D$1,0)*VLOOKUP($E162,索引!$Q:$W,J$2,0)*VLOOKUP($C162,索引!$AK:$AQ,J$2-2,0),0)</f>
        <v>0</v>
      </c>
      <c r="K162" s="23">
        <f>ROUND(VLOOKUP(VLOOKUP($E162,索引!$Q:$S,2,0),原始数值!$A:$C,3,0)*VLOOKUP($F162,索引!$A:$H,索引!$E$1,0)*VLOOKUP($E162,索引!$Q:$W,K$2,0)*VLOOKUP($C162,索引!$AK:$AQ,K$2-2,0),0)</f>
        <v>3291</v>
      </c>
      <c r="L162" s="23">
        <f>VLOOKUP(F162,索引!$A:$H,索引!$F$1,0)</f>
        <v>200</v>
      </c>
      <c r="M162" s="23">
        <f>VLOOKUP(F162,索引!$A:$H,索引!$G$1,0)</f>
        <v>250</v>
      </c>
      <c r="N162" s="24">
        <v>0</v>
      </c>
      <c r="O162" s="25">
        <f>ROUND(VLOOKUP(E162,索引!$Q:$T,4,0)*VLOOKUP(F162,索引!$A:$H,索引!$H$1,0)*VLOOKUP(B162,索引!AK:AQ,O$2,0),0)</f>
        <v>40</v>
      </c>
      <c r="P162" s="25">
        <f>ROUND(VLOOKUP(E162,索引!$Q:$S,3,0)*VLOOKUP(B162,索引!AK:AQ,P$2,0),0)</f>
        <v>33</v>
      </c>
      <c r="R162" s="23" t="str">
        <f>VLOOKUP(F162,索引!$A:$H,索引!$B$1,0)</f>
        <v>法师</v>
      </c>
      <c r="S162" s="23" t="str">
        <f>INDEX(索引!$AA$5:$AF$9,MATCH(F162,索引!$Y$5:$Y$9,0),MATCH(C162,索引!$AA$3:$AF$3,0))</f>
        <v>亡灵巫师</v>
      </c>
    </row>
    <row r="163" spans="1:19" x14ac:dyDescent="0.2">
      <c r="A163" s="23">
        <f t="shared" si="2"/>
        <v>100504033</v>
      </c>
      <c r="B163" s="6">
        <v>5</v>
      </c>
      <c r="C163" s="23">
        <v>5</v>
      </c>
      <c r="D163" s="26">
        <f>INDEX(索引!$AA$13:$AI$17,MATCH(F163,索引!$Y$13:$Y$17,0),MATCH(B163,索引!$AA$11:$AI$11,0))</f>
        <v>5004</v>
      </c>
      <c r="E163" s="3">
        <v>33</v>
      </c>
      <c r="F163">
        <v>4</v>
      </c>
      <c r="G163" s="23">
        <f>VLOOKUP(F163,索引!$A:$I,9,0)</f>
        <v>900</v>
      </c>
      <c r="H163" s="23">
        <f>VLOOKUP(F163,索引!$A:$L,12,0)</f>
        <v>700</v>
      </c>
      <c r="I163" s="23">
        <f>ROUND(VLOOKUP(VLOOKUP($E163,索引!$Q:$S,2,0),原始数值!$A:$C,2,0)*VLOOKUP($F163,索引!$A:$H,索引!$C$1,0)*VLOOKUP($E163,索引!$Q:$W,I$2,0)*VLOOKUP($C163,索引!$AK:$AQ,I$2-2,0),0)</f>
        <v>101</v>
      </c>
      <c r="J163" s="23">
        <f>ROUND(VLOOKUP(F163,索引!$A:$H,索引!$D$1,0)*VLOOKUP($E163,索引!$Q:$W,J$2,0)*VLOOKUP($C163,索引!$AK:$AQ,J$2-2,0),0)</f>
        <v>8</v>
      </c>
      <c r="K163" s="23">
        <f>ROUND(VLOOKUP(VLOOKUP($E163,索引!$Q:$S,2,0),原始数值!$A:$C,3,0)*VLOOKUP($F163,索引!$A:$H,索引!$E$1,0)*VLOOKUP($E163,索引!$Q:$W,K$2,0)*VLOOKUP($C163,索引!$AK:$AQ,K$2-2,0),0)</f>
        <v>4114</v>
      </c>
      <c r="L163" s="23">
        <f>VLOOKUP(F163,索引!$A:$H,索引!$F$1,0)</f>
        <v>300</v>
      </c>
      <c r="M163" s="23">
        <f>VLOOKUP(F163,索引!$A:$H,索引!$G$1,0)</f>
        <v>750</v>
      </c>
      <c r="N163" s="24">
        <v>0</v>
      </c>
      <c r="O163" s="25">
        <f>ROUND(VLOOKUP(E163,索引!$Q:$T,4,0)*VLOOKUP(F163,索引!$A:$H,索引!$H$1,0)*VLOOKUP(B163,索引!AK:AQ,O$2,0),0)</f>
        <v>40</v>
      </c>
      <c r="P163" s="25">
        <f>ROUND(VLOOKUP(E163,索引!$Q:$S,3,0)*VLOOKUP(B163,索引!AK:AQ,P$2,0),0)</f>
        <v>33</v>
      </c>
      <c r="R163" s="23" t="str">
        <f>VLOOKUP(F163,索引!$A:$H,索引!$B$1,0)</f>
        <v>远程</v>
      </c>
      <c r="S163" s="23" t="str">
        <f>INDEX(索引!$AA$5:$AF$9,MATCH(F163,索引!$Y$5:$Y$9,0),MATCH(C163,索引!$AA$3:$AF$3,0))</f>
        <v>妖姬</v>
      </c>
    </row>
    <row r="164" spans="1:19" s="23" customFormat="1" x14ac:dyDescent="0.2">
      <c r="A164" s="23">
        <f t="shared" si="2"/>
        <v>100402033</v>
      </c>
      <c r="B164" s="6">
        <v>5</v>
      </c>
      <c r="C164" s="23">
        <v>4</v>
      </c>
      <c r="D164" s="26">
        <f>INDEX(索引!$AA$13:$AI$17,MATCH(F164,索引!$Y$13:$Y$17,0),MATCH(B164,索引!$AA$11:$AI$11,0))</f>
        <v>5002</v>
      </c>
      <c r="E164" s="22">
        <v>33</v>
      </c>
      <c r="F164" s="23">
        <v>2</v>
      </c>
      <c r="G164" s="23">
        <f>VLOOKUP(F164,索引!$A:$I,9,0)</f>
        <v>120</v>
      </c>
      <c r="H164" s="23">
        <f>VLOOKUP(F164,索引!$A:$L,12,0)</f>
        <v>700</v>
      </c>
      <c r="I164" s="23">
        <f>ROUND(VLOOKUP(VLOOKUP($E164,索引!$Q:$S,2,0),原始数值!$A:$C,2,0)*VLOOKUP($F164,索引!$A:$H,索引!$C$1,0)*VLOOKUP($E164,索引!$Q:$W,I$2,0)*VLOOKUP($C164,索引!$AK:$AQ,I$2-2,0),0)</f>
        <v>88</v>
      </c>
      <c r="J164" s="23">
        <f>ROUND(VLOOKUP(F164,索引!$A:$H,索引!$D$1,0)*VLOOKUP($E164,索引!$Q:$W,J$2,0)*VLOOKUP($C164,索引!$AK:$AQ,J$2-2,0),0)</f>
        <v>17</v>
      </c>
      <c r="K164" s="23">
        <f>ROUND(VLOOKUP(VLOOKUP($E164,索引!$Q:$S,2,0),原始数值!$A:$C,3,0)*VLOOKUP($F164,索引!$A:$H,索引!$E$1,0)*VLOOKUP($E164,索引!$Q:$W,K$2,0)*VLOOKUP($C164,索引!$AK:$AQ,K$2-2,0),0)</f>
        <v>4937</v>
      </c>
      <c r="L164" s="23">
        <f>VLOOKUP(F164,索引!$A:$H,索引!$F$1,0)</f>
        <v>200</v>
      </c>
      <c r="M164" s="23">
        <f>VLOOKUP(F164,索引!$A:$H,索引!$G$1,0)</f>
        <v>500</v>
      </c>
      <c r="N164" s="24">
        <v>0</v>
      </c>
      <c r="O164" s="25">
        <f>ROUND(VLOOKUP(E164,索引!$Q:$T,4,0)*VLOOKUP(F164,索引!$A:$H,索引!$H$1,0)*VLOOKUP(B164,索引!AK:AQ,O$2,0),0)</f>
        <v>50</v>
      </c>
      <c r="P164" s="25">
        <f>ROUND(VLOOKUP(E164,索引!$Q:$S,3,0)*VLOOKUP(B164,索引!AK:AQ,P$2,0),0)</f>
        <v>33</v>
      </c>
      <c r="R164" s="23" t="str">
        <f>VLOOKUP(F164,索引!$A:$H,索引!$B$1,0)</f>
        <v>肉盾</v>
      </c>
      <c r="S164" s="23" t="str">
        <f>INDEX(索引!$AA$5:$AF$9,MATCH(F164,索引!$Y$5:$Y$9,0),MATCH(C164,索引!$AA$3:$AF$3,0))</f>
        <v>僵尸</v>
      </c>
    </row>
    <row r="165" spans="1:19" s="23" customFormat="1" x14ac:dyDescent="0.2">
      <c r="A165" s="23">
        <f t="shared" si="2"/>
        <v>100401034</v>
      </c>
      <c r="B165" s="6">
        <v>5</v>
      </c>
      <c r="C165" s="23">
        <v>4</v>
      </c>
      <c r="D165" s="26">
        <f>INDEX(索引!$AA$13:$AI$17,MATCH(F165,索引!$Y$13:$Y$17,0),MATCH(B165,索引!$AA$11:$AI$11,0))</f>
        <v>5001</v>
      </c>
      <c r="E165" s="20">
        <v>34</v>
      </c>
      <c r="F165" s="23">
        <v>1</v>
      </c>
      <c r="G165" s="23">
        <f>VLOOKUP(F165,索引!$A:$I,9,0)</f>
        <v>120</v>
      </c>
      <c r="H165" s="23">
        <f>VLOOKUP(F165,索引!$A:$L,12,0)</f>
        <v>600</v>
      </c>
      <c r="I165" s="23">
        <f>ROUND(VLOOKUP(VLOOKUP($E165,索引!$Q:$S,2,0),原始数值!$A:$C,2,0)*VLOOKUP($F165,索引!$A:$H,索引!$C$1,0)*VLOOKUP($E165,索引!$Q:$W,I$2,0)*VLOOKUP($C165,索引!$AK:$AQ,I$2-2,0),0)</f>
        <v>63</v>
      </c>
      <c r="J165" s="23">
        <f>ROUND(VLOOKUP(F165,索引!$A:$H,索引!$D$1,0)*VLOOKUP($E165,索引!$Q:$W,J$2,0)*VLOOKUP($C165,索引!$AK:$AQ,J$2-2,0),0)</f>
        <v>9</v>
      </c>
      <c r="K165" s="23">
        <f>ROUND(VLOOKUP(VLOOKUP($E165,索引!$Q:$S,2,0),原始数值!$A:$C,3,0)*VLOOKUP($F165,索引!$A:$H,索引!$E$1,0)*VLOOKUP($E165,索引!$Q:$W,K$2,0)*VLOOKUP($C165,索引!$AK:$AQ,K$2-2,0),0)</f>
        <v>2684</v>
      </c>
      <c r="L165" s="23">
        <f>VLOOKUP(F165,索引!$A:$H,索引!$F$1,0)</f>
        <v>350</v>
      </c>
      <c r="M165" s="23">
        <f>VLOOKUP(F165,索引!$A:$H,索引!$G$1,0)</f>
        <v>1000</v>
      </c>
      <c r="N165" s="24">
        <v>0</v>
      </c>
      <c r="O165" s="25">
        <f>ROUND(VLOOKUP(E165,索引!$Q:$T,4,0)*VLOOKUP(F165,索引!$A:$H,索引!$H$1,0)*VLOOKUP(B165,索引!AK:AQ,O$2,0),0)</f>
        <v>34</v>
      </c>
      <c r="P165" s="25">
        <f>ROUND(VLOOKUP(E165,索引!$Q:$S,3,0)*VLOOKUP(B165,索引!AK:AQ,P$2,0),0)</f>
        <v>34</v>
      </c>
      <c r="R165" s="23" t="str">
        <f>VLOOKUP(F165,索引!$A:$H,索引!$B$1,0)</f>
        <v>普通</v>
      </c>
      <c r="S165" s="23" t="str">
        <f>INDEX(索引!$AA$5:$AF$9,MATCH(F165,索引!$Y$5:$Y$9,0),MATCH(C165,索引!$AA$3:$AF$3,0))</f>
        <v>骷髅</v>
      </c>
    </row>
    <row r="166" spans="1:19" x14ac:dyDescent="0.2">
      <c r="A166" s="23">
        <f t="shared" si="2"/>
        <v>100501034</v>
      </c>
      <c r="B166" s="6">
        <v>5</v>
      </c>
      <c r="C166" s="23">
        <v>5</v>
      </c>
      <c r="D166" s="26">
        <f>INDEX(索引!$AA$13:$AI$17,MATCH(F166,索引!$Y$13:$Y$17,0),MATCH(B166,索引!$AA$11:$AI$11,0))</f>
        <v>5001</v>
      </c>
      <c r="E166" s="1">
        <v>34</v>
      </c>
      <c r="F166">
        <v>1</v>
      </c>
      <c r="G166" s="23">
        <f>VLOOKUP(F166,索引!$A:$I,9,0)</f>
        <v>120</v>
      </c>
      <c r="H166" s="23">
        <f>VLOOKUP(F166,索引!$A:$L,12,0)</f>
        <v>600</v>
      </c>
      <c r="I166" s="23">
        <f>ROUND(VLOOKUP(VLOOKUP($E166,索引!$Q:$S,2,0),原始数值!$A:$C,2,0)*VLOOKUP($F166,索引!$A:$H,索引!$C$1,0)*VLOOKUP($E166,索引!$Q:$W,I$2,0)*VLOOKUP($C166,索引!$AK:$AQ,I$2-2,0),0)</f>
        <v>63</v>
      </c>
      <c r="J166" s="23">
        <f>ROUND(VLOOKUP(F166,索引!$A:$H,索引!$D$1,0)*VLOOKUP($E166,索引!$Q:$W,J$2,0)*VLOOKUP($C166,索引!$AK:$AQ,J$2-2,0),0)</f>
        <v>9</v>
      </c>
      <c r="K166" s="23">
        <f>ROUND(VLOOKUP(VLOOKUP($E166,索引!$Q:$S,2,0),原始数值!$A:$C,3,0)*VLOOKUP($F166,索引!$A:$H,索引!$E$1,0)*VLOOKUP($E166,索引!$Q:$W,K$2,0)*VLOOKUP($C166,索引!$AK:$AQ,K$2-2,0),0)</f>
        <v>2684</v>
      </c>
      <c r="L166" s="23">
        <f>VLOOKUP(F166,索引!$A:$H,索引!$F$1,0)</f>
        <v>350</v>
      </c>
      <c r="M166" s="23">
        <f>VLOOKUP(F166,索引!$A:$H,索引!$G$1,0)</f>
        <v>1000</v>
      </c>
      <c r="N166" s="24">
        <v>0</v>
      </c>
      <c r="O166" s="25">
        <f>ROUND(VLOOKUP(E166,索引!$Q:$T,4,0)*VLOOKUP(F166,索引!$A:$H,索引!$H$1,0)*VLOOKUP(B166,索引!AK:AQ,O$2,0),0)</f>
        <v>34</v>
      </c>
      <c r="P166" s="25">
        <f>ROUND(VLOOKUP(E166,索引!$Q:$S,3,0)*VLOOKUP(B166,索引!AK:AQ,P$2,0),0)</f>
        <v>34</v>
      </c>
      <c r="R166" s="23" t="str">
        <f>VLOOKUP(F166,索引!$A:$H,索引!$B$1,0)</f>
        <v>普通</v>
      </c>
      <c r="S166" s="23" t="str">
        <f>INDEX(索引!$AA$5:$AF$9,MATCH(F166,索引!$Y$5:$Y$9,0),MATCH(C166,索引!$AA$3:$AF$3,0))</f>
        <v>石像鬼</v>
      </c>
    </row>
    <row r="167" spans="1:19" x14ac:dyDescent="0.2">
      <c r="A167" s="23">
        <f t="shared" si="2"/>
        <v>100502034</v>
      </c>
      <c r="B167" s="6">
        <v>5</v>
      </c>
      <c r="C167" s="23">
        <v>5</v>
      </c>
      <c r="D167" s="26">
        <f>INDEX(索引!$AA$13:$AI$17,MATCH(F167,索引!$Y$13:$Y$17,0),MATCH(B167,索引!$AA$11:$AI$11,0))</f>
        <v>5002</v>
      </c>
      <c r="E167" s="1">
        <v>34</v>
      </c>
      <c r="F167">
        <v>2</v>
      </c>
      <c r="G167" s="23">
        <f>VLOOKUP(F167,索引!$A:$I,9,0)</f>
        <v>120</v>
      </c>
      <c r="H167" s="23">
        <f>VLOOKUP(F167,索引!$A:$L,12,0)</f>
        <v>700</v>
      </c>
      <c r="I167" s="23">
        <f>ROUND(VLOOKUP(VLOOKUP($E167,索引!$Q:$S,2,0),原始数值!$A:$C,2,0)*VLOOKUP($F167,索引!$A:$H,索引!$C$1,0)*VLOOKUP($E167,索引!$Q:$W,I$2,0)*VLOOKUP($C167,索引!$AK:$AQ,I$2-2,0),0)</f>
        <v>90</v>
      </c>
      <c r="J167" s="23">
        <f>ROUND(VLOOKUP(F167,索引!$A:$H,索引!$D$1,0)*VLOOKUP($E167,索引!$Q:$W,J$2,0)*VLOOKUP($C167,索引!$AK:$AQ,J$2-2,0),0)</f>
        <v>17</v>
      </c>
      <c r="K167" s="23">
        <f>ROUND(VLOOKUP(VLOOKUP($E167,索引!$Q:$S,2,0),原始数值!$A:$C,3,0)*VLOOKUP($F167,索引!$A:$H,索引!$E$1,0)*VLOOKUP($E167,索引!$Q:$W,K$2,0)*VLOOKUP($C167,索引!$AK:$AQ,K$2-2,0),0)</f>
        <v>5369</v>
      </c>
      <c r="L167" s="23">
        <f>VLOOKUP(F167,索引!$A:$H,索引!$F$1,0)</f>
        <v>200</v>
      </c>
      <c r="M167" s="23">
        <f>VLOOKUP(F167,索引!$A:$H,索引!$G$1,0)</f>
        <v>500</v>
      </c>
      <c r="N167" s="24">
        <v>0</v>
      </c>
      <c r="O167" s="25">
        <f>ROUND(VLOOKUP(E167,索引!$Q:$T,4,0)*VLOOKUP(F167,索引!$A:$H,索引!$H$1,0)*VLOOKUP(B167,索引!AK:AQ,O$2,0),0)</f>
        <v>51</v>
      </c>
      <c r="P167" s="25">
        <f>ROUND(VLOOKUP(E167,索引!$Q:$S,3,0)*VLOOKUP(B167,索引!AK:AQ,P$2,0),0)</f>
        <v>34</v>
      </c>
      <c r="R167" s="23" t="str">
        <f>VLOOKUP(F167,索引!$A:$H,索引!$B$1,0)</f>
        <v>肉盾</v>
      </c>
      <c r="S167" s="23" t="str">
        <f>INDEX(索引!$AA$5:$AF$9,MATCH(F167,索引!$Y$5:$Y$9,0),MATCH(C167,索引!$AA$3:$AF$3,0))</f>
        <v>巨石傀儡</v>
      </c>
    </row>
    <row r="168" spans="1:19" x14ac:dyDescent="0.2">
      <c r="A168" s="23">
        <f t="shared" si="2"/>
        <v>100503034</v>
      </c>
      <c r="B168" s="6">
        <v>5</v>
      </c>
      <c r="C168" s="23">
        <v>5</v>
      </c>
      <c r="D168" s="26">
        <f>INDEX(索引!$AA$13:$AI$17,MATCH(F168,索引!$Y$13:$Y$17,0),MATCH(B168,索引!$AA$11:$AI$11,0))</f>
        <v>5003</v>
      </c>
      <c r="E168" s="1">
        <v>34</v>
      </c>
      <c r="F168">
        <v>3</v>
      </c>
      <c r="G168" s="23">
        <f>VLOOKUP(F168,索引!$A:$I,9,0)</f>
        <v>1100</v>
      </c>
      <c r="H168" s="23">
        <f>VLOOKUP(F168,索引!$A:$L,12,0)</f>
        <v>1000</v>
      </c>
      <c r="I168" s="23">
        <f>ROUND(VLOOKUP(VLOOKUP($E168,索引!$Q:$S,2,0),原始数值!$A:$C,2,0)*VLOOKUP($F168,索引!$A:$H,索引!$C$1,0)*VLOOKUP($E168,索引!$Q:$W,I$2,0)*VLOOKUP($C168,索引!$AK:$AQ,I$2-2,0),0)</f>
        <v>113</v>
      </c>
      <c r="J168" s="23">
        <f>ROUND(VLOOKUP(F168,索引!$A:$H,索引!$D$1,0)*VLOOKUP($E168,索引!$Q:$W,J$2,0)*VLOOKUP($C168,索引!$AK:$AQ,J$2-2,0),0)</f>
        <v>0</v>
      </c>
      <c r="K168" s="23">
        <f>ROUND(VLOOKUP(VLOOKUP($E168,索引!$Q:$S,2,0),原始数值!$A:$C,3,0)*VLOOKUP($F168,索引!$A:$H,索引!$E$1,0)*VLOOKUP($E168,索引!$Q:$W,K$2,0)*VLOOKUP($C168,索引!$AK:$AQ,K$2-2,0),0)</f>
        <v>3579</v>
      </c>
      <c r="L168" s="23">
        <f>VLOOKUP(F168,索引!$A:$H,索引!$F$1,0)</f>
        <v>200</v>
      </c>
      <c r="M168" s="23">
        <f>VLOOKUP(F168,索引!$A:$H,索引!$G$1,0)</f>
        <v>250</v>
      </c>
      <c r="N168" s="24">
        <v>0</v>
      </c>
      <c r="O168" s="25">
        <f>ROUND(VLOOKUP(E168,索引!$Q:$T,4,0)*VLOOKUP(F168,索引!$A:$H,索引!$H$1,0)*VLOOKUP(B168,索引!AK:AQ,O$2,0),0)</f>
        <v>41</v>
      </c>
      <c r="P168" s="25">
        <f>ROUND(VLOOKUP(E168,索引!$Q:$S,3,0)*VLOOKUP(B168,索引!AK:AQ,P$2,0),0)</f>
        <v>34</v>
      </c>
      <c r="R168" s="23" t="str">
        <f>VLOOKUP(F168,索引!$A:$H,索引!$B$1,0)</f>
        <v>法师</v>
      </c>
      <c r="S168" s="23" t="str">
        <f>INDEX(索引!$AA$5:$AF$9,MATCH(F168,索引!$Y$5:$Y$9,0),MATCH(C168,索引!$AA$3:$AF$3,0))</f>
        <v>亡灵巫师</v>
      </c>
    </row>
    <row r="169" spans="1:19" x14ac:dyDescent="0.2">
      <c r="A169" s="23">
        <f t="shared" si="2"/>
        <v>100504034</v>
      </c>
      <c r="B169" s="6">
        <v>5</v>
      </c>
      <c r="C169" s="23">
        <v>5</v>
      </c>
      <c r="D169" s="26">
        <f>INDEX(索引!$AA$13:$AI$17,MATCH(F169,索引!$Y$13:$Y$17,0),MATCH(B169,索引!$AA$11:$AI$11,0))</f>
        <v>5004</v>
      </c>
      <c r="E169" s="1">
        <v>34</v>
      </c>
      <c r="F169">
        <v>4</v>
      </c>
      <c r="G169" s="23">
        <f>VLOOKUP(F169,索引!$A:$I,9,0)</f>
        <v>900</v>
      </c>
      <c r="H169" s="23">
        <f>VLOOKUP(F169,索引!$A:$L,12,0)</f>
        <v>700</v>
      </c>
      <c r="I169" s="23">
        <f>ROUND(VLOOKUP(VLOOKUP($E169,索引!$Q:$S,2,0),原始数值!$A:$C,2,0)*VLOOKUP($F169,索引!$A:$H,索引!$C$1,0)*VLOOKUP($E169,索引!$Q:$W,I$2,0)*VLOOKUP($C169,索引!$AK:$AQ,I$2-2,0),0)</f>
        <v>104</v>
      </c>
      <c r="J169" s="23">
        <f>ROUND(VLOOKUP(F169,索引!$A:$H,索引!$D$1,0)*VLOOKUP($E169,索引!$Q:$W,J$2,0)*VLOOKUP($C169,索引!$AK:$AQ,J$2-2,0),0)</f>
        <v>9</v>
      </c>
      <c r="K169" s="23">
        <f>ROUND(VLOOKUP(VLOOKUP($E169,索引!$Q:$S,2,0),原始数值!$A:$C,3,0)*VLOOKUP($F169,索引!$A:$H,索引!$E$1,0)*VLOOKUP($E169,索引!$Q:$W,K$2,0)*VLOOKUP($C169,索引!$AK:$AQ,K$2-2,0),0)</f>
        <v>4474</v>
      </c>
      <c r="L169" s="23">
        <f>VLOOKUP(F169,索引!$A:$H,索引!$F$1,0)</f>
        <v>300</v>
      </c>
      <c r="M169" s="23">
        <f>VLOOKUP(F169,索引!$A:$H,索引!$G$1,0)</f>
        <v>750</v>
      </c>
      <c r="N169" s="24">
        <v>0</v>
      </c>
      <c r="O169" s="25">
        <f>ROUND(VLOOKUP(E169,索引!$Q:$T,4,0)*VLOOKUP(F169,索引!$A:$H,索引!$H$1,0)*VLOOKUP(B169,索引!AK:AQ,O$2,0),0)</f>
        <v>41</v>
      </c>
      <c r="P169" s="25">
        <f>ROUND(VLOOKUP(E169,索引!$Q:$S,3,0)*VLOOKUP(B169,索引!AK:AQ,P$2,0),0)</f>
        <v>34</v>
      </c>
      <c r="R169" s="23" t="str">
        <f>VLOOKUP(F169,索引!$A:$H,索引!$B$1,0)</f>
        <v>远程</v>
      </c>
      <c r="S169" s="23" t="str">
        <f>INDEX(索引!$AA$5:$AF$9,MATCH(F169,索引!$Y$5:$Y$9,0),MATCH(C169,索引!$AA$3:$AF$3,0))</f>
        <v>妖姬</v>
      </c>
    </row>
    <row r="170" spans="1:19" s="23" customFormat="1" x14ac:dyDescent="0.2">
      <c r="A170" s="23">
        <f t="shared" si="2"/>
        <v>100403034</v>
      </c>
      <c r="B170" s="6">
        <v>5</v>
      </c>
      <c r="C170" s="23">
        <v>4</v>
      </c>
      <c r="D170" s="26">
        <f>INDEX(索引!$AA$13:$AI$17,MATCH(F170,索引!$Y$13:$Y$17,0),MATCH(B170,索引!$AA$11:$AI$11,0))</f>
        <v>5003</v>
      </c>
      <c r="E170" s="20">
        <v>34</v>
      </c>
      <c r="F170" s="23">
        <v>3</v>
      </c>
      <c r="G170" s="23">
        <f>VLOOKUP(F170,索引!$A:$I,9,0)</f>
        <v>1100</v>
      </c>
      <c r="H170" s="23">
        <f>VLOOKUP(F170,索引!$A:$L,12,0)</f>
        <v>1000</v>
      </c>
      <c r="I170" s="23">
        <f>ROUND(VLOOKUP(VLOOKUP($E170,索引!$Q:$S,2,0),原始数值!$A:$C,2,0)*VLOOKUP($F170,索引!$A:$H,索引!$C$1,0)*VLOOKUP($E170,索引!$Q:$W,I$2,0)*VLOOKUP($C170,索引!$AK:$AQ,I$2-2,0),0)</f>
        <v>113</v>
      </c>
      <c r="J170" s="23">
        <f>ROUND(VLOOKUP(F170,索引!$A:$H,索引!$D$1,0)*VLOOKUP($E170,索引!$Q:$W,J$2,0)*VLOOKUP($C170,索引!$AK:$AQ,J$2-2,0),0)</f>
        <v>0</v>
      </c>
      <c r="K170" s="23">
        <f>ROUND(VLOOKUP(VLOOKUP($E170,索引!$Q:$S,2,0),原始数值!$A:$C,3,0)*VLOOKUP($F170,索引!$A:$H,索引!$E$1,0)*VLOOKUP($E170,索引!$Q:$W,K$2,0)*VLOOKUP($C170,索引!$AK:$AQ,K$2-2,0),0)</f>
        <v>3579</v>
      </c>
      <c r="L170" s="23">
        <f>VLOOKUP(F170,索引!$A:$H,索引!$F$1,0)</f>
        <v>200</v>
      </c>
      <c r="M170" s="23">
        <f>VLOOKUP(F170,索引!$A:$H,索引!$G$1,0)</f>
        <v>250</v>
      </c>
      <c r="N170" s="24">
        <v>0</v>
      </c>
      <c r="O170" s="25">
        <f>ROUND(VLOOKUP(E170,索引!$Q:$T,4,0)*VLOOKUP(F170,索引!$A:$H,索引!$H$1,0)*VLOOKUP(B170,索引!AK:AQ,O$2,0),0)</f>
        <v>41</v>
      </c>
      <c r="P170" s="25">
        <f>ROUND(VLOOKUP(E170,索引!$Q:$S,3,0)*VLOOKUP(B170,索引!AK:AQ,P$2,0),0)</f>
        <v>34</v>
      </c>
      <c r="R170" s="23" t="str">
        <f>VLOOKUP(F170,索引!$A:$H,索引!$B$1,0)</f>
        <v>法师</v>
      </c>
      <c r="S170" s="23" t="str">
        <f>INDEX(索引!$AA$5:$AF$9,MATCH(F170,索引!$Y$5:$Y$9,0),MATCH(C170,索引!$AA$3:$AF$3,0))</f>
        <v>巫妖</v>
      </c>
    </row>
    <row r="171" spans="1:19" s="23" customFormat="1" x14ac:dyDescent="0.2">
      <c r="A171" s="23">
        <f t="shared" si="2"/>
        <v>100404034</v>
      </c>
      <c r="B171" s="6">
        <v>5</v>
      </c>
      <c r="C171" s="23">
        <v>4</v>
      </c>
      <c r="D171" s="26">
        <f>INDEX(索引!$AA$13:$AI$17,MATCH(F171,索引!$Y$13:$Y$17,0),MATCH(B171,索引!$AA$11:$AI$11,0))</f>
        <v>5004</v>
      </c>
      <c r="E171" s="20">
        <v>34</v>
      </c>
      <c r="F171" s="23">
        <v>4</v>
      </c>
      <c r="G171" s="23">
        <f>VLOOKUP(F171,索引!$A:$I,9,0)</f>
        <v>900</v>
      </c>
      <c r="H171" s="23">
        <f>VLOOKUP(F171,索引!$A:$L,12,0)</f>
        <v>700</v>
      </c>
      <c r="I171" s="23">
        <f>ROUND(VLOOKUP(VLOOKUP($E171,索引!$Q:$S,2,0),原始数值!$A:$C,2,0)*VLOOKUP($F171,索引!$A:$H,索引!$C$1,0)*VLOOKUP($E171,索引!$Q:$W,I$2,0)*VLOOKUP($C171,索引!$AK:$AQ,I$2-2,0),0)</f>
        <v>104</v>
      </c>
      <c r="J171" s="23">
        <f>ROUND(VLOOKUP(F171,索引!$A:$H,索引!$D$1,0)*VLOOKUP($E171,索引!$Q:$W,J$2,0)*VLOOKUP($C171,索引!$AK:$AQ,J$2-2,0),0)</f>
        <v>9</v>
      </c>
      <c r="K171" s="23">
        <f>ROUND(VLOOKUP(VLOOKUP($E171,索引!$Q:$S,2,0),原始数值!$A:$C,3,0)*VLOOKUP($F171,索引!$A:$H,索引!$E$1,0)*VLOOKUP($E171,索引!$Q:$W,K$2,0)*VLOOKUP($C171,索引!$AK:$AQ,K$2-2,0),0)</f>
        <v>4474</v>
      </c>
      <c r="L171" s="23">
        <f>VLOOKUP(F171,索引!$A:$H,索引!$F$1,0)</f>
        <v>300</v>
      </c>
      <c r="M171" s="23">
        <f>VLOOKUP(F171,索引!$A:$H,索引!$G$1,0)</f>
        <v>750</v>
      </c>
      <c r="N171" s="24">
        <v>0</v>
      </c>
      <c r="O171" s="25">
        <f>ROUND(VLOOKUP(E171,索引!$Q:$T,4,0)*VLOOKUP(F171,索引!$A:$H,索引!$H$1,0)*VLOOKUP(B171,索引!AK:AQ,O$2,0),0)</f>
        <v>41</v>
      </c>
      <c r="P171" s="25">
        <f>ROUND(VLOOKUP(E171,索引!$Q:$S,3,0)*VLOOKUP(B171,索引!AK:AQ,P$2,0),0)</f>
        <v>34</v>
      </c>
      <c r="R171" s="23" t="str">
        <f>VLOOKUP(F171,索引!$A:$H,索引!$B$1,0)</f>
        <v>远程</v>
      </c>
      <c r="S171" s="23" t="str">
        <f>INDEX(索引!$AA$5:$AF$9,MATCH(F171,索引!$Y$5:$Y$9,0),MATCH(C171,索引!$AA$3:$AF$3,0))</f>
        <v>骷髅射手</v>
      </c>
    </row>
    <row r="172" spans="1:19" s="23" customFormat="1" x14ac:dyDescent="0.2">
      <c r="A172" s="23">
        <f t="shared" si="2"/>
        <v>100401035</v>
      </c>
      <c r="B172" s="6">
        <v>5</v>
      </c>
      <c r="C172" s="23">
        <v>4</v>
      </c>
      <c r="D172" s="26">
        <f>INDEX(索引!$AA$13:$AI$17,MATCH(F172,索引!$Y$13:$Y$17,0),MATCH(B172,索引!$AA$11:$AI$11,0))</f>
        <v>5001</v>
      </c>
      <c r="E172" s="22">
        <v>35</v>
      </c>
      <c r="F172" s="23">
        <v>1</v>
      </c>
      <c r="G172" s="23">
        <f>VLOOKUP(F172,索引!$A:$I,9,0)</f>
        <v>120</v>
      </c>
      <c r="H172" s="23">
        <f>VLOOKUP(F172,索引!$A:$L,12,0)</f>
        <v>600</v>
      </c>
      <c r="I172" s="23">
        <f>ROUND(VLOOKUP(VLOOKUP($E172,索引!$Q:$S,2,0),原始数值!$A:$C,2,0)*VLOOKUP($F172,索引!$A:$H,索引!$C$1,0)*VLOOKUP($E172,索引!$Q:$W,I$2,0)*VLOOKUP($C172,索引!$AK:$AQ,I$2-2,0),0)</f>
        <v>65</v>
      </c>
      <c r="J172" s="23">
        <f>ROUND(VLOOKUP(F172,索引!$A:$H,索引!$D$1,0)*VLOOKUP($E172,索引!$Q:$W,J$2,0)*VLOOKUP($C172,索引!$AK:$AQ,J$2-2,0),0)</f>
        <v>9</v>
      </c>
      <c r="K172" s="23">
        <f>ROUND(VLOOKUP(VLOOKUP($E172,索引!$Q:$S,2,0),原始数值!$A:$C,3,0)*VLOOKUP($F172,索引!$A:$H,索引!$E$1,0)*VLOOKUP($E172,索引!$Q:$W,K$2,0)*VLOOKUP($C172,索引!$AK:$AQ,K$2-2,0),0)</f>
        <v>2913</v>
      </c>
      <c r="L172" s="23">
        <f>VLOOKUP(F172,索引!$A:$H,索引!$F$1,0)</f>
        <v>350</v>
      </c>
      <c r="M172" s="23">
        <f>VLOOKUP(F172,索引!$A:$H,索引!$G$1,0)</f>
        <v>1000</v>
      </c>
      <c r="N172" s="24">
        <v>0</v>
      </c>
      <c r="O172" s="25">
        <f>ROUND(VLOOKUP(E172,索引!$Q:$T,4,0)*VLOOKUP(F172,索引!$A:$H,索引!$H$1,0)*VLOOKUP(B172,索引!AK:AQ,O$2,0),0)</f>
        <v>35</v>
      </c>
      <c r="P172" s="25">
        <f>ROUND(VLOOKUP(E172,索引!$Q:$S,3,0)*VLOOKUP(B172,索引!AK:AQ,P$2,0),0)</f>
        <v>35</v>
      </c>
      <c r="R172" s="23" t="str">
        <f>VLOOKUP(F172,索引!$A:$H,索引!$B$1,0)</f>
        <v>普通</v>
      </c>
      <c r="S172" s="23" t="str">
        <f>INDEX(索引!$AA$5:$AF$9,MATCH(F172,索引!$Y$5:$Y$9,0),MATCH(C172,索引!$AA$3:$AF$3,0))</f>
        <v>骷髅</v>
      </c>
    </row>
    <row r="173" spans="1:19" x14ac:dyDescent="0.2">
      <c r="A173" s="23">
        <f t="shared" si="2"/>
        <v>100501035</v>
      </c>
      <c r="B173" s="6">
        <v>5</v>
      </c>
      <c r="C173" s="23">
        <v>5</v>
      </c>
      <c r="D173" s="26">
        <f>INDEX(索引!$AA$13:$AI$17,MATCH(F173,索引!$Y$13:$Y$17,0),MATCH(B173,索引!$AA$11:$AI$11,0))</f>
        <v>5001</v>
      </c>
      <c r="E173" s="3">
        <v>35</v>
      </c>
      <c r="F173">
        <v>1</v>
      </c>
      <c r="G173" s="23">
        <f>VLOOKUP(F173,索引!$A:$I,9,0)</f>
        <v>120</v>
      </c>
      <c r="H173" s="23">
        <f>VLOOKUP(F173,索引!$A:$L,12,0)</f>
        <v>600</v>
      </c>
      <c r="I173" s="23">
        <f>ROUND(VLOOKUP(VLOOKUP($E173,索引!$Q:$S,2,0),原始数值!$A:$C,2,0)*VLOOKUP($F173,索引!$A:$H,索引!$C$1,0)*VLOOKUP($E173,索引!$Q:$W,I$2,0)*VLOOKUP($C173,索引!$AK:$AQ,I$2-2,0),0)</f>
        <v>65</v>
      </c>
      <c r="J173" s="23">
        <f>ROUND(VLOOKUP(F173,索引!$A:$H,索引!$D$1,0)*VLOOKUP($E173,索引!$Q:$W,J$2,0)*VLOOKUP($C173,索引!$AK:$AQ,J$2-2,0),0)</f>
        <v>9</v>
      </c>
      <c r="K173" s="23">
        <f>ROUND(VLOOKUP(VLOOKUP($E173,索引!$Q:$S,2,0),原始数值!$A:$C,3,0)*VLOOKUP($F173,索引!$A:$H,索引!$E$1,0)*VLOOKUP($E173,索引!$Q:$W,K$2,0)*VLOOKUP($C173,索引!$AK:$AQ,K$2-2,0),0)</f>
        <v>2913</v>
      </c>
      <c r="L173" s="23">
        <f>VLOOKUP(F173,索引!$A:$H,索引!$F$1,0)</f>
        <v>350</v>
      </c>
      <c r="M173" s="23">
        <f>VLOOKUP(F173,索引!$A:$H,索引!$G$1,0)</f>
        <v>1000</v>
      </c>
      <c r="N173" s="24">
        <v>0</v>
      </c>
      <c r="O173" s="25">
        <f>ROUND(VLOOKUP(E173,索引!$Q:$T,4,0)*VLOOKUP(F173,索引!$A:$H,索引!$H$1,0)*VLOOKUP(B173,索引!AK:AQ,O$2,0),0)</f>
        <v>35</v>
      </c>
      <c r="P173" s="25">
        <f>ROUND(VLOOKUP(E173,索引!$Q:$S,3,0)*VLOOKUP(B173,索引!AK:AQ,P$2,0),0)</f>
        <v>35</v>
      </c>
      <c r="R173" s="23" t="str">
        <f>VLOOKUP(F173,索引!$A:$H,索引!$B$1,0)</f>
        <v>普通</v>
      </c>
      <c r="S173" s="23" t="str">
        <f>INDEX(索引!$AA$5:$AF$9,MATCH(F173,索引!$Y$5:$Y$9,0),MATCH(C173,索引!$AA$3:$AF$3,0))</f>
        <v>石像鬼</v>
      </c>
    </row>
    <row r="174" spans="1:19" x14ac:dyDescent="0.2">
      <c r="A174" s="23">
        <f t="shared" si="2"/>
        <v>100502035</v>
      </c>
      <c r="B174" s="6">
        <v>5</v>
      </c>
      <c r="C174" s="23">
        <v>5</v>
      </c>
      <c r="D174" s="26">
        <f>INDEX(索引!$AA$13:$AI$17,MATCH(F174,索引!$Y$13:$Y$17,0),MATCH(B174,索引!$AA$11:$AI$11,0))</f>
        <v>5002</v>
      </c>
      <c r="E174" s="3">
        <v>35</v>
      </c>
      <c r="F174">
        <v>2</v>
      </c>
      <c r="G174" s="23">
        <f>VLOOKUP(F174,索引!$A:$I,9,0)</f>
        <v>120</v>
      </c>
      <c r="H174" s="23">
        <f>VLOOKUP(F174,索引!$A:$L,12,0)</f>
        <v>700</v>
      </c>
      <c r="I174" s="23">
        <f>ROUND(VLOOKUP(VLOOKUP($E174,索引!$Q:$S,2,0),原始数值!$A:$C,2,0)*VLOOKUP($F174,索引!$A:$H,索引!$C$1,0)*VLOOKUP($E174,索引!$Q:$W,I$2,0)*VLOOKUP($C174,索引!$AK:$AQ,I$2-2,0),0)</f>
        <v>93</v>
      </c>
      <c r="J174" s="23">
        <f>ROUND(VLOOKUP(F174,索引!$A:$H,索引!$D$1,0)*VLOOKUP($E174,索引!$Q:$W,J$2,0)*VLOOKUP($C174,索引!$AK:$AQ,J$2-2,0),0)</f>
        <v>18</v>
      </c>
      <c r="K174" s="23">
        <f>ROUND(VLOOKUP(VLOOKUP($E174,索引!$Q:$S,2,0),原始数值!$A:$C,3,0)*VLOOKUP($F174,索引!$A:$H,索引!$E$1,0)*VLOOKUP($E174,索引!$Q:$W,K$2,0)*VLOOKUP($C174,索引!$AK:$AQ,K$2-2,0),0)</f>
        <v>5825</v>
      </c>
      <c r="L174" s="23">
        <f>VLOOKUP(F174,索引!$A:$H,索引!$F$1,0)</f>
        <v>200</v>
      </c>
      <c r="M174" s="23">
        <f>VLOOKUP(F174,索引!$A:$H,索引!$G$1,0)</f>
        <v>500</v>
      </c>
      <c r="N174" s="24">
        <v>0</v>
      </c>
      <c r="O174" s="25">
        <f>ROUND(VLOOKUP(E174,索引!$Q:$T,4,0)*VLOOKUP(F174,索引!$A:$H,索引!$H$1,0)*VLOOKUP(B174,索引!AK:AQ,O$2,0),0)</f>
        <v>53</v>
      </c>
      <c r="P174" s="25">
        <f>ROUND(VLOOKUP(E174,索引!$Q:$S,3,0)*VLOOKUP(B174,索引!AK:AQ,P$2,0),0)</f>
        <v>35</v>
      </c>
      <c r="R174" s="23" t="str">
        <f>VLOOKUP(F174,索引!$A:$H,索引!$B$1,0)</f>
        <v>肉盾</v>
      </c>
      <c r="S174" s="23" t="str">
        <f>INDEX(索引!$AA$5:$AF$9,MATCH(F174,索引!$Y$5:$Y$9,0),MATCH(C174,索引!$AA$3:$AF$3,0))</f>
        <v>巨石傀儡</v>
      </c>
    </row>
    <row r="175" spans="1:19" x14ac:dyDescent="0.2">
      <c r="A175" s="23">
        <f t="shared" si="2"/>
        <v>100503035</v>
      </c>
      <c r="B175" s="6">
        <v>5</v>
      </c>
      <c r="C175" s="23">
        <v>5</v>
      </c>
      <c r="D175" s="26">
        <f>INDEX(索引!$AA$13:$AI$17,MATCH(F175,索引!$Y$13:$Y$17,0),MATCH(B175,索引!$AA$11:$AI$11,0))</f>
        <v>5003</v>
      </c>
      <c r="E175" s="3">
        <v>35</v>
      </c>
      <c r="F175">
        <v>3</v>
      </c>
      <c r="G175" s="23">
        <f>VLOOKUP(F175,索引!$A:$I,9,0)</f>
        <v>1100</v>
      </c>
      <c r="H175" s="23">
        <f>VLOOKUP(F175,索引!$A:$L,12,0)</f>
        <v>1000</v>
      </c>
      <c r="I175" s="23">
        <f>ROUND(VLOOKUP(VLOOKUP($E175,索引!$Q:$S,2,0),原始数值!$A:$C,2,0)*VLOOKUP($F175,索引!$A:$H,索引!$C$1,0)*VLOOKUP($E175,索引!$Q:$W,I$2,0)*VLOOKUP($C175,索引!$AK:$AQ,I$2-2,0),0)</f>
        <v>116</v>
      </c>
      <c r="J175" s="23">
        <f>ROUND(VLOOKUP(F175,索引!$A:$H,索引!$D$1,0)*VLOOKUP($E175,索引!$Q:$W,J$2,0)*VLOOKUP($C175,索引!$AK:$AQ,J$2-2,0),0)</f>
        <v>0</v>
      </c>
      <c r="K175" s="23">
        <f>ROUND(VLOOKUP(VLOOKUP($E175,索引!$Q:$S,2,0),原始数值!$A:$C,3,0)*VLOOKUP($F175,索引!$A:$H,索引!$E$1,0)*VLOOKUP($E175,索引!$Q:$W,K$2,0)*VLOOKUP($C175,索引!$AK:$AQ,K$2-2,0),0)</f>
        <v>3884</v>
      </c>
      <c r="L175" s="23">
        <f>VLOOKUP(F175,索引!$A:$H,索引!$F$1,0)</f>
        <v>200</v>
      </c>
      <c r="M175" s="23">
        <f>VLOOKUP(F175,索引!$A:$H,索引!$G$1,0)</f>
        <v>250</v>
      </c>
      <c r="N175" s="24">
        <v>0</v>
      </c>
      <c r="O175" s="25">
        <f>ROUND(VLOOKUP(E175,索引!$Q:$T,4,0)*VLOOKUP(F175,索引!$A:$H,索引!$H$1,0)*VLOOKUP(B175,索引!AK:AQ,O$2,0),0)</f>
        <v>42</v>
      </c>
      <c r="P175" s="25">
        <f>ROUND(VLOOKUP(E175,索引!$Q:$S,3,0)*VLOOKUP(B175,索引!AK:AQ,P$2,0),0)</f>
        <v>35</v>
      </c>
      <c r="R175" s="23" t="str">
        <f>VLOOKUP(F175,索引!$A:$H,索引!$B$1,0)</f>
        <v>法师</v>
      </c>
      <c r="S175" s="23" t="str">
        <f>INDEX(索引!$AA$5:$AF$9,MATCH(F175,索引!$Y$5:$Y$9,0),MATCH(C175,索引!$AA$3:$AF$3,0))</f>
        <v>亡灵巫师</v>
      </c>
    </row>
    <row r="176" spans="1:19" x14ac:dyDescent="0.2">
      <c r="A176" s="23">
        <f t="shared" si="2"/>
        <v>100504035</v>
      </c>
      <c r="B176" s="6">
        <v>5</v>
      </c>
      <c r="C176" s="23">
        <v>5</v>
      </c>
      <c r="D176" s="26">
        <f>INDEX(索引!$AA$13:$AI$17,MATCH(F176,索引!$Y$13:$Y$17,0),MATCH(B176,索引!$AA$11:$AI$11,0))</f>
        <v>5004</v>
      </c>
      <c r="E176" s="3">
        <v>35</v>
      </c>
      <c r="F176">
        <v>4</v>
      </c>
      <c r="G176" s="23">
        <f>VLOOKUP(F176,索引!$A:$I,9,0)</f>
        <v>900</v>
      </c>
      <c r="H176" s="23">
        <f>VLOOKUP(F176,索引!$A:$L,12,0)</f>
        <v>700</v>
      </c>
      <c r="I176" s="23">
        <f>ROUND(VLOOKUP(VLOOKUP($E176,索引!$Q:$S,2,0),原始数值!$A:$C,2,0)*VLOOKUP($F176,索引!$A:$H,索引!$C$1,0)*VLOOKUP($E176,索引!$Q:$W,I$2,0)*VLOOKUP($C176,索引!$AK:$AQ,I$2-2,0),0)</f>
        <v>107</v>
      </c>
      <c r="J176" s="23">
        <f>ROUND(VLOOKUP(F176,索引!$A:$H,索引!$D$1,0)*VLOOKUP($E176,索引!$Q:$W,J$2,0)*VLOOKUP($C176,索引!$AK:$AQ,J$2-2,0),0)</f>
        <v>9</v>
      </c>
      <c r="K176" s="23">
        <f>ROUND(VLOOKUP(VLOOKUP($E176,索引!$Q:$S,2,0),原始数值!$A:$C,3,0)*VLOOKUP($F176,索引!$A:$H,索引!$E$1,0)*VLOOKUP($E176,索引!$Q:$W,K$2,0)*VLOOKUP($C176,索引!$AK:$AQ,K$2-2,0),0)</f>
        <v>4855</v>
      </c>
      <c r="L176" s="23">
        <f>VLOOKUP(F176,索引!$A:$H,索引!$F$1,0)</f>
        <v>300</v>
      </c>
      <c r="M176" s="23">
        <f>VLOOKUP(F176,索引!$A:$H,索引!$G$1,0)</f>
        <v>750</v>
      </c>
      <c r="N176" s="24">
        <v>0</v>
      </c>
      <c r="O176" s="25">
        <f>ROUND(VLOOKUP(E176,索引!$Q:$T,4,0)*VLOOKUP(F176,索引!$A:$H,索引!$H$1,0)*VLOOKUP(B176,索引!AK:AQ,O$2,0),0)</f>
        <v>42</v>
      </c>
      <c r="P176" s="25">
        <f>ROUND(VLOOKUP(E176,索引!$Q:$S,3,0)*VLOOKUP(B176,索引!AK:AQ,P$2,0),0)</f>
        <v>35</v>
      </c>
      <c r="R176" s="23" t="str">
        <f>VLOOKUP(F176,索引!$A:$H,索引!$B$1,0)</f>
        <v>远程</v>
      </c>
      <c r="S176" s="23" t="str">
        <f>INDEX(索引!$AA$5:$AF$9,MATCH(F176,索引!$Y$5:$Y$9,0),MATCH(C176,索引!$AA$3:$AF$3,0))</f>
        <v>妖姬</v>
      </c>
    </row>
    <row r="177" spans="1:19" s="23" customFormat="1" x14ac:dyDescent="0.2">
      <c r="A177" s="23">
        <f t="shared" si="2"/>
        <v>100402035</v>
      </c>
      <c r="B177" s="6">
        <v>5</v>
      </c>
      <c r="C177" s="23">
        <v>4</v>
      </c>
      <c r="D177" s="26">
        <f>INDEX(索引!$AA$13:$AI$17,MATCH(F177,索引!$Y$13:$Y$17,0),MATCH(B177,索引!$AA$11:$AI$11,0))</f>
        <v>5002</v>
      </c>
      <c r="E177" s="22">
        <v>35</v>
      </c>
      <c r="F177" s="23">
        <v>2</v>
      </c>
      <c r="G177" s="23">
        <f>VLOOKUP(F177,索引!$A:$I,9,0)</f>
        <v>120</v>
      </c>
      <c r="H177" s="23">
        <f>VLOOKUP(F177,索引!$A:$L,12,0)</f>
        <v>700</v>
      </c>
      <c r="I177" s="23">
        <f>ROUND(VLOOKUP(VLOOKUP($E177,索引!$Q:$S,2,0),原始数值!$A:$C,2,0)*VLOOKUP($F177,索引!$A:$H,索引!$C$1,0)*VLOOKUP($E177,索引!$Q:$W,I$2,0)*VLOOKUP($C177,索引!$AK:$AQ,I$2-2,0),0)</f>
        <v>93</v>
      </c>
      <c r="J177" s="23">
        <f>ROUND(VLOOKUP(F177,索引!$A:$H,索引!$D$1,0)*VLOOKUP($E177,索引!$Q:$W,J$2,0)*VLOOKUP($C177,索引!$AK:$AQ,J$2-2,0),0)</f>
        <v>18</v>
      </c>
      <c r="K177" s="23">
        <f>ROUND(VLOOKUP(VLOOKUP($E177,索引!$Q:$S,2,0),原始数值!$A:$C,3,0)*VLOOKUP($F177,索引!$A:$H,索引!$E$1,0)*VLOOKUP($E177,索引!$Q:$W,K$2,0)*VLOOKUP($C177,索引!$AK:$AQ,K$2-2,0),0)</f>
        <v>5825</v>
      </c>
      <c r="L177" s="23">
        <f>VLOOKUP(F177,索引!$A:$H,索引!$F$1,0)</f>
        <v>200</v>
      </c>
      <c r="M177" s="23">
        <f>VLOOKUP(F177,索引!$A:$H,索引!$G$1,0)</f>
        <v>500</v>
      </c>
      <c r="N177" s="24">
        <v>0</v>
      </c>
      <c r="O177" s="25">
        <f>ROUND(VLOOKUP(E177,索引!$Q:$T,4,0)*VLOOKUP(F177,索引!$A:$H,索引!$H$1,0)*VLOOKUP(B177,索引!AK:AQ,O$2,0),0)</f>
        <v>53</v>
      </c>
      <c r="P177" s="25">
        <f>ROUND(VLOOKUP(E177,索引!$Q:$S,3,0)*VLOOKUP(B177,索引!AK:AQ,P$2,0),0)</f>
        <v>35</v>
      </c>
      <c r="R177" s="23" t="str">
        <f>VLOOKUP(F177,索引!$A:$H,索引!$B$1,0)</f>
        <v>肉盾</v>
      </c>
      <c r="S177" s="23" t="str">
        <f>INDEX(索引!$AA$5:$AF$9,MATCH(F177,索引!$Y$5:$Y$9,0),MATCH(C177,索引!$AA$3:$AF$3,0))</f>
        <v>僵尸</v>
      </c>
    </row>
    <row r="178" spans="1:19" s="23" customFormat="1" x14ac:dyDescent="0.2">
      <c r="A178" s="23">
        <f t="shared" si="2"/>
        <v>100403035</v>
      </c>
      <c r="B178" s="6">
        <v>5</v>
      </c>
      <c r="C178" s="23">
        <v>4</v>
      </c>
      <c r="D178" s="26">
        <f>INDEX(索引!$AA$13:$AI$17,MATCH(F178,索引!$Y$13:$Y$17,0),MATCH(B178,索引!$AA$11:$AI$11,0))</f>
        <v>5003</v>
      </c>
      <c r="E178" s="22">
        <v>35</v>
      </c>
      <c r="F178" s="23">
        <v>3</v>
      </c>
      <c r="G178" s="23">
        <f>VLOOKUP(F178,索引!$A:$I,9,0)</f>
        <v>1100</v>
      </c>
      <c r="H178" s="23">
        <f>VLOOKUP(F178,索引!$A:$L,12,0)</f>
        <v>1000</v>
      </c>
      <c r="I178" s="23">
        <f>ROUND(VLOOKUP(VLOOKUP($E178,索引!$Q:$S,2,0),原始数值!$A:$C,2,0)*VLOOKUP($F178,索引!$A:$H,索引!$C$1,0)*VLOOKUP($E178,索引!$Q:$W,I$2,0)*VLOOKUP($C178,索引!$AK:$AQ,I$2-2,0),0)</f>
        <v>116</v>
      </c>
      <c r="J178" s="23">
        <f>ROUND(VLOOKUP(F178,索引!$A:$H,索引!$D$1,0)*VLOOKUP($E178,索引!$Q:$W,J$2,0)*VLOOKUP($C178,索引!$AK:$AQ,J$2-2,0),0)</f>
        <v>0</v>
      </c>
      <c r="K178" s="23">
        <f>ROUND(VLOOKUP(VLOOKUP($E178,索引!$Q:$S,2,0),原始数值!$A:$C,3,0)*VLOOKUP($F178,索引!$A:$H,索引!$E$1,0)*VLOOKUP($E178,索引!$Q:$W,K$2,0)*VLOOKUP($C178,索引!$AK:$AQ,K$2-2,0),0)</f>
        <v>3884</v>
      </c>
      <c r="L178" s="23">
        <f>VLOOKUP(F178,索引!$A:$H,索引!$F$1,0)</f>
        <v>200</v>
      </c>
      <c r="M178" s="23">
        <f>VLOOKUP(F178,索引!$A:$H,索引!$G$1,0)</f>
        <v>250</v>
      </c>
      <c r="N178" s="24">
        <v>0</v>
      </c>
      <c r="O178" s="25">
        <f>ROUND(VLOOKUP(E178,索引!$Q:$T,4,0)*VLOOKUP(F178,索引!$A:$H,索引!$H$1,0)*VLOOKUP(B178,索引!AK:AQ,O$2,0),0)</f>
        <v>42</v>
      </c>
      <c r="P178" s="25">
        <f>ROUND(VLOOKUP(E178,索引!$Q:$S,3,0)*VLOOKUP(B178,索引!AK:AQ,P$2,0),0)</f>
        <v>35</v>
      </c>
      <c r="R178" s="23" t="str">
        <f>VLOOKUP(F178,索引!$A:$H,索引!$B$1,0)</f>
        <v>法师</v>
      </c>
      <c r="S178" s="23" t="str">
        <f>INDEX(索引!$AA$5:$AF$9,MATCH(F178,索引!$Y$5:$Y$9,0),MATCH(C178,索引!$AA$3:$AF$3,0))</f>
        <v>巫妖</v>
      </c>
    </row>
    <row r="179" spans="1:19" s="23" customFormat="1" x14ac:dyDescent="0.2">
      <c r="A179" s="23">
        <f t="shared" si="2"/>
        <v>100404035</v>
      </c>
      <c r="B179" s="6">
        <v>5</v>
      </c>
      <c r="C179" s="23">
        <v>4</v>
      </c>
      <c r="D179" s="26">
        <f>INDEX(索引!$AA$13:$AI$17,MATCH(F179,索引!$Y$13:$Y$17,0),MATCH(B179,索引!$AA$11:$AI$11,0))</f>
        <v>5004</v>
      </c>
      <c r="E179" s="22">
        <v>35</v>
      </c>
      <c r="F179" s="23">
        <v>4</v>
      </c>
      <c r="G179" s="23">
        <f>VLOOKUP(F179,索引!$A:$I,9,0)</f>
        <v>900</v>
      </c>
      <c r="H179" s="23">
        <f>VLOOKUP(F179,索引!$A:$L,12,0)</f>
        <v>700</v>
      </c>
      <c r="I179" s="23">
        <f>ROUND(VLOOKUP(VLOOKUP($E179,索引!$Q:$S,2,0),原始数值!$A:$C,2,0)*VLOOKUP($F179,索引!$A:$H,索引!$C$1,0)*VLOOKUP($E179,索引!$Q:$W,I$2,0)*VLOOKUP($C179,索引!$AK:$AQ,I$2-2,0),0)</f>
        <v>107</v>
      </c>
      <c r="J179" s="23">
        <f>ROUND(VLOOKUP(F179,索引!$A:$H,索引!$D$1,0)*VLOOKUP($E179,索引!$Q:$W,J$2,0)*VLOOKUP($C179,索引!$AK:$AQ,J$2-2,0),0)</f>
        <v>9</v>
      </c>
      <c r="K179" s="23">
        <f>ROUND(VLOOKUP(VLOOKUP($E179,索引!$Q:$S,2,0),原始数值!$A:$C,3,0)*VLOOKUP($F179,索引!$A:$H,索引!$E$1,0)*VLOOKUP($E179,索引!$Q:$W,K$2,0)*VLOOKUP($C179,索引!$AK:$AQ,K$2-2,0),0)</f>
        <v>4855</v>
      </c>
      <c r="L179" s="23">
        <f>VLOOKUP(F179,索引!$A:$H,索引!$F$1,0)</f>
        <v>300</v>
      </c>
      <c r="M179" s="23">
        <f>VLOOKUP(F179,索引!$A:$H,索引!$G$1,0)</f>
        <v>750</v>
      </c>
      <c r="N179" s="24">
        <v>0</v>
      </c>
      <c r="O179" s="25">
        <f>ROUND(VLOOKUP(E179,索引!$Q:$T,4,0)*VLOOKUP(F179,索引!$A:$H,索引!$H$1,0)*VLOOKUP(B179,索引!AK:AQ,O$2,0),0)</f>
        <v>42</v>
      </c>
      <c r="P179" s="25">
        <f>ROUND(VLOOKUP(E179,索引!$Q:$S,3,0)*VLOOKUP(B179,索引!AK:AQ,P$2,0),0)</f>
        <v>35</v>
      </c>
      <c r="R179" s="23" t="str">
        <f>VLOOKUP(F179,索引!$A:$H,索引!$B$1,0)</f>
        <v>远程</v>
      </c>
      <c r="S179" s="23" t="str">
        <f>INDEX(索引!$AA$5:$AF$9,MATCH(F179,索引!$Y$5:$Y$9,0),MATCH(C179,索引!$AA$3:$AF$3,0))</f>
        <v>骷髅射手</v>
      </c>
    </row>
    <row r="180" spans="1:19" x14ac:dyDescent="0.2">
      <c r="A180" s="23">
        <f t="shared" si="2"/>
        <v>100599035</v>
      </c>
      <c r="B180" s="6">
        <v>5</v>
      </c>
      <c r="C180" s="23">
        <v>5</v>
      </c>
      <c r="D180" s="26">
        <f>INDEX(索引!$AA$13:$AI$17,MATCH(F180,索引!$Y$13:$Y$17,0),MATCH(B180,索引!$AA$11:$AI$11,0))</f>
        <v>5099</v>
      </c>
      <c r="E180" s="3">
        <v>35</v>
      </c>
      <c r="F180">
        <v>99</v>
      </c>
      <c r="G180" s="23">
        <f>VLOOKUP(F180,索引!$A:$I,9,0)</f>
        <v>160</v>
      </c>
      <c r="H180" s="23">
        <f>VLOOKUP(F180,索引!$A:$L,12,0)</f>
        <v>900</v>
      </c>
      <c r="I180" s="23">
        <f>ROUND(VLOOKUP(VLOOKUP($E180,索引!$Q:$S,2,0),原始数值!$A:$C,2,0)*VLOOKUP($F180,索引!$A:$H,索引!$C$1,0)*VLOOKUP($E180,索引!$Q:$W,I$2,0)*VLOOKUP($C180,索引!$AK:$AQ,I$2-2,0),0)</f>
        <v>278</v>
      </c>
      <c r="J180" s="23">
        <f>ROUND(VLOOKUP(F180,索引!$A:$H,索引!$D$1,0)*VLOOKUP($E180,索引!$Q:$W,J$2,0)*VLOOKUP($C180,索引!$AK:$AQ,J$2-2,0),0)</f>
        <v>44</v>
      </c>
      <c r="K180" s="23">
        <f>ROUND(VLOOKUP(VLOOKUP($E180,索引!$Q:$S,2,0),原始数值!$A:$C,3,0)*VLOOKUP($F180,索引!$A:$H,索引!$E$1,0)*VLOOKUP($E180,索引!$Q:$W,K$2,0)*VLOOKUP($C180,索引!$AK:$AQ,K$2-2,0),0)</f>
        <v>194180</v>
      </c>
      <c r="L180" s="23">
        <f>VLOOKUP(F180,索引!$A:$H,索引!$F$1,0)</f>
        <v>300</v>
      </c>
      <c r="M180" s="23">
        <f>VLOOKUP(F180,索引!$A:$H,索引!$G$1,0)</f>
        <v>500</v>
      </c>
      <c r="N180" s="24">
        <v>0</v>
      </c>
      <c r="O180" s="25">
        <f>ROUND(VLOOKUP(E180,索引!$Q:$T,4,0)*VLOOKUP(F180,索引!$A:$H,索引!$H$1,0)*VLOOKUP(B180,索引!AK:AQ,O$2,0),0)</f>
        <v>700</v>
      </c>
      <c r="P180" s="25">
        <f>ROUND(VLOOKUP(E180,索引!$Q:$S,3,0)*VLOOKUP(B180,索引!AK:AQ,P$2,0),0)</f>
        <v>35</v>
      </c>
      <c r="R180" s="23" t="str">
        <f>VLOOKUP(F180,索引!$A:$H,索引!$B$1,0)</f>
        <v>BOSS</v>
      </c>
      <c r="S180" s="23" t="str">
        <f>INDEX(索引!$AA$5:$AF$9,MATCH(F180,索引!$Y$5:$Y$9,0),MATCH(C180,索引!$AA$3:$AF$3,0))</f>
        <v>巨魔</v>
      </c>
    </row>
    <row r="181" spans="1:19" x14ac:dyDescent="0.2">
      <c r="A181" s="23">
        <f t="shared" si="2"/>
        <v>100601036</v>
      </c>
      <c r="B181" s="5">
        <v>6</v>
      </c>
      <c r="C181" s="23">
        <v>6</v>
      </c>
      <c r="D181" s="26">
        <f>INDEX(索引!$AA$13:$AI$17,MATCH(F181,索引!$Y$13:$Y$17,0),MATCH(B181,索引!$AA$11:$AI$11,0))</f>
        <v>6001</v>
      </c>
      <c r="E181" s="1">
        <v>36</v>
      </c>
      <c r="F181">
        <v>1</v>
      </c>
      <c r="G181" s="23">
        <f>VLOOKUP(F181,索引!$A:$I,9,0)</f>
        <v>120</v>
      </c>
      <c r="H181" s="23">
        <f>VLOOKUP(F181,索引!$A:$L,12,0)</f>
        <v>600</v>
      </c>
      <c r="I181" s="23">
        <f>ROUND(VLOOKUP(VLOOKUP($E181,索引!$Q:$S,2,0),原始数值!$A:$C,2,0)*VLOOKUP($F181,索引!$A:$H,索引!$C$1,0)*VLOOKUP($E181,索引!$Q:$W,I$2,0)*VLOOKUP($C181,索引!$AK:$AQ,I$2-2,0),0)</f>
        <v>70</v>
      </c>
      <c r="J181" s="23">
        <f>ROUND(VLOOKUP(F181,索引!$A:$H,索引!$D$1,0)*VLOOKUP($E181,索引!$Q:$W,J$2,0)*VLOOKUP($C181,索引!$AK:$AQ,J$2-2,0),0)</f>
        <v>9</v>
      </c>
      <c r="K181" s="23">
        <f>ROUND(VLOOKUP(VLOOKUP($E181,索引!$Q:$S,2,0),原始数值!$A:$C,3,0)*VLOOKUP($F181,索引!$A:$H,索引!$E$1,0)*VLOOKUP($E181,索引!$Q:$W,K$2,0)*VLOOKUP($C181,索引!$AK:$AQ,K$2-2,0),0)</f>
        <v>2911</v>
      </c>
      <c r="L181" s="23">
        <f>VLOOKUP(F181,索引!$A:$H,索引!$F$1,0)</f>
        <v>350</v>
      </c>
      <c r="M181" s="23">
        <f>VLOOKUP(F181,索引!$A:$H,索引!$G$1,0)</f>
        <v>1000</v>
      </c>
      <c r="N181" s="24">
        <v>0</v>
      </c>
      <c r="O181" s="25">
        <f>ROUND(VLOOKUP(E181,索引!$Q:$T,4,0)*VLOOKUP(F181,索引!$A:$H,索引!$H$1,0)*VLOOKUP(B181,索引!AK:AQ,O$2,0),0)</f>
        <v>36</v>
      </c>
      <c r="P181" s="25">
        <f>ROUND(VLOOKUP(E181,索引!$Q:$S,3,0)*VLOOKUP(B181,索引!AK:AQ,P$2,0),0)</f>
        <v>36</v>
      </c>
      <c r="R181" s="23" t="str">
        <f>VLOOKUP(F181,索引!$A:$H,索引!$B$1,0)</f>
        <v>普通</v>
      </c>
      <c r="S181" s="23" t="str">
        <f>INDEX(索引!$AA$5:$AF$9,MATCH(F181,索引!$Y$5:$Y$9,0),MATCH(C181,索引!$AA$3:$AF$3,0))</f>
        <v>血-石像鬼</v>
      </c>
    </row>
    <row r="182" spans="1:19" x14ac:dyDescent="0.2">
      <c r="A182" s="23">
        <f t="shared" si="2"/>
        <v>100602036</v>
      </c>
      <c r="B182" s="5">
        <v>6</v>
      </c>
      <c r="C182" s="23">
        <v>6</v>
      </c>
      <c r="D182" s="26">
        <f>INDEX(索引!$AA$13:$AI$17,MATCH(F182,索引!$Y$13:$Y$17,0),MATCH(B182,索引!$AA$11:$AI$11,0))</f>
        <v>6002</v>
      </c>
      <c r="E182" s="1">
        <v>36</v>
      </c>
      <c r="F182">
        <v>2</v>
      </c>
      <c r="G182" s="23">
        <f>VLOOKUP(F182,索引!$A:$I,9,0)</f>
        <v>120</v>
      </c>
      <c r="H182" s="23">
        <f>VLOOKUP(F182,索引!$A:$L,12,0)</f>
        <v>700</v>
      </c>
      <c r="I182" s="23">
        <f>ROUND(VLOOKUP(VLOOKUP($E182,索引!$Q:$S,2,0),原始数值!$A:$C,2,0)*VLOOKUP($F182,索引!$A:$H,索引!$C$1,0)*VLOOKUP($E182,索引!$Q:$W,I$2,0)*VLOOKUP($C182,索引!$AK:$AQ,I$2-2,0),0)</f>
        <v>101</v>
      </c>
      <c r="J182" s="23">
        <f>ROUND(VLOOKUP(F182,索引!$A:$H,索引!$D$1,0)*VLOOKUP($E182,索引!$Q:$W,J$2,0)*VLOOKUP($C182,索引!$AK:$AQ,J$2-2,0),0)</f>
        <v>18</v>
      </c>
      <c r="K182" s="23">
        <f>ROUND(VLOOKUP(VLOOKUP($E182,索引!$Q:$S,2,0),原始数值!$A:$C,3,0)*VLOOKUP($F182,索引!$A:$H,索引!$E$1,0)*VLOOKUP($E182,索引!$Q:$W,K$2,0)*VLOOKUP($C182,索引!$AK:$AQ,K$2-2,0),0)</f>
        <v>5822</v>
      </c>
      <c r="L182" s="23">
        <f>VLOOKUP(F182,索引!$A:$H,索引!$F$1,0)</f>
        <v>200</v>
      </c>
      <c r="M182" s="23">
        <f>VLOOKUP(F182,索引!$A:$H,索引!$G$1,0)</f>
        <v>500</v>
      </c>
      <c r="N182" s="24">
        <v>0</v>
      </c>
      <c r="O182" s="25">
        <f>ROUND(VLOOKUP(E182,索引!$Q:$T,4,0)*VLOOKUP(F182,索引!$A:$H,索引!$H$1,0)*VLOOKUP(B182,索引!AK:AQ,O$2,0),0)</f>
        <v>54</v>
      </c>
      <c r="P182" s="25">
        <f>ROUND(VLOOKUP(E182,索引!$Q:$S,3,0)*VLOOKUP(B182,索引!AK:AQ,P$2,0),0)</f>
        <v>36</v>
      </c>
      <c r="R182" s="23" t="str">
        <f>VLOOKUP(F182,索引!$A:$H,索引!$B$1,0)</f>
        <v>肉盾</v>
      </c>
      <c r="S182" s="23" t="str">
        <f>INDEX(索引!$AA$5:$AF$9,MATCH(F182,索引!$Y$5:$Y$9,0),MATCH(C182,索引!$AA$3:$AF$3,0))</f>
        <v>独眼巨人</v>
      </c>
    </row>
    <row r="183" spans="1:19" x14ac:dyDescent="0.2">
      <c r="A183" s="23">
        <f t="shared" si="2"/>
        <v>100601037</v>
      </c>
      <c r="B183" s="5">
        <v>6</v>
      </c>
      <c r="C183" s="23">
        <v>6</v>
      </c>
      <c r="D183" s="26">
        <f>INDEX(索引!$AA$13:$AI$17,MATCH(F183,索引!$Y$13:$Y$17,0),MATCH(B183,索引!$AA$11:$AI$11,0))</f>
        <v>6001</v>
      </c>
      <c r="E183" s="3">
        <v>37</v>
      </c>
      <c r="F183">
        <v>1</v>
      </c>
      <c r="G183" s="23">
        <f>VLOOKUP(F183,索引!$A:$I,9,0)</f>
        <v>120</v>
      </c>
      <c r="H183" s="23">
        <f>VLOOKUP(F183,索引!$A:$L,12,0)</f>
        <v>600</v>
      </c>
      <c r="I183" s="23">
        <f>ROUND(VLOOKUP(VLOOKUP($E183,索引!$Q:$S,2,0),原始数值!$A:$C,2,0)*VLOOKUP($F183,索引!$A:$H,索引!$C$1,0)*VLOOKUP($E183,索引!$Q:$W,I$2,0)*VLOOKUP($C183,索引!$AK:$AQ,I$2-2,0),0)</f>
        <v>72</v>
      </c>
      <c r="J183" s="23">
        <f>ROUND(VLOOKUP(F183,索引!$A:$H,索引!$D$1,0)*VLOOKUP($E183,索引!$Q:$W,J$2,0)*VLOOKUP($C183,索引!$AK:$AQ,J$2-2,0),0)</f>
        <v>9</v>
      </c>
      <c r="K183" s="23">
        <f>ROUND(VLOOKUP(VLOOKUP($E183,索引!$Q:$S,2,0),原始数值!$A:$C,3,0)*VLOOKUP($F183,索引!$A:$H,索引!$E$1,0)*VLOOKUP($E183,索引!$Q:$W,K$2,0)*VLOOKUP($C183,索引!$AK:$AQ,K$2-2,0),0)</f>
        <v>3070</v>
      </c>
      <c r="L183" s="23">
        <f>VLOOKUP(F183,索引!$A:$H,索引!$F$1,0)</f>
        <v>350</v>
      </c>
      <c r="M183" s="23">
        <f>VLOOKUP(F183,索引!$A:$H,索引!$G$1,0)</f>
        <v>1000</v>
      </c>
      <c r="N183" s="24">
        <v>0</v>
      </c>
      <c r="O183" s="25">
        <f>ROUND(VLOOKUP(E183,索引!$Q:$T,4,0)*VLOOKUP(F183,索引!$A:$H,索引!$H$1,0)*VLOOKUP(B183,索引!AK:AQ,O$2,0),0)</f>
        <v>37</v>
      </c>
      <c r="P183" s="25">
        <f>ROUND(VLOOKUP(E183,索引!$Q:$S,3,0)*VLOOKUP(B183,索引!AK:AQ,P$2,0),0)</f>
        <v>37</v>
      </c>
      <c r="R183" s="23" t="str">
        <f>VLOOKUP(F183,索引!$A:$H,索引!$B$1,0)</f>
        <v>普通</v>
      </c>
      <c r="S183" s="23" t="str">
        <f>INDEX(索引!$AA$5:$AF$9,MATCH(F183,索引!$Y$5:$Y$9,0),MATCH(C183,索引!$AA$3:$AF$3,0))</f>
        <v>血-石像鬼</v>
      </c>
    </row>
    <row r="184" spans="1:19" x14ac:dyDescent="0.2">
      <c r="A184" s="23">
        <f t="shared" si="2"/>
        <v>100602037</v>
      </c>
      <c r="B184" s="5">
        <v>6</v>
      </c>
      <c r="C184" s="23">
        <v>6</v>
      </c>
      <c r="D184" s="26">
        <f>INDEX(索引!$AA$13:$AI$17,MATCH(F184,索引!$Y$13:$Y$17,0),MATCH(B184,索引!$AA$11:$AI$11,0))</f>
        <v>6002</v>
      </c>
      <c r="E184" s="3">
        <v>37</v>
      </c>
      <c r="F184">
        <v>2</v>
      </c>
      <c r="G184" s="23">
        <f>VLOOKUP(F184,索引!$A:$I,9,0)</f>
        <v>120</v>
      </c>
      <c r="H184" s="23">
        <f>VLOOKUP(F184,索引!$A:$L,12,0)</f>
        <v>700</v>
      </c>
      <c r="I184" s="23">
        <f>ROUND(VLOOKUP(VLOOKUP($E184,索引!$Q:$S,2,0),原始数值!$A:$C,2,0)*VLOOKUP($F184,索引!$A:$H,索引!$C$1,0)*VLOOKUP($E184,索引!$Q:$W,I$2,0)*VLOOKUP($C184,索引!$AK:$AQ,I$2-2,0),0)</f>
        <v>103</v>
      </c>
      <c r="J184" s="23">
        <f>ROUND(VLOOKUP(F184,索引!$A:$H,索引!$D$1,0)*VLOOKUP($E184,索引!$Q:$W,J$2,0)*VLOOKUP($C184,索引!$AK:$AQ,J$2-2,0),0)</f>
        <v>19</v>
      </c>
      <c r="K184" s="23">
        <f>ROUND(VLOOKUP(VLOOKUP($E184,索引!$Q:$S,2,0),原始数值!$A:$C,3,0)*VLOOKUP($F184,索引!$A:$H,索引!$E$1,0)*VLOOKUP($E184,索引!$Q:$W,K$2,0)*VLOOKUP($C184,索引!$AK:$AQ,K$2-2,0),0)</f>
        <v>6140</v>
      </c>
      <c r="L184" s="23">
        <f>VLOOKUP(F184,索引!$A:$H,索引!$F$1,0)</f>
        <v>200</v>
      </c>
      <c r="M184" s="23">
        <f>VLOOKUP(F184,索引!$A:$H,索引!$G$1,0)</f>
        <v>500</v>
      </c>
      <c r="N184" s="24">
        <v>0</v>
      </c>
      <c r="O184" s="25">
        <f>ROUND(VLOOKUP(E184,索引!$Q:$T,4,0)*VLOOKUP(F184,索引!$A:$H,索引!$H$1,0)*VLOOKUP(B184,索引!AK:AQ,O$2,0),0)</f>
        <v>56</v>
      </c>
      <c r="P184" s="25">
        <f>ROUND(VLOOKUP(E184,索引!$Q:$S,3,0)*VLOOKUP(B184,索引!AK:AQ,P$2,0),0)</f>
        <v>37</v>
      </c>
      <c r="R184" s="23" t="str">
        <f>VLOOKUP(F184,索引!$A:$H,索引!$B$1,0)</f>
        <v>肉盾</v>
      </c>
      <c r="S184" s="23" t="str">
        <f>INDEX(索引!$AA$5:$AF$9,MATCH(F184,索引!$Y$5:$Y$9,0),MATCH(C184,索引!$AA$3:$AF$3,0))</f>
        <v>独眼巨人</v>
      </c>
    </row>
    <row r="185" spans="1:19" x14ac:dyDescent="0.2">
      <c r="A185" s="23">
        <f t="shared" si="2"/>
        <v>100604037</v>
      </c>
      <c r="B185" s="5">
        <v>6</v>
      </c>
      <c r="C185" s="23">
        <v>6</v>
      </c>
      <c r="D185" s="26">
        <f>INDEX(索引!$AA$13:$AI$17,MATCH(F185,索引!$Y$13:$Y$17,0),MATCH(B185,索引!$AA$11:$AI$11,0))</f>
        <v>6004</v>
      </c>
      <c r="E185" s="3">
        <v>37</v>
      </c>
      <c r="F185">
        <v>4</v>
      </c>
      <c r="G185" s="23">
        <f>VLOOKUP(F185,索引!$A:$I,9,0)</f>
        <v>900</v>
      </c>
      <c r="H185" s="23">
        <f>VLOOKUP(F185,索引!$A:$L,12,0)</f>
        <v>700</v>
      </c>
      <c r="I185" s="23">
        <f>ROUND(VLOOKUP(VLOOKUP($E185,索引!$Q:$S,2,0),原始数值!$A:$C,2,0)*VLOOKUP($F185,索引!$A:$H,索引!$C$1,0)*VLOOKUP($E185,索引!$Q:$W,I$2,0)*VLOOKUP($C185,索引!$AK:$AQ,I$2-2,0),0)</f>
        <v>119</v>
      </c>
      <c r="J185" s="23">
        <f>ROUND(VLOOKUP(F185,索引!$A:$H,索引!$D$1,0)*VLOOKUP($E185,索引!$Q:$W,J$2,0)*VLOOKUP($C185,索引!$AK:$AQ,J$2-2,0),0)</f>
        <v>9</v>
      </c>
      <c r="K185" s="23">
        <f>ROUND(VLOOKUP(VLOOKUP($E185,索引!$Q:$S,2,0),原始数值!$A:$C,3,0)*VLOOKUP($F185,索引!$A:$H,索引!$E$1,0)*VLOOKUP($E185,索引!$Q:$W,K$2,0)*VLOOKUP($C185,索引!$AK:$AQ,K$2-2,0),0)</f>
        <v>5116</v>
      </c>
      <c r="L185" s="23">
        <f>VLOOKUP(F185,索引!$A:$H,索引!$F$1,0)</f>
        <v>300</v>
      </c>
      <c r="M185" s="23">
        <f>VLOOKUP(F185,索引!$A:$H,索引!$G$1,0)</f>
        <v>750</v>
      </c>
      <c r="N185" s="24">
        <v>0</v>
      </c>
      <c r="O185" s="25">
        <f>ROUND(VLOOKUP(E185,索引!$Q:$T,4,0)*VLOOKUP(F185,索引!$A:$H,索引!$H$1,0)*VLOOKUP(B185,索引!AK:AQ,O$2,0),0)</f>
        <v>44</v>
      </c>
      <c r="P185" s="25">
        <f>ROUND(VLOOKUP(E185,索引!$Q:$S,3,0)*VLOOKUP(B185,索引!AK:AQ,P$2,0),0)</f>
        <v>37</v>
      </c>
      <c r="R185" s="23" t="str">
        <f>VLOOKUP(F185,索引!$A:$H,索引!$B$1,0)</f>
        <v>远程</v>
      </c>
      <c r="S185" s="23" t="str">
        <f>INDEX(索引!$AA$5:$AF$9,MATCH(F185,索引!$Y$5:$Y$9,0),MATCH(C185,索引!$AA$3:$AF$3,0))</f>
        <v>恶魔之子</v>
      </c>
    </row>
    <row r="186" spans="1:19" s="23" customFormat="1" x14ac:dyDescent="0.2">
      <c r="A186" s="23">
        <f t="shared" si="2"/>
        <v>100401038</v>
      </c>
      <c r="B186" s="21">
        <v>6</v>
      </c>
      <c r="C186" s="23">
        <v>4</v>
      </c>
      <c r="D186" s="26">
        <f>INDEX(索引!$AA$13:$AI$17,MATCH(F186,索引!$Y$13:$Y$17,0),MATCH(B186,索引!$AA$11:$AI$11,0))</f>
        <v>6001</v>
      </c>
      <c r="E186" s="20">
        <v>38</v>
      </c>
      <c r="F186" s="23">
        <v>1</v>
      </c>
      <c r="G186" s="23">
        <f>VLOOKUP(F186,索引!$A:$I,9,0)</f>
        <v>120</v>
      </c>
      <c r="H186" s="23">
        <f>VLOOKUP(F186,索引!$A:$L,12,0)</f>
        <v>600</v>
      </c>
      <c r="I186" s="23">
        <f>ROUND(VLOOKUP(VLOOKUP($E186,索引!$Q:$S,2,0),原始数值!$A:$C,2,0)*VLOOKUP($F186,索引!$A:$H,索引!$C$1,0)*VLOOKUP($E186,索引!$Q:$W,I$2,0)*VLOOKUP($C186,索引!$AK:$AQ,I$2-2,0),0)</f>
        <v>74</v>
      </c>
      <c r="J186" s="23">
        <f>ROUND(VLOOKUP(F186,索引!$A:$H,索引!$D$1,0)*VLOOKUP($E186,索引!$Q:$W,J$2,0)*VLOOKUP($C186,索引!$AK:$AQ,J$2-2,0),0)</f>
        <v>10</v>
      </c>
      <c r="K186" s="23">
        <f>ROUND(VLOOKUP(VLOOKUP($E186,索引!$Q:$S,2,0),原始数值!$A:$C,3,0)*VLOOKUP($F186,索引!$A:$H,索引!$E$1,0)*VLOOKUP($E186,索引!$Q:$W,K$2,0)*VLOOKUP($C186,索引!$AK:$AQ,K$2-2,0),0)</f>
        <v>3233</v>
      </c>
      <c r="L186" s="23">
        <f>VLOOKUP(F186,索引!$A:$H,索引!$F$1,0)</f>
        <v>350</v>
      </c>
      <c r="M186" s="23">
        <f>VLOOKUP(F186,索引!$A:$H,索引!$G$1,0)</f>
        <v>1000</v>
      </c>
      <c r="N186" s="24">
        <v>0</v>
      </c>
      <c r="O186" s="25">
        <f>ROUND(VLOOKUP(E186,索引!$Q:$T,4,0)*VLOOKUP(F186,索引!$A:$H,索引!$H$1,0)*VLOOKUP(B186,索引!AK:AQ,O$2,0),0)</f>
        <v>38</v>
      </c>
      <c r="P186" s="25">
        <f>ROUND(VLOOKUP(E186,索引!$Q:$S,3,0)*VLOOKUP(B186,索引!AK:AQ,P$2,0),0)</f>
        <v>38</v>
      </c>
      <c r="R186" s="23" t="str">
        <f>VLOOKUP(F186,索引!$A:$H,索引!$B$1,0)</f>
        <v>普通</v>
      </c>
      <c r="S186" s="23" t="str">
        <f>INDEX(索引!$AA$5:$AF$9,MATCH(F186,索引!$Y$5:$Y$9,0),MATCH(C186,索引!$AA$3:$AF$3,0))</f>
        <v>骷髅</v>
      </c>
    </row>
    <row r="187" spans="1:19" x14ac:dyDescent="0.2">
      <c r="A187" s="23">
        <f t="shared" si="2"/>
        <v>100601038</v>
      </c>
      <c r="B187" s="5">
        <v>6</v>
      </c>
      <c r="C187" s="23">
        <v>6</v>
      </c>
      <c r="D187" s="26">
        <f>INDEX(索引!$AA$13:$AI$17,MATCH(F187,索引!$Y$13:$Y$17,0),MATCH(B187,索引!$AA$11:$AI$11,0))</f>
        <v>6001</v>
      </c>
      <c r="E187" s="1">
        <v>38</v>
      </c>
      <c r="F187">
        <v>1</v>
      </c>
      <c r="G187" s="23">
        <f>VLOOKUP(F187,索引!$A:$I,9,0)</f>
        <v>120</v>
      </c>
      <c r="H187" s="23">
        <f>VLOOKUP(F187,索引!$A:$L,12,0)</f>
        <v>600</v>
      </c>
      <c r="I187" s="23">
        <f>ROUND(VLOOKUP(VLOOKUP($E187,索引!$Q:$S,2,0),原始数值!$A:$C,2,0)*VLOOKUP($F187,索引!$A:$H,索引!$C$1,0)*VLOOKUP($E187,索引!$Q:$W,I$2,0)*VLOOKUP($C187,索引!$AK:$AQ,I$2-2,0),0)</f>
        <v>74</v>
      </c>
      <c r="J187" s="23">
        <f>ROUND(VLOOKUP(F187,索引!$A:$H,索引!$D$1,0)*VLOOKUP($E187,索引!$Q:$W,J$2,0)*VLOOKUP($C187,索引!$AK:$AQ,J$2-2,0),0)</f>
        <v>10</v>
      </c>
      <c r="K187" s="23">
        <f>ROUND(VLOOKUP(VLOOKUP($E187,索引!$Q:$S,2,0),原始数值!$A:$C,3,0)*VLOOKUP($F187,索引!$A:$H,索引!$E$1,0)*VLOOKUP($E187,索引!$Q:$W,K$2,0)*VLOOKUP($C187,索引!$AK:$AQ,K$2-2,0),0)</f>
        <v>3233</v>
      </c>
      <c r="L187" s="23">
        <f>VLOOKUP(F187,索引!$A:$H,索引!$F$1,0)</f>
        <v>350</v>
      </c>
      <c r="M187" s="23">
        <f>VLOOKUP(F187,索引!$A:$H,索引!$G$1,0)</f>
        <v>1000</v>
      </c>
      <c r="N187" s="24">
        <v>0</v>
      </c>
      <c r="O187" s="25">
        <f>ROUND(VLOOKUP(E187,索引!$Q:$T,4,0)*VLOOKUP(F187,索引!$A:$H,索引!$H$1,0)*VLOOKUP(B187,索引!AK:AQ,O$2,0),0)</f>
        <v>38</v>
      </c>
      <c r="P187" s="25">
        <f>ROUND(VLOOKUP(E187,索引!$Q:$S,3,0)*VLOOKUP(B187,索引!AK:AQ,P$2,0),0)</f>
        <v>38</v>
      </c>
      <c r="R187" s="23" t="str">
        <f>VLOOKUP(F187,索引!$A:$H,索引!$B$1,0)</f>
        <v>普通</v>
      </c>
      <c r="S187" s="23" t="str">
        <f>INDEX(索引!$AA$5:$AF$9,MATCH(F187,索引!$Y$5:$Y$9,0),MATCH(C187,索引!$AA$3:$AF$3,0))</f>
        <v>血-石像鬼</v>
      </c>
    </row>
    <row r="188" spans="1:19" x14ac:dyDescent="0.2">
      <c r="A188" s="23">
        <f t="shared" si="2"/>
        <v>100602038</v>
      </c>
      <c r="B188" s="5">
        <v>6</v>
      </c>
      <c r="C188" s="23">
        <v>6</v>
      </c>
      <c r="D188" s="26">
        <f>INDEX(索引!$AA$13:$AI$17,MATCH(F188,索引!$Y$13:$Y$17,0),MATCH(B188,索引!$AA$11:$AI$11,0))</f>
        <v>6002</v>
      </c>
      <c r="E188" s="1">
        <v>38</v>
      </c>
      <c r="F188">
        <v>2</v>
      </c>
      <c r="G188" s="23">
        <f>VLOOKUP(F188,索引!$A:$I,9,0)</f>
        <v>120</v>
      </c>
      <c r="H188" s="23">
        <f>VLOOKUP(F188,索引!$A:$L,12,0)</f>
        <v>700</v>
      </c>
      <c r="I188" s="23">
        <f>ROUND(VLOOKUP(VLOOKUP($E188,索引!$Q:$S,2,0),原始数值!$A:$C,2,0)*VLOOKUP($F188,索引!$A:$H,索引!$C$1,0)*VLOOKUP($E188,索引!$Q:$W,I$2,0)*VLOOKUP($C188,索引!$AK:$AQ,I$2-2,0),0)</f>
        <v>106</v>
      </c>
      <c r="J188" s="23">
        <f>ROUND(VLOOKUP(F188,索引!$A:$H,索引!$D$1,0)*VLOOKUP($E188,索引!$Q:$W,J$2,0)*VLOOKUP($C188,索引!$AK:$AQ,J$2-2,0),0)</f>
        <v>19</v>
      </c>
      <c r="K188" s="23">
        <f>ROUND(VLOOKUP(VLOOKUP($E188,索引!$Q:$S,2,0),原始数值!$A:$C,3,0)*VLOOKUP($F188,索引!$A:$H,索引!$E$1,0)*VLOOKUP($E188,索引!$Q:$W,K$2,0)*VLOOKUP($C188,索引!$AK:$AQ,K$2-2,0),0)</f>
        <v>6466</v>
      </c>
      <c r="L188" s="23">
        <f>VLOOKUP(F188,索引!$A:$H,索引!$F$1,0)</f>
        <v>200</v>
      </c>
      <c r="M188" s="23">
        <f>VLOOKUP(F188,索引!$A:$H,索引!$G$1,0)</f>
        <v>500</v>
      </c>
      <c r="N188" s="24">
        <v>0</v>
      </c>
      <c r="O188" s="25">
        <f>ROUND(VLOOKUP(E188,索引!$Q:$T,4,0)*VLOOKUP(F188,索引!$A:$H,索引!$H$1,0)*VLOOKUP(B188,索引!AK:AQ,O$2,0),0)</f>
        <v>57</v>
      </c>
      <c r="P188" s="25">
        <f>ROUND(VLOOKUP(E188,索引!$Q:$S,3,0)*VLOOKUP(B188,索引!AK:AQ,P$2,0),0)</f>
        <v>38</v>
      </c>
      <c r="R188" s="23" t="str">
        <f>VLOOKUP(F188,索引!$A:$H,索引!$B$1,0)</f>
        <v>肉盾</v>
      </c>
      <c r="S188" s="23" t="str">
        <f>INDEX(索引!$AA$5:$AF$9,MATCH(F188,索引!$Y$5:$Y$9,0),MATCH(C188,索引!$AA$3:$AF$3,0))</f>
        <v>独眼巨人</v>
      </c>
    </row>
    <row r="189" spans="1:19" x14ac:dyDescent="0.2">
      <c r="A189" s="23">
        <f t="shared" si="2"/>
        <v>100603038</v>
      </c>
      <c r="B189" s="5">
        <v>6</v>
      </c>
      <c r="C189" s="23">
        <v>6</v>
      </c>
      <c r="D189" s="26">
        <f>INDEX(索引!$AA$13:$AI$17,MATCH(F189,索引!$Y$13:$Y$17,0),MATCH(B189,索引!$AA$11:$AI$11,0))</f>
        <v>6003</v>
      </c>
      <c r="E189" s="1">
        <v>38</v>
      </c>
      <c r="F189">
        <v>3</v>
      </c>
      <c r="G189" s="23">
        <f>VLOOKUP(F189,索引!$A:$I,9,0)</f>
        <v>1100</v>
      </c>
      <c r="H189" s="23">
        <f>VLOOKUP(F189,索引!$A:$L,12,0)</f>
        <v>1000</v>
      </c>
      <c r="I189" s="23">
        <f>ROUND(VLOOKUP(VLOOKUP($E189,索引!$Q:$S,2,0),原始数值!$A:$C,2,0)*VLOOKUP($F189,索引!$A:$H,索引!$C$1,0)*VLOOKUP($E189,索引!$Q:$W,I$2,0)*VLOOKUP($C189,索引!$AK:$AQ,I$2-2,0),0)</f>
        <v>132</v>
      </c>
      <c r="J189" s="23">
        <f>ROUND(VLOOKUP(F189,索引!$A:$H,索引!$D$1,0)*VLOOKUP($E189,索引!$Q:$W,J$2,0)*VLOOKUP($C189,索引!$AK:$AQ,J$2-2,0),0)</f>
        <v>0</v>
      </c>
      <c r="K189" s="23">
        <f>ROUND(VLOOKUP(VLOOKUP($E189,索引!$Q:$S,2,0),原始数值!$A:$C,3,0)*VLOOKUP($F189,索引!$A:$H,索引!$E$1,0)*VLOOKUP($E189,索引!$Q:$W,K$2,0)*VLOOKUP($C189,索引!$AK:$AQ,K$2-2,0),0)</f>
        <v>4311</v>
      </c>
      <c r="L189" s="23">
        <f>VLOOKUP(F189,索引!$A:$H,索引!$F$1,0)</f>
        <v>200</v>
      </c>
      <c r="M189" s="23">
        <f>VLOOKUP(F189,索引!$A:$H,索引!$G$1,0)</f>
        <v>250</v>
      </c>
      <c r="N189" s="24">
        <v>0</v>
      </c>
      <c r="O189" s="25">
        <f>ROUND(VLOOKUP(E189,索引!$Q:$T,4,0)*VLOOKUP(F189,索引!$A:$H,索引!$H$1,0)*VLOOKUP(B189,索引!AK:AQ,O$2,0),0)</f>
        <v>46</v>
      </c>
      <c r="P189" s="25">
        <f>ROUND(VLOOKUP(E189,索引!$Q:$S,3,0)*VLOOKUP(B189,索引!AK:AQ,P$2,0),0)</f>
        <v>38</v>
      </c>
      <c r="R189" s="23" t="str">
        <f>VLOOKUP(F189,索引!$A:$H,索引!$B$1,0)</f>
        <v>法师</v>
      </c>
      <c r="S189" s="23" t="str">
        <f>INDEX(索引!$AA$5:$AF$9,MATCH(F189,索引!$Y$5:$Y$9,0),MATCH(C189,索引!$AA$3:$AF$3,0))</f>
        <v>妖术师</v>
      </c>
    </row>
    <row r="190" spans="1:19" s="23" customFormat="1" x14ac:dyDescent="0.2">
      <c r="A190" s="23">
        <f t="shared" si="2"/>
        <v>100503038</v>
      </c>
      <c r="B190" s="21">
        <v>6</v>
      </c>
      <c r="C190" s="23">
        <v>5</v>
      </c>
      <c r="D190" s="26">
        <f>INDEX(索引!$AA$13:$AI$17,MATCH(F190,索引!$Y$13:$Y$17,0),MATCH(B190,索引!$AA$11:$AI$11,0))</f>
        <v>6003</v>
      </c>
      <c r="E190" s="20">
        <v>38</v>
      </c>
      <c r="F190" s="23">
        <v>3</v>
      </c>
      <c r="G190" s="23">
        <f>VLOOKUP(F190,索引!$A:$I,9,0)</f>
        <v>1100</v>
      </c>
      <c r="H190" s="23">
        <f>VLOOKUP(F190,索引!$A:$L,12,0)</f>
        <v>1000</v>
      </c>
      <c r="I190" s="23">
        <f>ROUND(VLOOKUP(VLOOKUP($E190,索引!$Q:$S,2,0),原始数值!$A:$C,2,0)*VLOOKUP($F190,索引!$A:$H,索引!$C$1,0)*VLOOKUP($E190,索引!$Q:$W,I$2,0)*VLOOKUP($C190,索引!$AK:$AQ,I$2-2,0),0)</f>
        <v>132</v>
      </c>
      <c r="J190" s="23">
        <f>ROUND(VLOOKUP(F190,索引!$A:$H,索引!$D$1,0)*VLOOKUP($E190,索引!$Q:$W,J$2,0)*VLOOKUP($C190,索引!$AK:$AQ,J$2-2,0),0)</f>
        <v>0</v>
      </c>
      <c r="K190" s="23">
        <f>ROUND(VLOOKUP(VLOOKUP($E190,索引!$Q:$S,2,0),原始数值!$A:$C,3,0)*VLOOKUP($F190,索引!$A:$H,索引!$E$1,0)*VLOOKUP($E190,索引!$Q:$W,K$2,0)*VLOOKUP($C190,索引!$AK:$AQ,K$2-2,0),0)</f>
        <v>4311</v>
      </c>
      <c r="L190" s="23">
        <f>VLOOKUP(F190,索引!$A:$H,索引!$F$1,0)</f>
        <v>200</v>
      </c>
      <c r="M190" s="23">
        <f>VLOOKUP(F190,索引!$A:$H,索引!$G$1,0)</f>
        <v>250</v>
      </c>
      <c r="N190" s="24">
        <v>0</v>
      </c>
      <c r="O190" s="25">
        <f>ROUND(VLOOKUP(E190,索引!$Q:$T,4,0)*VLOOKUP(F190,索引!$A:$H,索引!$H$1,0)*VLOOKUP(B190,索引!AK:AQ,O$2,0),0)</f>
        <v>46</v>
      </c>
      <c r="P190" s="25">
        <f>ROUND(VLOOKUP(E190,索引!$Q:$S,3,0)*VLOOKUP(B190,索引!AK:AQ,P$2,0),0)</f>
        <v>38</v>
      </c>
      <c r="R190" s="23" t="str">
        <f>VLOOKUP(F190,索引!$A:$H,索引!$B$1,0)</f>
        <v>法师</v>
      </c>
      <c r="S190" s="23" t="str">
        <f>INDEX(索引!$AA$5:$AF$9,MATCH(F190,索引!$Y$5:$Y$9,0),MATCH(C190,索引!$AA$3:$AF$3,0))</f>
        <v>亡灵巫师</v>
      </c>
    </row>
    <row r="191" spans="1:19" s="23" customFormat="1" x14ac:dyDescent="0.2">
      <c r="A191" s="23">
        <f t="shared" si="2"/>
        <v>100401039</v>
      </c>
      <c r="B191" s="21">
        <v>6</v>
      </c>
      <c r="C191" s="23">
        <v>4</v>
      </c>
      <c r="D191" s="26">
        <f>INDEX(索引!$AA$13:$AI$17,MATCH(F191,索引!$Y$13:$Y$17,0),MATCH(B191,索引!$AA$11:$AI$11,0))</f>
        <v>6001</v>
      </c>
      <c r="E191" s="22">
        <v>39</v>
      </c>
      <c r="F191" s="23">
        <v>1</v>
      </c>
      <c r="G191" s="23">
        <f>VLOOKUP(F191,索引!$A:$I,9,0)</f>
        <v>120</v>
      </c>
      <c r="H191" s="23">
        <f>VLOOKUP(F191,索引!$A:$L,12,0)</f>
        <v>600</v>
      </c>
      <c r="I191" s="23">
        <f>ROUND(VLOOKUP(VLOOKUP($E191,索引!$Q:$S,2,0),原始数值!$A:$C,2,0)*VLOOKUP($F191,索引!$A:$H,索引!$C$1,0)*VLOOKUP($E191,索引!$Q:$W,I$2,0)*VLOOKUP($C191,索引!$AK:$AQ,I$2-2,0),0)</f>
        <v>76</v>
      </c>
      <c r="J191" s="23">
        <f>ROUND(VLOOKUP(F191,索引!$A:$H,索引!$D$1,0)*VLOOKUP($E191,索引!$Q:$W,J$2,0)*VLOOKUP($C191,索引!$AK:$AQ,J$2-2,0),0)</f>
        <v>10</v>
      </c>
      <c r="K191" s="23">
        <f>ROUND(VLOOKUP(VLOOKUP($E191,索引!$Q:$S,2,0),原始数值!$A:$C,3,0)*VLOOKUP($F191,索引!$A:$H,索引!$E$1,0)*VLOOKUP($E191,索引!$Q:$W,K$2,0)*VLOOKUP($C191,索引!$AK:$AQ,K$2-2,0),0)</f>
        <v>3400</v>
      </c>
      <c r="L191" s="23">
        <f>VLOOKUP(F191,索引!$A:$H,索引!$F$1,0)</f>
        <v>350</v>
      </c>
      <c r="M191" s="23">
        <f>VLOOKUP(F191,索引!$A:$H,索引!$G$1,0)</f>
        <v>1000</v>
      </c>
      <c r="N191" s="24">
        <v>0</v>
      </c>
      <c r="O191" s="25">
        <f>ROUND(VLOOKUP(E191,索引!$Q:$T,4,0)*VLOOKUP(F191,索引!$A:$H,索引!$H$1,0)*VLOOKUP(B191,索引!AK:AQ,O$2,0),0)</f>
        <v>39</v>
      </c>
      <c r="P191" s="25">
        <f>ROUND(VLOOKUP(E191,索引!$Q:$S,3,0)*VLOOKUP(B191,索引!AK:AQ,P$2,0),0)</f>
        <v>39</v>
      </c>
      <c r="R191" s="23" t="str">
        <f>VLOOKUP(F191,索引!$A:$H,索引!$B$1,0)</f>
        <v>普通</v>
      </c>
      <c r="S191" s="23" t="str">
        <f>INDEX(索引!$AA$5:$AF$9,MATCH(F191,索引!$Y$5:$Y$9,0),MATCH(C191,索引!$AA$3:$AF$3,0))</f>
        <v>骷髅</v>
      </c>
    </row>
    <row r="192" spans="1:19" x14ac:dyDescent="0.2">
      <c r="A192" s="23">
        <f t="shared" si="2"/>
        <v>100601039</v>
      </c>
      <c r="B192" s="5">
        <v>6</v>
      </c>
      <c r="C192" s="23">
        <v>6</v>
      </c>
      <c r="D192" s="26">
        <f>INDEX(索引!$AA$13:$AI$17,MATCH(F192,索引!$Y$13:$Y$17,0),MATCH(B192,索引!$AA$11:$AI$11,0))</f>
        <v>6001</v>
      </c>
      <c r="E192" s="3">
        <v>39</v>
      </c>
      <c r="F192">
        <v>1</v>
      </c>
      <c r="G192" s="23">
        <f>VLOOKUP(F192,索引!$A:$I,9,0)</f>
        <v>120</v>
      </c>
      <c r="H192" s="23">
        <f>VLOOKUP(F192,索引!$A:$L,12,0)</f>
        <v>600</v>
      </c>
      <c r="I192" s="23">
        <f>ROUND(VLOOKUP(VLOOKUP($E192,索引!$Q:$S,2,0),原始数值!$A:$C,2,0)*VLOOKUP($F192,索引!$A:$H,索引!$C$1,0)*VLOOKUP($E192,索引!$Q:$W,I$2,0)*VLOOKUP($C192,索引!$AK:$AQ,I$2-2,0),0)</f>
        <v>76</v>
      </c>
      <c r="J192" s="23">
        <f>ROUND(VLOOKUP(F192,索引!$A:$H,索引!$D$1,0)*VLOOKUP($E192,索引!$Q:$W,J$2,0)*VLOOKUP($C192,索引!$AK:$AQ,J$2-2,0),0)</f>
        <v>10</v>
      </c>
      <c r="K192" s="23">
        <f>ROUND(VLOOKUP(VLOOKUP($E192,索引!$Q:$S,2,0),原始数值!$A:$C,3,0)*VLOOKUP($F192,索引!$A:$H,索引!$E$1,0)*VLOOKUP($E192,索引!$Q:$W,K$2,0)*VLOOKUP($C192,索引!$AK:$AQ,K$2-2,0),0)</f>
        <v>3400</v>
      </c>
      <c r="L192" s="23">
        <f>VLOOKUP(F192,索引!$A:$H,索引!$F$1,0)</f>
        <v>350</v>
      </c>
      <c r="M192" s="23">
        <f>VLOOKUP(F192,索引!$A:$H,索引!$G$1,0)</f>
        <v>1000</v>
      </c>
      <c r="N192" s="24">
        <v>0</v>
      </c>
      <c r="O192" s="25">
        <f>ROUND(VLOOKUP(E192,索引!$Q:$T,4,0)*VLOOKUP(F192,索引!$A:$H,索引!$H$1,0)*VLOOKUP(B192,索引!AK:AQ,O$2,0),0)</f>
        <v>39</v>
      </c>
      <c r="P192" s="25">
        <f>ROUND(VLOOKUP(E192,索引!$Q:$S,3,0)*VLOOKUP(B192,索引!AK:AQ,P$2,0),0)</f>
        <v>39</v>
      </c>
      <c r="R192" s="23" t="str">
        <f>VLOOKUP(F192,索引!$A:$H,索引!$B$1,0)</f>
        <v>普通</v>
      </c>
      <c r="S192" s="23" t="str">
        <f>INDEX(索引!$AA$5:$AF$9,MATCH(F192,索引!$Y$5:$Y$9,0),MATCH(C192,索引!$AA$3:$AF$3,0))</f>
        <v>血-石像鬼</v>
      </c>
    </row>
    <row r="193" spans="1:19" x14ac:dyDescent="0.2">
      <c r="A193" s="23">
        <f t="shared" si="2"/>
        <v>100602039</v>
      </c>
      <c r="B193" s="5">
        <v>6</v>
      </c>
      <c r="C193" s="23">
        <v>6</v>
      </c>
      <c r="D193" s="26">
        <f>INDEX(索引!$AA$13:$AI$17,MATCH(F193,索引!$Y$13:$Y$17,0),MATCH(B193,索引!$AA$11:$AI$11,0))</f>
        <v>6002</v>
      </c>
      <c r="E193" s="3">
        <v>39</v>
      </c>
      <c r="F193">
        <v>2</v>
      </c>
      <c r="G193" s="23">
        <f>VLOOKUP(F193,索引!$A:$I,9,0)</f>
        <v>120</v>
      </c>
      <c r="H193" s="23">
        <f>VLOOKUP(F193,索引!$A:$L,12,0)</f>
        <v>700</v>
      </c>
      <c r="I193" s="23">
        <f>ROUND(VLOOKUP(VLOOKUP($E193,索引!$Q:$S,2,0),原始数值!$A:$C,2,0)*VLOOKUP($F193,索引!$A:$H,索引!$C$1,0)*VLOOKUP($E193,索引!$Q:$W,I$2,0)*VLOOKUP($C193,索引!$AK:$AQ,I$2-2,0),0)</f>
        <v>108</v>
      </c>
      <c r="J193" s="23">
        <f>ROUND(VLOOKUP(F193,索引!$A:$H,索引!$D$1,0)*VLOOKUP($E193,索引!$Q:$W,J$2,0)*VLOOKUP($C193,索引!$AK:$AQ,J$2-2,0),0)</f>
        <v>20</v>
      </c>
      <c r="K193" s="23">
        <f>ROUND(VLOOKUP(VLOOKUP($E193,索引!$Q:$S,2,0),原始数值!$A:$C,3,0)*VLOOKUP($F193,索引!$A:$H,索引!$E$1,0)*VLOOKUP($E193,索引!$Q:$W,K$2,0)*VLOOKUP($C193,索引!$AK:$AQ,K$2-2,0),0)</f>
        <v>6801</v>
      </c>
      <c r="L193" s="23">
        <f>VLOOKUP(F193,索引!$A:$H,索引!$F$1,0)</f>
        <v>200</v>
      </c>
      <c r="M193" s="23">
        <f>VLOOKUP(F193,索引!$A:$H,索引!$G$1,0)</f>
        <v>500</v>
      </c>
      <c r="N193" s="24">
        <v>0</v>
      </c>
      <c r="O193" s="25">
        <f>ROUND(VLOOKUP(E193,索引!$Q:$T,4,0)*VLOOKUP(F193,索引!$A:$H,索引!$H$1,0)*VLOOKUP(B193,索引!AK:AQ,O$2,0),0)</f>
        <v>59</v>
      </c>
      <c r="P193" s="25">
        <f>ROUND(VLOOKUP(E193,索引!$Q:$S,3,0)*VLOOKUP(B193,索引!AK:AQ,P$2,0),0)</f>
        <v>39</v>
      </c>
      <c r="R193" s="23" t="str">
        <f>VLOOKUP(F193,索引!$A:$H,索引!$B$1,0)</f>
        <v>肉盾</v>
      </c>
      <c r="S193" s="23" t="str">
        <f>INDEX(索引!$AA$5:$AF$9,MATCH(F193,索引!$Y$5:$Y$9,0),MATCH(C193,索引!$AA$3:$AF$3,0))</f>
        <v>独眼巨人</v>
      </c>
    </row>
    <row r="194" spans="1:19" x14ac:dyDescent="0.2">
      <c r="A194" s="23">
        <f t="shared" si="2"/>
        <v>100603039</v>
      </c>
      <c r="B194" s="5">
        <v>6</v>
      </c>
      <c r="C194" s="23">
        <v>6</v>
      </c>
      <c r="D194" s="26">
        <f>INDEX(索引!$AA$13:$AI$17,MATCH(F194,索引!$Y$13:$Y$17,0),MATCH(B194,索引!$AA$11:$AI$11,0))</f>
        <v>6003</v>
      </c>
      <c r="E194" s="3">
        <v>39</v>
      </c>
      <c r="F194">
        <v>3</v>
      </c>
      <c r="G194" s="23">
        <f>VLOOKUP(F194,索引!$A:$I,9,0)</f>
        <v>1100</v>
      </c>
      <c r="H194" s="23">
        <f>VLOOKUP(F194,索引!$A:$L,12,0)</f>
        <v>1000</v>
      </c>
      <c r="I194" s="23">
        <f>ROUND(VLOOKUP(VLOOKUP($E194,索引!$Q:$S,2,0),原始数值!$A:$C,2,0)*VLOOKUP($F194,索引!$A:$H,索引!$C$1,0)*VLOOKUP($E194,索引!$Q:$W,I$2,0)*VLOOKUP($C194,索引!$AK:$AQ,I$2-2,0),0)</f>
        <v>135</v>
      </c>
      <c r="J194" s="23">
        <f>ROUND(VLOOKUP(F194,索引!$A:$H,索引!$D$1,0)*VLOOKUP($E194,索引!$Q:$W,J$2,0)*VLOOKUP($C194,索引!$AK:$AQ,J$2-2,0),0)</f>
        <v>0</v>
      </c>
      <c r="K194" s="23">
        <f>ROUND(VLOOKUP(VLOOKUP($E194,索引!$Q:$S,2,0),原始数值!$A:$C,3,0)*VLOOKUP($F194,索引!$A:$H,索引!$E$1,0)*VLOOKUP($E194,索引!$Q:$W,K$2,0)*VLOOKUP($C194,索引!$AK:$AQ,K$2-2,0),0)</f>
        <v>4534</v>
      </c>
      <c r="L194" s="23">
        <f>VLOOKUP(F194,索引!$A:$H,索引!$F$1,0)</f>
        <v>200</v>
      </c>
      <c r="M194" s="23">
        <f>VLOOKUP(F194,索引!$A:$H,索引!$G$1,0)</f>
        <v>250</v>
      </c>
      <c r="N194" s="24">
        <v>0</v>
      </c>
      <c r="O194" s="25">
        <f>ROUND(VLOOKUP(E194,索引!$Q:$T,4,0)*VLOOKUP(F194,索引!$A:$H,索引!$H$1,0)*VLOOKUP(B194,索引!AK:AQ,O$2,0),0)</f>
        <v>47</v>
      </c>
      <c r="P194" s="25">
        <f>ROUND(VLOOKUP(E194,索引!$Q:$S,3,0)*VLOOKUP(B194,索引!AK:AQ,P$2,0),0)</f>
        <v>39</v>
      </c>
      <c r="R194" s="23" t="str">
        <f>VLOOKUP(F194,索引!$A:$H,索引!$B$1,0)</f>
        <v>法师</v>
      </c>
      <c r="S194" s="23" t="str">
        <f>INDEX(索引!$AA$5:$AF$9,MATCH(F194,索引!$Y$5:$Y$9,0),MATCH(C194,索引!$AA$3:$AF$3,0))</f>
        <v>妖术师</v>
      </c>
    </row>
    <row r="195" spans="1:19" x14ac:dyDescent="0.2">
      <c r="A195" s="23">
        <f t="shared" ref="A195:A207" si="3">100000000+C195*100000+F195*1000+E195</f>
        <v>100604039</v>
      </c>
      <c r="B195" s="5">
        <v>6</v>
      </c>
      <c r="C195" s="23">
        <v>6</v>
      </c>
      <c r="D195" s="26">
        <f>INDEX(索引!$AA$13:$AI$17,MATCH(F195,索引!$Y$13:$Y$17,0),MATCH(B195,索引!$AA$11:$AI$11,0))</f>
        <v>6004</v>
      </c>
      <c r="E195" s="3">
        <v>39</v>
      </c>
      <c r="F195">
        <v>4</v>
      </c>
      <c r="G195" s="23">
        <f>VLOOKUP(F195,索引!$A:$I,9,0)</f>
        <v>900</v>
      </c>
      <c r="H195" s="23">
        <f>VLOOKUP(F195,索引!$A:$L,12,0)</f>
        <v>700</v>
      </c>
      <c r="I195" s="23">
        <f>ROUND(VLOOKUP(VLOOKUP($E195,索引!$Q:$S,2,0),原始数值!$A:$C,2,0)*VLOOKUP($F195,索引!$A:$H,索引!$C$1,0)*VLOOKUP($E195,索引!$Q:$W,I$2,0)*VLOOKUP($C195,索引!$AK:$AQ,I$2-2,0),0)</f>
        <v>125</v>
      </c>
      <c r="J195" s="23">
        <f>ROUND(VLOOKUP(F195,索引!$A:$H,索引!$D$1,0)*VLOOKUP($E195,索引!$Q:$W,J$2,0)*VLOOKUP($C195,索引!$AK:$AQ,J$2-2,0),0)</f>
        <v>10</v>
      </c>
      <c r="K195" s="23">
        <f>ROUND(VLOOKUP(VLOOKUP($E195,索引!$Q:$S,2,0),原始数值!$A:$C,3,0)*VLOOKUP($F195,索引!$A:$H,索引!$E$1,0)*VLOOKUP($E195,索引!$Q:$W,K$2,0)*VLOOKUP($C195,索引!$AK:$AQ,K$2-2,0),0)</f>
        <v>5667</v>
      </c>
      <c r="L195" s="23">
        <f>VLOOKUP(F195,索引!$A:$H,索引!$F$1,0)</f>
        <v>300</v>
      </c>
      <c r="M195" s="23">
        <f>VLOOKUP(F195,索引!$A:$H,索引!$G$1,0)</f>
        <v>750</v>
      </c>
      <c r="N195" s="24">
        <v>0</v>
      </c>
      <c r="O195" s="25">
        <f>ROUND(VLOOKUP(E195,索引!$Q:$T,4,0)*VLOOKUP(F195,索引!$A:$H,索引!$H$1,0)*VLOOKUP(B195,索引!AK:AQ,O$2,0),0)</f>
        <v>47</v>
      </c>
      <c r="P195" s="25">
        <f>ROUND(VLOOKUP(E195,索引!$Q:$S,3,0)*VLOOKUP(B195,索引!AK:AQ,P$2,0),0)</f>
        <v>39</v>
      </c>
      <c r="R195" s="23" t="str">
        <f>VLOOKUP(F195,索引!$A:$H,索引!$B$1,0)</f>
        <v>远程</v>
      </c>
      <c r="S195" s="23" t="str">
        <f>INDEX(索引!$AA$5:$AF$9,MATCH(F195,索引!$Y$5:$Y$9,0),MATCH(C195,索引!$AA$3:$AF$3,0))</f>
        <v>恶魔之子</v>
      </c>
    </row>
    <row r="196" spans="1:19" s="23" customFormat="1" x14ac:dyDescent="0.2">
      <c r="A196" s="23">
        <f t="shared" si="3"/>
        <v>100503039</v>
      </c>
      <c r="B196" s="21">
        <v>6</v>
      </c>
      <c r="C196" s="23">
        <v>5</v>
      </c>
      <c r="D196" s="26">
        <f>INDEX(索引!$AA$13:$AI$17,MATCH(F196,索引!$Y$13:$Y$17,0),MATCH(B196,索引!$AA$11:$AI$11,0))</f>
        <v>6003</v>
      </c>
      <c r="E196" s="22">
        <v>39</v>
      </c>
      <c r="F196" s="23">
        <v>3</v>
      </c>
      <c r="G196" s="23">
        <f>VLOOKUP(F196,索引!$A:$I,9,0)</f>
        <v>1100</v>
      </c>
      <c r="H196" s="23">
        <f>VLOOKUP(F196,索引!$A:$L,12,0)</f>
        <v>1000</v>
      </c>
      <c r="I196" s="23">
        <f>ROUND(VLOOKUP(VLOOKUP($E196,索引!$Q:$S,2,0),原始数值!$A:$C,2,0)*VLOOKUP($F196,索引!$A:$H,索引!$C$1,0)*VLOOKUP($E196,索引!$Q:$W,I$2,0)*VLOOKUP($C196,索引!$AK:$AQ,I$2-2,0),0)</f>
        <v>135</v>
      </c>
      <c r="J196" s="23">
        <f>ROUND(VLOOKUP(F196,索引!$A:$H,索引!$D$1,0)*VLOOKUP($E196,索引!$Q:$W,J$2,0)*VLOOKUP($C196,索引!$AK:$AQ,J$2-2,0),0)</f>
        <v>0</v>
      </c>
      <c r="K196" s="23">
        <f>ROUND(VLOOKUP(VLOOKUP($E196,索引!$Q:$S,2,0),原始数值!$A:$C,3,0)*VLOOKUP($F196,索引!$A:$H,索引!$E$1,0)*VLOOKUP($E196,索引!$Q:$W,K$2,0)*VLOOKUP($C196,索引!$AK:$AQ,K$2-2,0),0)</f>
        <v>4534</v>
      </c>
      <c r="L196" s="23">
        <f>VLOOKUP(F196,索引!$A:$H,索引!$F$1,0)</f>
        <v>200</v>
      </c>
      <c r="M196" s="23">
        <f>VLOOKUP(F196,索引!$A:$H,索引!$G$1,0)</f>
        <v>250</v>
      </c>
      <c r="N196" s="24">
        <v>0</v>
      </c>
      <c r="O196" s="25">
        <f>ROUND(VLOOKUP(E196,索引!$Q:$T,4,0)*VLOOKUP(F196,索引!$A:$H,索引!$H$1,0)*VLOOKUP(B196,索引!AK:AQ,O$2,0),0)</f>
        <v>47</v>
      </c>
      <c r="P196" s="25">
        <f>ROUND(VLOOKUP(E196,索引!$Q:$S,3,0)*VLOOKUP(B196,索引!AK:AQ,P$2,0),0)</f>
        <v>39</v>
      </c>
      <c r="R196" s="23" t="str">
        <f>VLOOKUP(F196,索引!$A:$H,索引!$B$1,0)</f>
        <v>法师</v>
      </c>
      <c r="S196" s="23" t="str">
        <f>INDEX(索引!$AA$5:$AF$9,MATCH(F196,索引!$Y$5:$Y$9,0),MATCH(C196,索引!$AA$3:$AF$3,0))</f>
        <v>亡灵巫师</v>
      </c>
    </row>
    <row r="197" spans="1:19" s="23" customFormat="1" x14ac:dyDescent="0.2">
      <c r="A197" s="23">
        <f t="shared" si="3"/>
        <v>100504039</v>
      </c>
      <c r="B197" s="21">
        <v>6</v>
      </c>
      <c r="C197" s="23">
        <v>5</v>
      </c>
      <c r="D197" s="26">
        <f>INDEX(索引!$AA$13:$AI$17,MATCH(F197,索引!$Y$13:$Y$17,0),MATCH(B197,索引!$AA$11:$AI$11,0))</f>
        <v>6004</v>
      </c>
      <c r="E197" s="22">
        <v>39</v>
      </c>
      <c r="F197" s="23">
        <v>4</v>
      </c>
      <c r="G197" s="23">
        <f>VLOOKUP(F197,索引!$A:$I,9,0)</f>
        <v>900</v>
      </c>
      <c r="H197" s="23">
        <f>VLOOKUP(F197,索引!$A:$L,12,0)</f>
        <v>700</v>
      </c>
      <c r="I197" s="23">
        <f>ROUND(VLOOKUP(VLOOKUP($E197,索引!$Q:$S,2,0),原始数值!$A:$C,2,0)*VLOOKUP($F197,索引!$A:$H,索引!$C$1,0)*VLOOKUP($E197,索引!$Q:$W,I$2,0)*VLOOKUP($C197,索引!$AK:$AQ,I$2-2,0),0)</f>
        <v>125</v>
      </c>
      <c r="J197" s="23">
        <f>ROUND(VLOOKUP(F197,索引!$A:$H,索引!$D$1,0)*VLOOKUP($E197,索引!$Q:$W,J$2,0)*VLOOKUP($C197,索引!$AK:$AQ,J$2-2,0),0)</f>
        <v>10</v>
      </c>
      <c r="K197" s="23">
        <f>ROUND(VLOOKUP(VLOOKUP($E197,索引!$Q:$S,2,0),原始数值!$A:$C,3,0)*VLOOKUP($F197,索引!$A:$H,索引!$E$1,0)*VLOOKUP($E197,索引!$Q:$W,K$2,0)*VLOOKUP($C197,索引!$AK:$AQ,K$2-2,0),0)</f>
        <v>5667</v>
      </c>
      <c r="L197" s="23">
        <f>VLOOKUP(F197,索引!$A:$H,索引!$F$1,0)</f>
        <v>300</v>
      </c>
      <c r="M197" s="23">
        <f>VLOOKUP(F197,索引!$A:$H,索引!$G$1,0)</f>
        <v>750</v>
      </c>
      <c r="N197" s="24">
        <v>0</v>
      </c>
      <c r="O197" s="25">
        <f>ROUND(VLOOKUP(E197,索引!$Q:$T,4,0)*VLOOKUP(F197,索引!$A:$H,索引!$H$1,0)*VLOOKUP(B197,索引!AK:AQ,O$2,0),0)</f>
        <v>47</v>
      </c>
      <c r="P197" s="25">
        <f>ROUND(VLOOKUP(E197,索引!$Q:$S,3,0)*VLOOKUP(B197,索引!AK:AQ,P$2,0),0)</f>
        <v>39</v>
      </c>
      <c r="R197" s="23" t="str">
        <f>VLOOKUP(F197,索引!$A:$H,索引!$B$1,0)</f>
        <v>远程</v>
      </c>
      <c r="S197" s="23" t="str">
        <f>INDEX(索引!$AA$5:$AF$9,MATCH(F197,索引!$Y$5:$Y$9,0),MATCH(C197,索引!$AA$3:$AF$3,0))</f>
        <v>妖姬</v>
      </c>
    </row>
    <row r="198" spans="1:19" s="23" customFormat="1" x14ac:dyDescent="0.2">
      <c r="A198" s="23">
        <f t="shared" si="3"/>
        <v>100401040</v>
      </c>
      <c r="B198" s="21">
        <v>6</v>
      </c>
      <c r="C198" s="23">
        <v>4</v>
      </c>
      <c r="D198" s="26">
        <f>INDEX(索引!$AA$13:$AI$17,MATCH(F198,索引!$Y$13:$Y$17,0),MATCH(B198,索引!$AA$11:$AI$11,0))</f>
        <v>6001</v>
      </c>
      <c r="E198" s="20">
        <v>40</v>
      </c>
      <c r="F198" s="23">
        <v>1</v>
      </c>
      <c r="G198" s="23">
        <f>VLOOKUP(F198,索引!$A:$I,9,0)</f>
        <v>120</v>
      </c>
      <c r="H198" s="23">
        <f>VLOOKUP(F198,索引!$A:$L,12,0)</f>
        <v>600</v>
      </c>
      <c r="I198" s="23">
        <f>ROUND(VLOOKUP(VLOOKUP($E198,索引!$Q:$S,2,0),原始数值!$A:$C,2,0)*VLOOKUP($F198,索引!$A:$H,索引!$C$1,0)*VLOOKUP($E198,索引!$Q:$W,I$2,0)*VLOOKUP($C198,索引!$AK:$AQ,I$2-2,0),0)</f>
        <v>78</v>
      </c>
      <c r="J198" s="23">
        <f>ROUND(VLOOKUP(F198,索引!$A:$H,索引!$D$1,0)*VLOOKUP($E198,索引!$Q:$W,J$2,0)*VLOOKUP($C198,索引!$AK:$AQ,J$2-2,0),0)</f>
        <v>10</v>
      </c>
      <c r="K198" s="23">
        <f>ROUND(VLOOKUP(VLOOKUP($E198,索引!$Q:$S,2,0),原始数值!$A:$C,3,0)*VLOOKUP($F198,索引!$A:$H,索引!$E$1,0)*VLOOKUP($E198,索引!$Q:$W,K$2,0)*VLOOKUP($C198,索引!$AK:$AQ,K$2-2,0),0)</f>
        <v>3572</v>
      </c>
      <c r="L198" s="23">
        <f>VLOOKUP(F198,索引!$A:$H,索引!$F$1,0)</f>
        <v>350</v>
      </c>
      <c r="M198" s="23">
        <f>VLOOKUP(F198,索引!$A:$H,索引!$G$1,0)</f>
        <v>1000</v>
      </c>
      <c r="N198" s="24">
        <v>0</v>
      </c>
      <c r="O198" s="25">
        <f>ROUND(VLOOKUP(E198,索引!$Q:$T,4,0)*VLOOKUP(F198,索引!$A:$H,索引!$H$1,0)*VLOOKUP(B198,索引!AK:AQ,O$2,0),0)</f>
        <v>40</v>
      </c>
      <c r="P198" s="25">
        <f>ROUND(VLOOKUP(E198,索引!$Q:$S,3,0)*VLOOKUP(B198,索引!AK:AQ,P$2,0),0)</f>
        <v>40</v>
      </c>
      <c r="R198" s="23" t="str">
        <f>VLOOKUP(F198,索引!$A:$H,索引!$B$1,0)</f>
        <v>普通</v>
      </c>
      <c r="S198" s="23" t="str">
        <f>INDEX(索引!$AA$5:$AF$9,MATCH(F198,索引!$Y$5:$Y$9,0),MATCH(C198,索引!$AA$3:$AF$3,0))</f>
        <v>骷髅</v>
      </c>
    </row>
    <row r="199" spans="1:19" x14ac:dyDescent="0.2">
      <c r="A199" s="23">
        <f t="shared" si="3"/>
        <v>100601040</v>
      </c>
      <c r="B199" s="5">
        <v>6</v>
      </c>
      <c r="C199" s="23">
        <v>6</v>
      </c>
      <c r="D199" s="26">
        <f>INDEX(索引!$AA$13:$AI$17,MATCH(F199,索引!$Y$13:$Y$17,0),MATCH(B199,索引!$AA$11:$AI$11,0))</f>
        <v>6001</v>
      </c>
      <c r="E199" s="1">
        <v>40</v>
      </c>
      <c r="F199">
        <v>1</v>
      </c>
      <c r="G199" s="23">
        <f>VLOOKUP(F199,索引!$A:$I,9,0)</f>
        <v>120</v>
      </c>
      <c r="H199" s="23">
        <f>VLOOKUP(F199,索引!$A:$L,12,0)</f>
        <v>600</v>
      </c>
      <c r="I199" s="23">
        <f>ROUND(VLOOKUP(VLOOKUP($E199,索引!$Q:$S,2,0),原始数值!$A:$C,2,0)*VLOOKUP($F199,索引!$A:$H,索引!$C$1,0)*VLOOKUP($E199,索引!$Q:$W,I$2,0)*VLOOKUP($C199,索引!$AK:$AQ,I$2-2,0),0)</f>
        <v>78</v>
      </c>
      <c r="J199" s="23">
        <f>ROUND(VLOOKUP(F199,索引!$A:$H,索引!$D$1,0)*VLOOKUP($E199,索引!$Q:$W,J$2,0)*VLOOKUP($C199,索引!$AK:$AQ,J$2-2,0),0)</f>
        <v>10</v>
      </c>
      <c r="K199" s="23">
        <f>ROUND(VLOOKUP(VLOOKUP($E199,索引!$Q:$S,2,0),原始数值!$A:$C,3,0)*VLOOKUP($F199,索引!$A:$H,索引!$E$1,0)*VLOOKUP($E199,索引!$Q:$W,K$2,0)*VLOOKUP($C199,索引!$AK:$AQ,K$2-2,0),0)</f>
        <v>3572</v>
      </c>
      <c r="L199" s="23">
        <f>VLOOKUP(F199,索引!$A:$H,索引!$F$1,0)</f>
        <v>350</v>
      </c>
      <c r="M199" s="23">
        <f>VLOOKUP(F199,索引!$A:$H,索引!$G$1,0)</f>
        <v>1000</v>
      </c>
      <c r="N199" s="24">
        <v>0</v>
      </c>
      <c r="O199" s="25">
        <f>ROUND(VLOOKUP(E199,索引!$Q:$T,4,0)*VLOOKUP(F199,索引!$A:$H,索引!$H$1,0)*VLOOKUP(B199,索引!AK:AQ,O$2,0),0)</f>
        <v>40</v>
      </c>
      <c r="P199" s="25">
        <f>ROUND(VLOOKUP(E199,索引!$Q:$S,3,0)*VLOOKUP(B199,索引!AK:AQ,P$2,0),0)</f>
        <v>40</v>
      </c>
      <c r="R199" s="23" t="str">
        <f>VLOOKUP(F199,索引!$A:$H,索引!$B$1,0)</f>
        <v>普通</v>
      </c>
      <c r="S199" s="23" t="str">
        <f>INDEX(索引!$AA$5:$AF$9,MATCH(F199,索引!$Y$5:$Y$9,0),MATCH(C199,索引!$AA$3:$AF$3,0))</f>
        <v>血-石像鬼</v>
      </c>
    </row>
    <row r="200" spans="1:19" x14ac:dyDescent="0.2">
      <c r="A200" s="23">
        <f t="shared" si="3"/>
        <v>100602040</v>
      </c>
      <c r="B200" s="5">
        <v>6</v>
      </c>
      <c r="C200" s="23">
        <v>6</v>
      </c>
      <c r="D200" s="26">
        <f>INDEX(索引!$AA$13:$AI$17,MATCH(F200,索引!$Y$13:$Y$17,0),MATCH(B200,索引!$AA$11:$AI$11,0))</f>
        <v>6002</v>
      </c>
      <c r="E200" s="1">
        <v>40</v>
      </c>
      <c r="F200">
        <v>2</v>
      </c>
      <c r="G200" s="23">
        <f>VLOOKUP(F200,索引!$A:$I,9,0)</f>
        <v>120</v>
      </c>
      <c r="H200" s="23">
        <f>VLOOKUP(F200,索引!$A:$L,12,0)</f>
        <v>700</v>
      </c>
      <c r="I200" s="23">
        <f>ROUND(VLOOKUP(VLOOKUP($E200,索引!$Q:$S,2,0),原始数值!$A:$C,2,0)*VLOOKUP($F200,索引!$A:$H,索引!$C$1,0)*VLOOKUP($E200,索引!$Q:$W,I$2,0)*VLOOKUP($C200,索引!$AK:$AQ,I$2-2,0),0)</f>
        <v>111</v>
      </c>
      <c r="J200" s="23">
        <f>ROUND(VLOOKUP(F200,索引!$A:$H,索引!$D$1,0)*VLOOKUP($E200,索引!$Q:$W,J$2,0)*VLOOKUP($C200,索引!$AK:$AQ,J$2-2,0),0)</f>
        <v>20</v>
      </c>
      <c r="K200" s="23">
        <f>ROUND(VLOOKUP(VLOOKUP($E200,索引!$Q:$S,2,0),原始数值!$A:$C,3,0)*VLOOKUP($F200,索引!$A:$H,索引!$E$1,0)*VLOOKUP($E200,索引!$Q:$W,K$2,0)*VLOOKUP($C200,索引!$AK:$AQ,K$2-2,0),0)</f>
        <v>7144</v>
      </c>
      <c r="L200" s="23">
        <f>VLOOKUP(F200,索引!$A:$H,索引!$F$1,0)</f>
        <v>200</v>
      </c>
      <c r="M200" s="23">
        <f>VLOOKUP(F200,索引!$A:$H,索引!$G$1,0)</f>
        <v>500</v>
      </c>
      <c r="N200" s="24">
        <v>0</v>
      </c>
      <c r="O200" s="25">
        <f>ROUND(VLOOKUP(E200,索引!$Q:$T,4,0)*VLOOKUP(F200,索引!$A:$H,索引!$H$1,0)*VLOOKUP(B200,索引!AK:AQ,O$2,0),0)</f>
        <v>60</v>
      </c>
      <c r="P200" s="25">
        <f>ROUND(VLOOKUP(E200,索引!$Q:$S,3,0)*VLOOKUP(B200,索引!AK:AQ,P$2,0),0)</f>
        <v>40</v>
      </c>
      <c r="R200" s="23" t="str">
        <f>VLOOKUP(F200,索引!$A:$H,索引!$B$1,0)</f>
        <v>肉盾</v>
      </c>
      <c r="S200" s="23" t="str">
        <f>INDEX(索引!$AA$5:$AF$9,MATCH(F200,索引!$Y$5:$Y$9,0),MATCH(C200,索引!$AA$3:$AF$3,0))</f>
        <v>独眼巨人</v>
      </c>
    </row>
    <row r="201" spans="1:19" x14ac:dyDescent="0.2">
      <c r="A201" s="23">
        <f t="shared" si="3"/>
        <v>100603040</v>
      </c>
      <c r="B201" s="5">
        <v>6</v>
      </c>
      <c r="C201" s="23">
        <v>6</v>
      </c>
      <c r="D201" s="26">
        <f>INDEX(索引!$AA$13:$AI$17,MATCH(F201,索引!$Y$13:$Y$17,0),MATCH(B201,索引!$AA$11:$AI$11,0))</f>
        <v>6003</v>
      </c>
      <c r="E201" s="1">
        <v>40</v>
      </c>
      <c r="F201">
        <v>3</v>
      </c>
      <c r="G201" s="23">
        <f>VLOOKUP(F201,索引!$A:$I,9,0)</f>
        <v>1100</v>
      </c>
      <c r="H201" s="23">
        <f>VLOOKUP(F201,索引!$A:$L,12,0)</f>
        <v>1000</v>
      </c>
      <c r="I201" s="23">
        <f>ROUND(VLOOKUP(VLOOKUP($E201,索引!$Q:$S,2,0),原始数值!$A:$C,2,0)*VLOOKUP($F201,索引!$A:$H,索引!$C$1,0)*VLOOKUP($E201,索引!$Q:$W,I$2,0)*VLOOKUP($C201,索引!$AK:$AQ,I$2-2,0),0)</f>
        <v>139</v>
      </c>
      <c r="J201" s="23">
        <f>ROUND(VLOOKUP(F201,索引!$A:$H,索引!$D$1,0)*VLOOKUP($E201,索引!$Q:$W,J$2,0)*VLOOKUP($C201,索引!$AK:$AQ,J$2-2,0),0)</f>
        <v>0</v>
      </c>
      <c r="K201" s="23">
        <f>ROUND(VLOOKUP(VLOOKUP($E201,索引!$Q:$S,2,0),原始数值!$A:$C,3,0)*VLOOKUP($F201,索引!$A:$H,索引!$E$1,0)*VLOOKUP($E201,索引!$Q:$W,K$2,0)*VLOOKUP($C201,索引!$AK:$AQ,K$2-2,0),0)</f>
        <v>4763</v>
      </c>
      <c r="L201" s="23">
        <f>VLOOKUP(F201,索引!$A:$H,索引!$F$1,0)</f>
        <v>200</v>
      </c>
      <c r="M201" s="23">
        <f>VLOOKUP(F201,索引!$A:$H,索引!$G$1,0)</f>
        <v>250</v>
      </c>
      <c r="N201" s="24">
        <v>0</v>
      </c>
      <c r="O201" s="25">
        <f>ROUND(VLOOKUP(E201,索引!$Q:$T,4,0)*VLOOKUP(F201,索引!$A:$H,索引!$H$1,0)*VLOOKUP(B201,索引!AK:AQ,O$2,0),0)</f>
        <v>48</v>
      </c>
      <c r="P201" s="25">
        <f>ROUND(VLOOKUP(E201,索引!$Q:$S,3,0)*VLOOKUP(B201,索引!AK:AQ,P$2,0),0)</f>
        <v>40</v>
      </c>
      <c r="R201" s="23" t="str">
        <f>VLOOKUP(F201,索引!$A:$H,索引!$B$1,0)</f>
        <v>法师</v>
      </c>
      <c r="S201" s="23" t="str">
        <f>INDEX(索引!$AA$5:$AF$9,MATCH(F201,索引!$Y$5:$Y$9,0),MATCH(C201,索引!$AA$3:$AF$3,0))</f>
        <v>妖术师</v>
      </c>
    </row>
    <row r="202" spans="1:19" x14ac:dyDescent="0.2">
      <c r="A202" s="23">
        <f t="shared" si="3"/>
        <v>100604040</v>
      </c>
      <c r="B202" s="5">
        <v>6</v>
      </c>
      <c r="C202" s="23">
        <v>6</v>
      </c>
      <c r="D202" s="26">
        <f>INDEX(索引!$AA$13:$AI$17,MATCH(F202,索引!$Y$13:$Y$17,0),MATCH(B202,索引!$AA$11:$AI$11,0))</f>
        <v>6004</v>
      </c>
      <c r="E202" s="1">
        <v>40</v>
      </c>
      <c r="F202">
        <v>4</v>
      </c>
      <c r="G202" s="23">
        <f>VLOOKUP(F202,索引!$A:$I,9,0)</f>
        <v>900</v>
      </c>
      <c r="H202" s="23">
        <f>VLOOKUP(F202,索引!$A:$L,12,0)</f>
        <v>700</v>
      </c>
      <c r="I202" s="23">
        <f>ROUND(VLOOKUP(VLOOKUP($E202,索引!$Q:$S,2,0),原始数值!$A:$C,2,0)*VLOOKUP($F202,索引!$A:$H,索引!$C$1,0)*VLOOKUP($E202,索引!$Q:$W,I$2,0)*VLOOKUP($C202,索引!$AK:$AQ,I$2-2,0),0)</f>
        <v>128</v>
      </c>
      <c r="J202" s="23">
        <f>ROUND(VLOOKUP(F202,索引!$A:$H,索引!$D$1,0)*VLOOKUP($E202,索引!$Q:$W,J$2,0)*VLOOKUP($C202,索引!$AK:$AQ,J$2-2,0),0)</f>
        <v>10</v>
      </c>
      <c r="K202" s="23">
        <f>ROUND(VLOOKUP(VLOOKUP($E202,索引!$Q:$S,2,0),原始数值!$A:$C,3,0)*VLOOKUP($F202,索引!$A:$H,索引!$E$1,0)*VLOOKUP($E202,索引!$Q:$W,K$2,0)*VLOOKUP($C202,索引!$AK:$AQ,K$2-2,0),0)</f>
        <v>5953</v>
      </c>
      <c r="L202" s="23">
        <f>VLOOKUP(F202,索引!$A:$H,索引!$F$1,0)</f>
        <v>300</v>
      </c>
      <c r="M202" s="23">
        <f>VLOOKUP(F202,索引!$A:$H,索引!$G$1,0)</f>
        <v>750</v>
      </c>
      <c r="N202" s="24">
        <v>0</v>
      </c>
      <c r="O202" s="25">
        <f>ROUND(VLOOKUP(E202,索引!$Q:$T,4,0)*VLOOKUP(F202,索引!$A:$H,索引!$H$1,0)*VLOOKUP(B202,索引!AK:AQ,O$2,0),0)</f>
        <v>48</v>
      </c>
      <c r="P202" s="25">
        <f>ROUND(VLOOKUP(E202,索引!$Q:$S,3,0)*VLOOKUP(B202,索引!AK:AQ,P$2,0),0)</f>
        <v>40</v>
      </c>
      <c r="R202" s="23" t="str">
        <f>VLOOKUP(F202,索引!$A:$H,索引!$B$1,0)</f>
        <v>远程</v>
      </c>
      <c r="S202" s="23" t="str">
        <f>INDEX(索引!$AA$5:$AF$9,MATCH(F202,索引!$Y$5:$Y$9,0),MATCH(C202,索引!$AA$3:$AF$3,0))</f>
        <v>恶魔之子</v>
      </c>
    </row>
    <row r="203" spans="1:19" s="23" customFormat="1" x14ac:dyDescent="0.2">
      <c r="A203" s="23">
        <f t="shared" si="3"/>
        <v>100501040</v>
      </c>
      <c r="B203" s="21">
        <v>6</v>
      </c>
      <c r="C203" s="23">
        <v>5</v>
      </c>
      <c r="D203" s="26">
        <f>INDEX(索引!$AA$13:$AI$17,MATCH(F203,索引!$Y$13:$Y$17,0),MATCH(B203,索引!$AA$11:$AI$11,0))</f>
        <v>6001</v>
      </c>
      <c r="E203" s="20">
        <v>40</v>
      </c>
      <c r="F203" s="23">
        <v>1</v>
      </c>
      <c r="G203" s="23">
        <f>VLOOKUP(F203,索引!$A:$I,9,0)</f>
        <v>120</v>
      </c>
      <c r="H203" s="23">
        <f>VLOOKUP(F203,索引!$A:$L,12,0)</f>
        <v>600</v>
      </c>
      <c r="I203" s="23">
        <f>ROUND(VLOOKUP(VLOOKUP($E203,索引!$Q:$S,2,0),原始数值!$A:$C,2,0)*VLOOKUP($F203,索引!$A:$H,索引!$C$1,0)*VLOOKUP($E203,索引!$Q:$W,I$2,0)*VLOOKUP($C203,索引!$AK:$AQ,I$2-2,0),0)</f>
        <v>78</v>
      </c>
      <c r="J203" s="23">
        <f>ROUND(VLOOKUP(F203,索引!$A:$H,索引!$D$1,0)*VLOOKUP($E203,索引!$Q:$W,J$2,0)*VLOOKUP($C203,索引!$AK:$AQ,J$2-2,0),0)</f>
        <v>10</v>
      </c>
      <c r="K203" s="23">
        <f>ROUND(VLOOKUP(VLOOKUP($E203,索引!$Q:$S,2,0),原始数值!$A:$C,3,0)*VLOOKUP($F203,索引!$A:$H,索引!$E$1,0)*VLOOKUP($E203,索引!$Q:$W,K$2,0)*VLOOKUP($C203,索引!$AK:$AQ,K$2-2,0),0)</f>
        <v>3572</v>
      </c>
      <c r="L203" s="23">
        <f>VLOOKUP(F203,索引!$A:$H,索引!$F$1,0)</f>
        <v>350</v>
      </c>
      <c r="M203" s="23">
        <f>VLOOKUP(F203,索引!$A:$H,索引!$G$1,0)</f>
        <v>1000</v>
      </c>
      <c r="N203" s="24">
        <v>0</v>
      </c>
      <c r="O203" s="25">
        <f>ROUND(VLOOKUP(E203,索引!$Q:$T,4,0)*VLOOKUP(F203,索引!$A:$H,索引!$H$1,0)*VLOOKUP(B203,索引!AK:AQ,O$2,0),0)</f>
        <v>40</v>
      </c>
      <c r="P203" s="25">
        <f>ROUND(VLOOKUP(E203,索引!$Q:$S,3,0)*VLOOKUP(B203,索引!AK:AQ,P$2,0),0)</f>
        <v>40</v>
      </c>
      <c r="R203" s="23" t="str">
        <f>VLOOKUP(F203,索引!$A:$H,索引!$B$1,0)</f>
        <v>普通</v>
      </c>
      <c r="S203" s="23" t="str">
        <f>INDEX(索引!$AA$5:$AF$9,MATCH(F203,索引!$Y$5:$Y$9,0),MATCH(C203,索引!$AA$3:$AF$3,0))</f>
        <v>石像鬼</v>
      </c>
    </row>
    <row r="204" spans="1:19" s="23" customFormat="1" x14ac:dyDescent="0.2">
      <c r="A204" s="23">
        <f t="shared" si="3"/>
        <v>100502040</v>
      </c>
      <c r="B204" s="21">
        <v>6</v>
      </c>
      <c r="C204" s="23">
        <v>5</v>
      </c>
      <c r="D204" s="26">
        <f>INDEX(索引!$AA$13:$AI$17,MATCH(F204,索引!$Y$13:$Y$17,0),MATCH(B204,索引!$AA$11:$AI$11,0))</f>
        <v>6002</v>
      </c>
      <c r="E204" s="20">
        <v>40</v>
      </c>
      <c r="F204" s="23">
        <v>2</v>
      </c>
      <c r="G204" s="23">
        <f>VLOOKUP(F204,索引!$A:$I,9,0)</f>
        <v>120</v>
      </c>
      <c r="H204" s="23">
        <f>VLOOKUP(F204,索引!$A:$L,12,0)</f>
        <v>700</v>
      </c>
      <c r="I204" s="23">
        <f>ROUND(VLOOKUP(VLOOKUP($E204,索引!$Q:$S,2,0),原始数值!$A:$C,2,0)*VLOOKUP($F204,索引!$A:$H,索引!$C$1,0)*VLOOKUP($E204,索引!$Q:$W,I$2,0)*VLOOKUP($C204,索引!$AK:$AQ,I$2-2,0),0)</f>
        <v>111</v>
      </c>
      <c r="J204" s="23">
        <f>ROUND(VLOOKUP(F204,索引!$A:$H,索引!$D$1,0)*VLOOKUP($E204,索引!$Q:$W,J$2,0)*VLOOKUP($C204,索引!$AK:$AQ,J$2-2,0),0)</f>
        <v>20</v>
      </c>
      <c r="K204" s="23">
        <f>ROUND(VLOOKUP(VLOOKUP($E204,索引!$Q:$S,2,0),原始数值!$A:$C,3,0)*VLOOKUP($F204,索引!$A:$H,索引!$E$1,0)*VLOOKUP($E204,索引!$Q:$W,K$2,0)*VLOOKUP($C204,索引!$AK:$AQ,K$2-2,0),0)</f>
        <v>7144</v>
      </c>
      <c r="L204" s="23">
        <f>VLOOKUP(F204,索引!$A:$H,索引!$F$1,0)</f>
        <v>200</v>
      </c>
      <c r="M204" s="23">
        <f>VLOOKUP(F204,索引!$A:$H,索引!$G$1,0)</f>
        <v>500</v>
      </c>
      <c r="N204" s="24">
        <v>0</v>
      </c>
      <c r="O204" s="25">
        <f>ROUND(VLOOKUP(E204,索引!$Q:$T,4,0)*VLOOKUP(F204,索引!$A:$H,索引!$H$1,0)*VLOOKUP(B204,索引!AK:AQ,O$2,0),0)</f>
        <v>60</v>
      </c>
      <c r="P204" s="25">
        <f>ROUND(VLOOKUP(E204,索引!$Q:$S,3,0)*VLOOKUP(B204,索引!AK:AQ,P$2,0),0)</f>
        <v>40</v>
      </c>
      <c r="R204" s="23" t="str">
        <f>VLOOKUP(F204,索引!$A:$H,索引!$B$1,0)</f>
        <v>肉盾</v>
      </c>
      <c r="S204" s="23" t="str">
        <f>INDEX(索引!$AA$5:$AF$9,MATCH(F204,索引!$Y$5:$Y$9,0),MATCH(C204,索引!$AA$3:$AF$3,0))</f>
        <v>巨石傀儡</v>
      </c>
    </row>
    <row r="205" spans="1:19" s="23" customFormat="1" x14ac:dyDescent="0.2">
      <c r="A205" s="23">
        <f t="shared" si="3"/>
        <v>100503040</v>
      </c>
      <c r="B205" s="21">
        <v>6</v>
      </c>
      <c r="C205" s="23">
        <v>5</v>
      </c>
      <c r="D205" s="26">
        <f>INDEX(索引!$AA$13:$AI$17,MATCH(F205,索引!$Y$13:$Y$17,0),MATCH(B205,索引!$AA$11:$AI$11,0))</f>
        <v>6003</v>
      </c>
      <c r="E205" s="20">
        <v>40</v>
      </c>
      <c r="F205" s="23">
        <v>3</v>
      </c>
      <c r="G205" s="23">
        <f>VLOOKUP(F205,索引!$A:$I,9,0)</f>
        <v>1100</v>
      </c>
      <c r="H205" s="23">
        <f>VLOOKUP(F205,索引!$A:$L,12,0)</f>
        <v>1000</v>
      </c>
      <c r="I205" s="23">
        <f>ROUND(VLOOKUP(VLOOKUP($E205,索引!$Q:$S,2,0),原始数值!$A:$C,2,0)*VLOOKUP($F205,索引!$A:$H,索引!$C$1,0)*VLOOKUP($E205,索引!$Q:$W,I$2,0)*VLOOKUP($C205,索引!$AK:$AQ,I$2-2,0),0)</f>
        <v>139</v>
      </c>
      <c r="J205" s="23">
        <f>ROUND(VLOOKUP(F205,索引!$A:$H,索引!$D$1,0)*VLOOKUP($E205,索引!$Q:$W,J$2,0)*VLOOKUP($C205,索引!$AK:$AQ,J$2-2,0),0)</f>
        <v>0</v>
      </c>
      <c r="K205" s="23">
        <f>ROUND(VLOOKUP(VLOOKUP($E205,索引!$Q:$S,2,0),原始数值!$A:$C,3,0)*VLOOKUP($F205,索引!$A:$H,索引!$E$1,0)*VLOOKUP($E205,索引!$Q:$W,K$2,0)*VLOOKUP($C205,索引!$AK:$AQ,K$2-2,0),0)</f>
        <v>4763</v>
      </c>
      <c r="L205" s="23">
        <f>VLOOKUP(F205,索引!$A:$H,索引!$F$1,0)</f>
        <v>200</v>
      </c>
      <c r="M205" s="23">
        <f>VLOOKUP(F205,索引!$A:$H,索引!$G$1,0)</f>
        <v>250</v>
      </c>
      <c r="N205" s="24">
        <v>0</v>
      </c>
      <c r="O205" s="25">
        <f>ROUND(VLOOKUP(E205,索引!$Q:$T,4,0)*VLOOKUP(F205,索引!$A:$H,索引!$H$1,0)*VLOOKUP(B205,索引!AK:AQ,O$2,0),0)</f>
        <v>48</v>
      </c>
      <c r="P205" s="25">
        <f>ROUND(VLOOKUP(E205,索引!$Q:$S,3,0)*VLOOKUP(B205,索引!AK:AQ,P$2,0),0)</f>
        <v>40</v>
      </c>
      <c r="R205" s="23" t="str">
        <f>VLOOKUP(F205,索引!$A:$H,索引!$B$1,0)</f>
        <v>法师</v>
      </c>
      <c r="S205" s="23" t="str">
        <f>INDEX(索引!$AA$5:$AF$9,MATCH(F205,索引!$Y$5:$Y$9,0),MATCH(C205,索引!$AA$3:$AF$3,0))</f>
        <v>亡灵巫师</v>
      </c>
    </row>
    <row r="206" spans="1:19" s="23" customFormat="1" x14ac:dyDescent="0.2">
      <c r="A206" s="23">
        <f t="shared" si="3"/>
        <v>100504040</v>
      </c>
      <c r="B206" s="21">
        <v>6</v>
      </c>
      <c r="C206" s="23">
        <v>5</v>
      </c>
      <c r="D206" s="26">
        <f>INDEX(索引!$AA$13:$AI$17,MATCH(F206,索引!$Y$13:$Y$17,0),MATCH(B206,索引!$AA$11:$AI$11,0))</f>
        <v>6004</v>
      </c>
      <c r="E206" s="20">
        <v>40</v>
      </c>
      <c r="F206" s="23">
        <v>4</v>
      </c>
      <c r="G206" s="23">
        <f>VLOOKUP(F206,索引!$A:$I,9,0)</f>
        <v>900</v>
      </c>
      <c r="H206" s="23">
        <f>VLOOKUP(F206,索引!$A:$L,12,0)</f>
        <v>700</v>
      </c>
      <c r="I206" s="23">
        <f>ROUND(VLOOKUP(VLOOKUP($E206,索引!$Q:$S,2,0),原始数值!$A:$C,2,0)*VLOOKUP($F206,索引!$A:$H,索引!$C$1,0)*VLOOKUP($E206,索引!$Q:$W,I$2,0)*VLOOKUP($C206,索引!$AK:$AQ,I$2-2,0),0)</f>
        <v>128</v>
      </c>
      <c r="J206" s="23">
        <f>ROUND(VLOOKUP(F206,索引!$A:$H,索引!$D$1,0)*VLOOKUP($E206,索引!$Q:$W,J$2,0)*VLOOKUP($C206,索引!$AK:$AQ,J$2-2,0),0)</f>
        <v>10</v>
      </c>
      <c r="K206" s="23">
        <f>ROUND(VLOOKUP(VLOOKUP($E206,索引!$Q:$S,2,0),原始数值!$A:$C,3,0)*VLOOKUP($F206,索引!$A:$H,索引!$E$1,0)*VLOOKUP($E206,索引!$Q:$W,K$2,0)*VLOOKUP($C206,索引!$AK:$AQ,K$2-2,0),0)</f>
        <v>5953</v>
      </c>
      <c r="L206" s="23">
        <f>VLOOKUP(F206,索引!$A:$H,索引!$F$1,0)</f>
        <v>300</v>
      </c>
      <c r="M206" s="23">
        <f>VLOOKUP(F206,索引!$A:$H,索引!$G$1,0)</f>
        <v>750</v>
      </c>
      <c r="N206" s="24">
        <v>0</v>
      </c>
      <c r="O206" s="25">
        <f>ROUND(VLOOKUP(E206,索引!$Q:$T,4,0)*VLOOKUP(F206,索引!$A:$H,索引!$H$1,0)*VLOOKUP(B206,索引!AK:AQ,O$2,0),0)</f>
        <v>48</v>
      </c>
      <c r="P206" s="25">
        <f>ROUND(VLOOKUP(E206,索引!$Q:$S,3,0)*VLOOKUP(B206,索引!AK:AQ,P$2,0),0)</f>
        <v>40</v>
      </c>
      <c r="R206" s="23" t="str">
        <f>VLOOKUP(F206,索引!$A:$H,索引!$B$1,0)</f>
        <v>远程</v>
      </c>
      <c r="S206" s="23" t="str">
        <f>INDEX(索引!$AA$5:$AF$9,MATCH(F206,索引!$Y$5:$Y$9,0),MATCH(C206,索引!$AA$3:$AF$3,0))</f>
        <v>妖姬</v>
      </c>
    </row>
    <row r="207" spans="1:19" x14ac:dyDescent="0.2">
      <c r="A207" s="23">
        <f t="shared" si="3"/>
        <v>100699040</v>
      </c>
      <c r="B207" s="5">
        <v>6</v>
      </c>
      <c r="C207" s="23">
        <v>6</v>
      </c>
      <c r="D207" s="26">
        <f>INDEX(索引!$AA$13:$AI$17,MATCH(F207,索引!$Y$13:$Y$17,0),MATCH(B207,索引!$AA$11:$AI$11,0))</f>
        <v>6099</v>
      </c>
      <c r="E207" s="1">
        <v>40</v>
      </c>
      <c r="F207">
        <v>99</v>
      </c>
      <c r="G207" s="23">
        <f>VLOOKUP(F207,索引!$A:$I,9,0)</f>
        <v>160</v>
      </c>
      <c r="H207" s="23">
        <f>VLOOKUP(F207,索引!$A:$L,12,0)</f>
        <v>900</v>
      </c>
      <c r="I207" s="23">
        <f>ROUND(VLOOKUP(VLOOKUP($E207,索引!$Q:$S,2,0),原始数值!$A:$C,2,0)*VLOOKUP($F207,索引!$A:$H,索引!$C$1,0)*VLOOKUP($E207,索引!$Q:$W,I$2,0)*VLOOKUP($C207,索引!$AK:$AQ,I$2-2,0),0)</f>
        <v>333</v>
      </c>
      <c r="J207" s="23">
        <f>ROUND(VLOOKUP(F207,索引!$A:$H,索引!$D$1,0)*VLOOKUP($E207,索引!$Q:$W,J$2,0)*VLOOKUP($C207,索引!$AK:$AQ,J$2-2,0),0)</f>
        <v>50</v>
      </c>
      <c r="K207" s="23">
        <f>ROUND(VLOOKUP(VLOOKUP($E207,索引!$Q:$S,2,0),原始数值!$A:$C,3,0)*VLOOKUP($F207,索引!$A:$H,索引!$E$1,0)*VLOOKUP($E207,索引!$Q:$W,K$2,0)*VLOOKUP($C207,索引!$AK:$AQ,K$2-2,0),0)</f>
        <v>238125</v>
      </c>
      <c r="L207" s="23">
        <f>VLOOKUP(F207,索引!$A:$H,索引!$F$1,0)</f>
        <v>300</v>
      </c>
      <c r="M207" s="23">
        <f>VLOOKUP(F207,索引!$A:$H,索引!$G$1,0)</f>
        <v>500</v>
      </c>
      <c r="N207" s="24">
        <v>0</v>
      </c>
      <c r="O207" s="25">
        <f>ROUND(VLOOKUP(E207,索引!$Q:$T,4,0)*VLOOKUP(F207,索引!$A:$H,索引!$H$1,0)*VLOOKUP(B207,索引!AK:AQ,O$2,0),0)</f>
        <v>800</v>
      </c>
      <c r="P207" s="25">
        <f>ROUND(VLOOKUP(E207,索引!$Q:$S,3,0)*VLOOKUP(B207,索引!AK:AQ,P$2,0),0)</f>
        <v>40</v>
      </c>
      <c r="R207" s="23" t="str">
        <f>VLOOKUP(F207,索引!$A:$H,索引!$B$1,0)</f>
        <v>BOSS</v>
      </c>
      <c r="S207" s="23" t="str">
        <f>INDEX(索引!$AA$5:$AF$9,MATCH(F207,索引!$Y$5:$Y$9,0),MATCH(C207,索引!$AA$3:$AF$3,0))</f>
        <v>黑暗君主</v>
      </c>
    </row>
  </sheetData>
  <phoneticPr fontId="7" type="noConversion"/>
  <conditionalFormatting sqref="P6:P20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{D5A09809-4A8C-4C5E-913D-A9B33EA0EDD9}</x14:id>
        </ext>
      </extLst>
    </cfRule>
  </conditionalFormatting>
  <conditionalFormatting sqref="A6:A207">
    <cfRule type="duplicateValues" dxfId="0" priority="15"/>
    <cfRule type="duplicateValues" dxfId="1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A09809-4A8C-4C5E-913D-A9B33EA0ED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P6:P207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4"/>
  <sheetViews>
    <sheetView workbookViewId="0">
      <selection activeCell="G11" sqref="G11:G15"/>
    </sheetView>
  </sheetViews>
  <sheetFormatPr defaultRowHeight="14.25" x14ac:dyDescent="0.2"/>
  <cols>
    <col min="13" max="14" width="9" style="10"/>
    <col min="15" max="15" width="9" style="23"/>
    <col min="21" max="23" width="9" style="10"/>
    <col min="33" max="35" width="9" style="15"/>
    <col min="38" max="38" width="9" style="15"/>
  </cols>
  <sheetData>
    <row r="1" spans="1:48" x14ac:dyDescent="0.2">
      <c r="A1" t="s">
        <v>24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v>12</v>
      </c>
      <c r="M1" s="10">
        <v>13</v>
      </c>
      <c r="N1" s="10">
        <v>14</v>
      </c>
      <c r="S1" s="26"/>
      <c r="AL1" s="15">
        <v>2</v>
      </c>
      <c r="AM1">
        <v>3</v>
      </c>
      <c r="AN1" s="15">
        <v>4</v>
      </c>
      <c r="AO1" s="15">
        <v>5</v>
      </c>
      <c r="AP1" s="15">
        <v>6</v>
      </c>
      <c r="AQ1" s="15">
        <v>7</v>
      </c>
      <c r="AS1" t="s">
        <v>133</v>
      </c>
      <c r="AT1" t="s">
        <v>137</v>
      </c>
    </row>
    <row r="2" spans="1:48" x14ac:dyDescent="0.2">
      <c r="H2" s="26"/>
    </row>
    <row r="3" spans="1:48" x14ac:dyDescent="0.2">
      <c r="Z3" t="s">
        <v>51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 s="15">
        <v>101</v>
      </c>
      <c r="AH3" s="15">
        <v>102</v>
      </c>
      <c r="AI3" s="15">
        <v>103</v>
      </c>
    </row>
    <row r="4" spans="1:48" x14ac:dyDescent="0.2">
      <c r="A4" t="s">
        <v>8</v>
      </c>
      <c r="B4" t="s">
        <v>13</v>
      </c>
      <c r="C4" t="s">
        <v>10</v>
      </c>
      <c r="D4" t="s">
        <v>23</v>
      </c>
      <c r="E4" t="s">
        <v>9</v>
      </c>
      <c r="F4" t="s">
        <v>26</v>
      </c>
      <c r="G4" t="s">
        <v>27</v>
      </c>
      <c r="H4" t="s">
        <v>28</v>
      </c>
      <c r="I4" t="s">
        <v>76</v>
      </c>
      <c r="J4" t="s">
        <v>81</v>
      </c>
      <c r="K4" s="11" t="s">
        <v>82</v>
      </c>
      <c r="L4" t="s">
        <v>86</v>
      </c>
      <c r="M4" s="10" t="s">
        <v>87</v>
      </c>
      <c r="N4" s="10" t="s">
        <v>88</v>
      </c>
      <c r="Q4" t="s">
        <v>12</v>
      </c>
      <c r="R4" t="s">
        <v>25</v>
      </c>
      <c r="S4" t="s">
        <v>29</v>
      </c>
      <c r="T4" t="s">
        <v>28</v>
      </c>
      <c r="U4" s="10" t="s">
        <v>10</v>
      </c>
      <c r="V4" s="10" t="s">
        <v>23</v>
      </c>
      <c r="W4" s="10" t="s">
        <v>9</v>
      </c>
      <c r="Y4" t="s">
        <v>8</v>
      </c>
      <c r="Z4" s="9" t="s">
        <v>80</v>
      </c>
      <c r="AA4" s="4" t="s">
        <v>44</v>
      </c>
      <c r="AB4" s="4" t="s">
        <v>45</v>
      </c>
      <c r="AC4" s="4" t="s">
        <v>46</v>
      </c>
      <c r="AD4" s="4" t="s">
        <v>47</v>
      </c>
      <c r="AE4" s="4" t="s">
        <v>48</v>
      </c>
      <c r="AF4" s="4" t="s">
        <v>49</v>
      </c>
      <c r="AG4" s="4" t="s">
        <v>96</v>
      </c>
      <c r="AH4" s="4" t="s">
        <v>97</v>
      </c>
      <c r="AI4" s="4" t="s">
        <v>98</v>
      </c>
      <c r="AK4" s="4" t="s">
        <v>94</v>
      </c>
      <c r="AL4" s="11" t="s">
        <v>91</v>
      </c>
      <c r="AM4" s="13" t="s">
        <v>32</v>
      </c>
      <c r="AN4" s="13" t="s">
        <v>33</v>
      </c>
      <c r="AO4" s="13" t="s">
        <v>34</v>
      </c>
      <c r="AP4" s="8" t="s">
        <v>89</v>
      </c>
      <c r="AQ4" s="8" t="s">
        <v>90</v>
      </c>
      <c r="AS4" t="s">
        <v>132</v>
      </c>
      <c r="AT4" t="s">
        <v>134</v>
      </c>
      <c r="AU4" t="s">
        <v>135</v>
      </c>
      <c r="AV4" t="s">
        <v>136</v>
      </c>
    </row>
    <row r="5" spans="1:48" x14ac:dyDescent="0.2">
      <c r="A5">
        <v>1</v>
      </c>
      <c r="B5" t="s">
        <v>3</v>
      </c>
      <c r="C5">
        <v>0.7</v>
      </c>
      <c r="D5">
        <v>0.25</v>
      </c>
      <c r="E5">
        <v>0.75</v>
      </c>
      <c r="F5">
        <v>350</v>
      </c>
      <c r="G5">
        <v>1000</v>
      </c>
      <c r="H5">
        <v>1</v>
      </c>
      <c r="I5">
        <v>120</v>
      </c>
      <c r="J5">
        <v>0</v>
      </c>
      <c r="K5">
        <v>0.75</v>
      </c>
      <c r="L5">
        <v>600</v>
      </c>
      <c r="M5" s="10">
        <v>120</v>
      </c>
      <c r="N5" s="10">
        <v>0</v>
      </c>
      <c r="Q5" s="4">
        <v>1</v>
      </c>
      <c r="R5" s="16">
        <v>1</v>
      </c>
      <c r="S5" s="16">
        <v>1</v>
      </c>
      <c r="T5" s="16">
        <v>1</v>
      </c>
      <c r="U5" s="16">
        <v>0.5</v>
      </c>
      <c r="V5" s="16">
        <v>0</v>
      </c>
      <c r="W5" s="16">
        <v>1</v>
      </c>
      <c r="Y5">
        <v>1</v>
      </c>
      <c r="Z5" s="4" t="s">
        <v>3</v>
      </c>
      <c r="AA5" s="26" t="s">
        <v>111</v>
      </c>
      <c r="AB5" s="26" t="s">
        <v>105</v>
      </c>
      <c r="AC5" s="18" t="s">
        <v>60</v>
      </c>
      <c r="AD5" s="18" t="s">
        <v>61</v>
      </c>
      <c r="AE5" s="18" t="s">
        <v>65</v>
      </c>
      <c r="AF5" s="18" t="s">
        <v>73</v>
      </c>
      <c r="AG5" s="11" t="s">
        <v>43</v>
      </c>
      <c r="AH5" s="11" t="s">
        <v>43</v>
      </c>
      <c r="AI5" s="11" t="s">
        <v>43</v>
      </c>
      <c r="AK5" s="14">
        <v>1</v>
      </c>
      <c r="AL5" s="14" t="s">
        <v>95</v>
      </c>
      <c r="AM5">
        <v>1</v>
      </c>
      <c r="AN5">
        <v>1</v>
      </c>
      <c r="AO5">
        <v>1</v>
      </c>
      <c r="AP5" s="15">
        <v>1</v>
      </c>
      <c r="AQ5" s="15">
        <v>1</v>
      </c>
      <c r="AS5">
        <v>1001</v>
      </c>
      <c r="AT5" t="str">
        <f>AT$1&amp;$AS5</f>
        <v>MonsterName_1001</v>
      </c>
      <c r="AU5" s="26" t="s">
        <v>111</v>
      </c>
      <c r="AV5" t="s">
        <v>138</v>
      </c>
    </row>
    <row r="6" spans="1:48" x14ac:dyDescent="0.2">
      <c r="A6">
        <v>2</v>
      </c>
      <c r="B6" t="s">
        <v>4</v>
      </c>
      <c r="C6">
        <v>1</v>
      </c>
      <c r="D6">
        <v>0.5</v>
      </c>
      <c r="E6">
        <v>1.5</v>
      </c>
      <c r="F6">
        <v>200</v>
      </c>
      <c r="G6">
        <v>500</v>
      </c>
      <c r="H6">
        <v>1.5</v>
      </c>
      <c r="I6">
        <v>120</v>
      </c>
      <c r="J6">
        <v>0</v>
      </c>
      <c r="K6">
        <v>1</v>
      </c>
      <c r="L6">
        <v>700</v>
      </c>
      <c r="M6" s="10">
        <v>120</v>
      </c>
      <c r="N6" s="10">
        <v>0</v>
      </c>
      <c r="Q6" s="4">
        <v>2</v>
      </c>
      <c r="R6">
        <v>2</v>
      </c>
      <c r="S6">
        <v>2</v>
      </c>
      <c r="T6">
        <v>2</v>
      </c>
      <c r="U6" s="10">
        <v>0.75</v>
      </c>
      <c r="V6" s="10">
        <v>0</v>
      </c>
      <c r="W6" s="10">
        <v>0.7</v>
      </c>
      <c r="Y6">
        <v>2</v>
      </c>
      <c r="Z6" s="4" t="s">
        <v>4</v>
      </c>
      <c r="AA6" s="26" t="s">
        <v>110</v>
      </c>
      <c r="AB6" s="26" t="s">
        <v>108</v>
      </c>
      <c r="AC6" s="18" t="s">
        <v>59</v>
      </c>
      <c r="AD6" s="18" t="s">
        <v>62</v>
      </c>
      <c r="AE6" s="18" t="s">
        <v>66</v>
      </c>
      <c r="AF6" s="18" t="s">
        <v>70</v>
      </c>
      <c r="AG6" s="11" t="s">
        <v>55</v>
      </c>
      <c r="AH6" s="11" t="s">
        <v>55</v>
      </c>
      <c r="AI6" s="11" t="s">
        <v>55</v>
      </c>
      <c r="AK6" s="14">
        <v>2</v>
      </c>
      <c r="AL6" s="14" t="s">
        <v>95</v>
      </c>
      <c r="AM6" s="15">
        <v>1</v>
      </c>
      <c r="AN6" s="15">
        <v>1</v>
      </c>
      <c r="AO6" s="15">
        <v>1</v>
      </c>
      <c r="AP6" s="15">
        <v>1</v>
      </c>
      <c r="AQ6" s="15">
        <v>1</v>
      </c>
      <c r="AS6">
        <v>1002</v>
      </c>
      <c r="AT6" s="26" t="str">
        <f t="shared" ref="AT6:AT14" si="0">AT$1&amp;$AS6</f>
        <v>MonsterName_1002</v>
      </c>
      <c r="AU6" s="26" t="s">
        <v>110</v>
      </c>
      <c r="AV6" t="s">
        <v>139</v>
      </c>
    </row>
    <row r="7" spans="1:48" x14ac:dyDescent="0.2">
      <c r="A7">
        <v>3</v>
      </c>
      <c r="B7" t="s">
        <v>5</v>
      </c>
      <c r="C7">
        <v>1.25</v>
      </c>
      <c r="D7">
        <v>0</v>
      </c>
      <c r="E7">
        <v>1</v>
      </c>
      <c r="F7">
        <v>200</v>
      </c>
      <c r="G7">
        <v>250</v>
      </c>
      <c r="H7">
        <v>1.2</v>
      </c>
      <c r="I7">
        <v>1100</v>
      </c>
      <c r="J7">
        <v>700</v>
      </c>
      <c r="K7">
        <v>2.5</v>
      </c>
      <c r="L7">
        <v>1000</v>
      </c>
      <c r="M7" s="10">
        <v>40</v>
      </c>
      <c r="N7" s="10">
        <v>0</v>
      </c>
      <c r="Q7" s="4">
        <v>3</v>
      </c>
      <c r="R7">
        <v>3</v>
      </c>
      <c r="S7">
        <v>3</v>
      </c>
      <c r="T7">
        <v>3</v>
      </c>
      <c r="U7" s="10">
        <v>1</v>
      </c>
      <c r="V7" s="10">
        <v>1</v>
      </c>
      <c r="W7" s="10">
        <v>1.25</v>
      </c>
      <c r="Y7">
        <v>3</v>
      </c>
      <c r="Z7" s="4" t="s">
        <v>5</v>
      </c>
      <c r="AA7" s="26" t="s">
        <v>109</v>
      </c>
      <c r="AB7" s="26" t="s">
        <v>107</v>
      </c>
      <c r="AC7" s="18" t="s">
        <v>58</v>
      </c>
      <c r="AD7" s="18" t="s">
        <v>63</v>
      </c>
      <c r="AE7" s="18" t="s">
        <v>68</v>
      </c>
      <c r="AF7" s="18" t="s">
        <v>74</v>
      </c>
      <c r="AG7" s="11" t="s">
        <v>56</v>
      </c>
      <c r="AH7" s="11" t="s">
        <v>56</v>
      </c>
      <c r="AI7" s="11" t="s">
        <v>56</v>
      </c>
      <c r="AK7" s="14">
        <v>3</v>
      </c>
      <c r="AL7" s="14" t="s">
        <v>95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S7">
        <v>1003</v>
      </c>
      <c r="AT7" s="26" t="str">
        <f t="shared" si="0"/>
        <v>MonsterName_1003</v>
      </c>
      <c r="AU7" s="26" t="s">
        <v>109</v>
      </c>
      <c r="AV7" t="s">
        <v>140</v>
      </c>
    </row>
    <row r="8" spans="1:48" x14ac:dyDescent="0.2">
      <c r="A8">
        <v>4</v>
      </c>
      <c r="B8" t="s">
        <v>6</v>
      </c>
      <c r="C8">
        <v>1.1499999999999999</v>
      </c>
      <c r="D8">
        <v>0.25</v>
      </c>
      <c r="E8">
        <v>1.25</v>
      </c>
      <c r="F8">
        <v>300</v>
      </c>
      <c r="G8">
        <v>750</v>
      </c>
      <c r="H8">
        <v>1.2</v>
      </c>
      <c r="I8">
        <v>900</v>
      </c>
      <c r="J8">
        <v>600</v>
      </c>
      <c r="K8">
        <v>0.25</v>
      </c>
      <c r="L8">
        <v>700</v>
      </c>
      <c r="M8" s="10">
        <v>40</v>
      </c>
      <c r="N8" s="10">
        <v>0</v>
      </c>
      <c r="Q8" s="4">
        <v>4</v>
      </c>
      <c r="R8">
        <v>4</v>
      </c>
      <c r="S8">
        <v>4</v>
      </c>
      <c r="T8">
        <v>4</v>
      </c>
      <c r="U8" s="10">
        <v>1.25</v>
      </c>
      <c r="V8" s="10">
        <v>2</v>
      </c>
      <c r="W8" s="15">
        <v>1.5</v>
      </c>
      <c r="Y8">
        <v>4</v>
      </c>
      <c r="Z8" s="4" t="s">
        <v>6</v>
      </c>
      <c r="AA8" s="26" t="s">
        <v>112</v>
      </c>
      <c r="AB8" s="26" t="s">
        <v>104</v>
      </c>
      <c r="AC8" s="18" t="s">
        <v>57</v>
      </c>
      <c r="AD8" s="18" t="s">
        <v>64</v>
      </c>
      <c r="AE8" s="18" t="s">
        <v>69</v>
      </c>
      <c r="AF8" s="18" t="s">
        <v>67</v>
      </c>
      <c r="AG8" s="11" t="s">
        <v>75</v>
      </c>
      <c r="AH8" s="11" t="s">
        <v>75</v>
      </c>
      <c r="AI8" s="11" t="s">
        <v>75</v>
      </c>
      <c r="AK8" s="14">
        <v>4</v>
      </c>
      <c r="AL8" s="14" t="s">
        <v>95</v>
      </c>
      <c r="AM8" s="15">
        <v>1</v>
      </c>
      <c r="AN8" s="15">
        <v>1</v>
      </c>
      <c r="AO8" s="15">
        <v>1</v>
      </c>
      <c r="AP8" s="15">
        <v>1</v>
      </c>
      <c r="AQ8" s="15">
        <v>1</v>
      </c>
      <c r="AS8">
        <v>1004</v>
      </c>
      <c r="AT8" s="26" t="str">
        <f t="shared" si="0"/>
        <v>MonsterName_1004</v>
      </c>
      <c r="AU8" s="26" t="s">
        <v>112</v>
      </c>
      <c r="AV8" t="s">
        <v>141</v>
      </c>
    </row>
    <row r="9" spans="1:48" x14ac:dyDescent="0.2">
      <c r="A9">
        <v>99</v>
      </c>
      <c r="B9" t="s">
        <v>7</v>
      </c>
      <c r="C9">
        <v>3</v>
      </c>
      <c r="D9">
        <v>1.25</v>
      </c>
      <c r="E9">
        <v>50</v>
      </c>
      <c r="F9">
        <v>300</v>
      </c>
      <c r="G9">
        <v>500</v>
      </c>
      <c r="H9">
        <v>20</v>
      </c>
      <c r="I9">
        <v>160</v>
      </c>
      <c r="J9">
        <v>0</v>
      </c>
      <c r="K9">
        <v>1</v>
      </c>
      <c r="L9">
        <v>900</v>
      </c>
      <c r="M9" s="10">
        <v>0</v>
      </c>
      <c r="N9" s="10">
        <v>0</v>
      </c>
      <c r="Q9" s="4">
        <v>5</v>
      </c>
      <c r="R9">
        <v>5</v>
      </c>
      <c r="S9">
        <v>5</v>
      </c>
      <c r="T9">
        <v>5</v>
      </c>
      <c r="U9" s="10">
        <v>1.5</v>
      </c>
      <c r="V9" s="15">
        <v>4</v>
      </c>
      <c r="W9" s="10">
        <v>1.75</v>
      </c>
      <c r="Y9">
        <v>99</v>
      </c>
      <c r="Z9" s="4" t="s">
        <v>7</v>
      </c>
      <c r="AA9" s="26" t="s">
        <v>110</v>
      </c>
      <c r="AB9" s="26" t="s">
        <v>106</v>
      </c>
      <c r="AC9" s="18" t="s">
        <v>52</v>
      </c>
      <c r="AD9" s="18" t="s">
        <v>53</v>
      </c>
      <c r="AE9" s="18" t="s">
        <v>50</v>
      </c>
      <c r="AF9" s="18" t="s">
        <v>71</v>
      </c>
      <c r="AG9" s="11" t="s">
        <v>54</v>
      </c>
      <c r="AH9" s="11" t="s">
        <v>54</v>
      </c>
      <c r="AI9" s="11" t="s">
        <v>54</v>
      </c>
      <c r="AK9" s="14">
        <v>5</v>
      </c>
      <c r="AL9" s="14" t="s">
        <v>95</v>
      </c>
      <c r="AM9" s="15">
        <v>1</v>
      </c>
      <c r="AN9" s="15">
        <v>1</v>
      </c>
      <c r="AO9" s="15">
        <v>1</v>
      </c>
      <c r="AP9" s="15">
        <v>1</v>
      </c>
      <c r="AQ9" s="15">
        <v>1</v>
      </c>
      <c r="AS9">
        <v>1099</v>
      </c>
      <c r="AT9" s="26" t="str">
        <f t="shared" si="0"/>
        <v>MonsterName_1099</v>
      </c>
      <c r="AU9" s="26" t="s">
        <v>110</v>
      </c>
      <c r="AV9" t="s">
        <v>142</v>
      </c>
    </row>
    <row r="10" spans="1:48" x14ac:dyDescent="0.2">
      <c r="Q10" s="4">
        <v>6</v>
      </c>
      <c r="R10">
        <v>6</v>
      </c>
      <c r="S10">
        <v>6</v>
      </c>
      <c r="T10">
        <v>6</v>
      </c>
      <c r="U10" s="10">
        <v>1.75</v>
      </c>
      <c r="V10" s="15">
        <v>6</v>
      </c>
      <c r="W10" s="10">
        <v>2</v>
      </c>
      <c r="AK10" s="14">
        <v>6</v>
      </c>
      <c r="AL10" s="14" t="s">
        <v>95</v>
      </c>
      <c r="AM10" s="15">
        <v>1</v>
      </c>
      <c r="AN10" s="15">
        <v>1</v>
      </c>
      <c r="AO10" s="15">
        <v>1</v>
      </c>
      <c r="AP10" s="15">
        <v>1</v>
      </c>
      <c r="AQ10" s="15">
        <v>1</v>
      </c>
      <c r="AS10">
        <v>2001</v>
      </c>
      <c r="AT10" s="26" t="str">
        <f t="shared" si="0"/>
        <v>MonsterName_2001</v>
      </c>
      <c r="AU10" s="26" t="s">
        <v>105</v>
      </c>
      <c r="AV10" t="s">
        <v>143</v>
      </c>
    </row>
    <row r="11" spans="1:48" x14ac:dyDescent="0.2">
      <c r="Q11" s="5">
        <v>7</v>
      </c>
      <c r="R11">
        <v>7</v>
      </c>
      <c r="S11">
        <v>7</v>
      </c>
      <c r="T11">
        <v>7</v>
      </c>
      <c r="U11" s="10">
        <v>1.5</v>
      </c>
      <c r="V11" s="10">
        <f>Q11</f>
        <v>7</v>
      </c>
      <c r="W11" s="23">
        <v>2</v>
      </c>
      <c r="Y11" s="26"/>
      <c r="Z11" s="26" t="s">
        <v>113</v>
      </c>
      <c r="AA11" s="26">
        <v>1</v>
      </c>
      <c r="AB11" s="26">
        <v>2</v>
      </c>
      <c r="AC11" s="26">
        <v>3</v>
      </c>
      <c r="AD11" s="26">
        <v>4</v>
      </c>
      <c r="AE11" s="26">
        <v>5</v>
      </c>
      <c r="AF11" s="26">
        <v>6</v>
      </c>
      <c r="AG11" s="26">
        <v>101</v>
      </c>
      <c r="AH11" s="26">
        <v>102</v>
      </c>
      <c r="AI11" s="26">
        <v>103</v>
      </c>
      <c r="AK11" s="4">
        <v>101</v>
      </c>
      <c r="AL11" s="4" t="s">
        <v>92</v>
      </c>
      <c r="AM11">
        <v>1</v>
      </c>
      <c r="AN11">
        <v>1</v>
      </c>
      <c r="AO11">
        <v>1.5</v>
      </c>
      <c r="AP11">
        <v>2.5</v>
      </c>
      <c r="AQ11">
        <v>0.5</v>
      </c>
      <c r="AS11">
        <v>2002</v>
      </c>
      <c r="AT11" s="26" t="str">
        <f t="shared" si="0"/>
        <v>MonsterName_2002</v>
      </c>
      <c r="AU11" s="26" t="s">
        <v>108</v>
      </c>
      <c r="AV11" t="s">
        <v>144</v>
      </c>
    </row>
    <row r="12" spans="1:48" x14ac:dyDescent="0.2">
      <c r="G12" s="26"/>
      <c r="Q12" s="5">
        <v>8</v>
      </c>
      <c r="R12">
        <v>8</v>
      </c>
      <c r="S12">
        <v>8</v>
      </c>
      <c r="T12">
        <v>8</v>
      </c>
      <c r="U12" s="26">
        <v>1.5</v>
      </c>
      <c r="V12" s="15">
        <f t="shared" ref="V12:V54" si="1">Q12</f>
        <v>8</v>
      </c>
      <c r="W12" s="23">
        <v>2.125</v>
      </c>
      <c r="Y12" s="26" t="s">
        <v>114</v>
      </c>
      <c r="Z12" s="26" t="s">
        <v>115</v>
      </c>
      <c r="AA12" s="26" t="s">
        <v>116</v>
      </c>
      <c r="AB12" s="26" t="s">
        <v>117</v>
      </c>
      <c r="AC12" s="26" t="s">
        <v>118</v>
      </c>
      <c r="AD12" s="26" t="s">
        <v>119</v>
      </c>
      <c r="AE12" s="26" t="s">
        <v>120</v>
      </c>
      <c r="AF12" s="26" t="s">
        <v>121</v>
      </c>
      <c r="AG12" s="26" t="s">
        <v>122</v>
      </c>
      <c r="AH12" s="26" t="s">
        <v>123</v>
      </c>
      <c r="AI12" s="26" t="s">
        <v>124</v>
      </c>
      <c r="AK12" s="4">
        <v>102</v>
      </c>
      <c r="AL12" s="4" t="s">
        <v>93</v>
      </c>
      <c r="AM12">
        <v>2</v>
      </c>
      <c r="AN12">
        <v>1</v>
      </c>
      <c r="AO12">
        <v>1</v>
      </c>
      <c r="AP12">
        <v>0.5</v>
      </c>
      <c r="AQ12">
        <v>5</v>
      </c>
      <c r="AS12">
        <v>2003</v>
      </c>
      <c r="AT12" s="26" t="str">
        <f t="shared" si="0"/>
        <v>MonsterName_2003</v>
      </c>
      <c r="AU12" s="26" t="s">
        <v>107</v>
      </c>
      <c r="AV12" t="s">
        <v>145</v>
      </c>
    </row>
    <row r="13" spans="1:48" x14ac:dyDescent="0.2">
      <c r="G13" s="26"/>
      <c r="Q13" s="5">
        <v>9</v>
      </c>
      <c r="R13">
        <v>9</v>
      </c>
      <c r="S13">
        <v>9</v>
      </c>
      <c r="T13">
        <v>9</v>
      </c>
      <c r="U13" s="26">
        <v>1.5</v>
      </c>
      <c r="V13" s="15">
        <f t="shared" si="1"/>
        <v>9</v>
      </c>
      <c r="W13" s="26">
        <v>2.25</v>
      </c>
      <c r="Y13">
        <v>1</v>
      </c>
      <c r="Z13" t="s">
        <v>125</v>
      </c>
      <c r="AA13">
        <v>1001</v>
      </c>
      <c r="AB13">
        <v>2001</v>
      </c>
      <c r="AC13">
        <v>3001</v>
      </c>
      <c r="AD13">
        <v>4001</v>
      </c>
      <c r="AE13">
        <v>5001</v>
      </c>
      <c r="AF13">
        <v>6001</v>
      </c>
      <c r="AG13" s="15">
        <v>6001</v>
      </c>
      <c r="AH13" s="15">
        <v>1001</v>
      </c>
      <c r="AI13" s="15">
        <v>3001</v>
      </c>
      <c r="AK13" s="4">
        <v>103</v>
      </c>
      <c r="AL13" s="4" t="s">
        <v>99</v>
      </c>
      <c r="AM13">
        <v>1</v>
      </c>
      <c r="AN13">
        <v>6</v>
      </c>
      <c r="AO13">
        <v>1</v>
      </c>
      <c r="AP13">
        <v>1</v>
      </c>
      <c r="AQ13">
        <v>0</v>
      </c>
      <c r="AS13">
        <v>2004</v>
      </c>
      <c r="AT13" s="26" t="str">
        <f t="shared" si="0"/>
        <v>MonsterName_2004</v>
      </c>
      <c r="AU13" s="26" t="s">
        <v>104</v>
      </c>
      <c r="AV13" t="s">
        <v>146</v>
      </c>
    </row>
    <row r="14" spans="1:48" x14ac:dyDescent="0.2">
      <c r="G14" s="26"/>
      <c r="Q14" s="5">
        <v>10</v>
      </c>
      <c r="R14">
        <v>10</v>
      </c>
      <c r="S14">
        <v>10</v>
      </c>
      <c r="T14">
        <v>10</v>
      </c>
      <c r="U14" s="26">
        <v>1.5</v>
      </c>
      <c r="V14" s="15">
        <f t="shared" si="1"/>
        <v>10</v>
      </c>
      <c r="W14" s="26">
        <v>2.375</v>
      </c>
      <c r="Y14">
        <v>2</v>
      </c>
      <c r="Z14" t="s">
        <v>126</v>
      </c>
      <c r="AA14">
        <v>1002</v>
      </c>
      <c r="AB14" s="26">
        <v>2002</v>
      </c>
      <c r="AC14" s="26">
        <v>3002</v>
      </c>
      <c r="AD14" s="26">
        <v>4002</v>
      </c>
      <c r="AE14" s="26">
        <v>5002</v>
      </c>
      <c r="AF14" s="26">
        <v>6002</v>
      </c>
      <c r="AG14" s="26">
        <v>4002</v>
      </c>
      <c r="AH14" s="26">
        <v>6002</v>
      </c>
      <c r="AI14" s="26">
        <v>2002</v>
      </c>
      <c r="AS14">
        <v>2099</v>
      </c>
      <c r="AT14" s="26" t="str">
        <f t="shared" si="0"/>
        <v>MonsterName_2099</v>
      </c>
      <c r="AU14" s="26" t="s">
        <v>106</v>
      </c>
      <c r="AV14" t="s">
        <v>147</v>
      </c>
    </row>
    <row r="15" spans="1:48" x14ac:dyDescent="0.2">
      <c r="G15" s="26"/>
      <c r="Q15" s="5">
        <v>11</v>
      </c>
      <c r="R15">
        <v>11</v>
      </c>
      <c r="S15">
        <v>11</v>
      </c>
      <c r="T15">
        <v>11</v>
      </c>
      <c r="U15" s="26">
        <v>1.5</v>
      </c>
      <c r="V15" s="15">
        <f t="shared" si="1"/>
        <v>11</v>
      </c>
      <c r="W15" s="26">
        <v>2.5</v>
      </c>
      <c r="Y15">
        <v>3</v>
      </c>
      <c r="Z15" t="s">
        <v>127</v>
      </c>
      <c r="AA15" s="26">
        <v>1003</v>
      </c>
      <c r="AB15" s="26">
        <v>2003</v>
      </c>
      <c r="AC15" s="26">
        <v>3003</v>
      </c>
      <c r="AD15" s="26">
        <v>4003</v>
      </c>
      <c r="AE15" s="26">
        <v>5003</v>
      </c>
      <c r="AF15" s="26">
        <v>6003</v>
      </c>
      <c r="AG15" s="26">
        <v>2003</v>
      </c>
      <c r="AH15" s="26">
        <v>5003</v>
      </c>
      <c r="AI15" s="26">
        <v>4003</v>
      </c>
    </row>
    <row r="16" spans="1:48" x14ac:dyDescent="0.2">
      <c r="Q16" s="5">
        <v>12</v>
      </c>
      <c r="R16">
        <v>12</v>
      </c>
      <c r="S16">
        <v>12</v>
      </c>
      <c r="T16">
        <v>12</v>
      </c>
      <c r="U16" s="26">
        <v>1.5</v>
      </c>
      <c r="V16" s="15">
        <f t="shared" si="1"/>
        <v>12</v>
      </c>
      <c r="W16" s="26">
        <v>2.625</v>
      </c>
      <c r="Y16">
        <v>4</v>
      </c>
      <c r="Z16" t="s">
        <v>128</v>
      </c>
      <c r="AA16" s="26">
        <v>1004</v>
      </c>
      <c r="AB16" s="26">
        <v>2004</v>
      </c>
      <c r="AC16" s="26">
        <v>3004</v>
      </c>
      <c r="AD16" s="26">
        <v>4004</v>
      </c>
      <c r="AE16" s="26">
        <v>5004</v>
      </c>
      <c r="AF16" s="26">
        <v>6004</v>
      </c>
      <c r="AG16" s="26">
        <v>3004</v>
      </c>
      <c r="AH16" s="26">
        <v>6004</v>
      </c>
      <c r="AI16" s="26">
        <v>4004</v>
      </c>
    </row>
    <row r="17" spans="17:35" x14ac:dyDescent="0.2">
      <c r="Q17" s="5">
        <v>13</v>
      </c>
      <c r="R17">
        <v>13</v>
      </c>
      <c r="S17">
        <v>13</v>
      </c>
      <c r="T17">
        <v>13</v>
      </c>
      <c r="U17" s="26">
        <v>1.5</v>
      </c>
      <c r="V17" s="15">
        <f t="shared" si="1"/>
        <v>13</v>
      </c>
      <c r="W17" s="26">
        <v>2.75</v>
      </c>
      <c r="Y17">
        <v>99</v>
      </c>
      <c r="Z17" t="s">
        <v>129</v>
      </c>
      <c r="AA17" s="26">
        <v>1099</v>
      </c>
      <c r="AB17" s="26">
        <v>2099</v>
      </c>
      <c r="AC17" s="26">
        <v>3099</v>
      </c>
      <c r="AD17" s="26">
        <v>4099</v>
      </c>
      <c r="AE17" s="26">
        <v>5099</v>
      </c>
      <c r="AF17" s="26">
        <v>6099</v>
      </c>
      <c r="AG17" s="26">
        <v>1099</v>
      </c>
      <c r="AH17" s="26">
        <v>1099</v>
      </c>
      <c r="AI17" s="26">
        <v>1099</v>
      </c>
    </row>
    <row r="18" spans="17:35" x14ac:dyDescent="0.2">
      <c r="Q18" s="5">
        <v>14</v>
      </c>
      <c r="R18">
        <v>14</v>
      </c>
      <c r="S18">
        <v>14</v>
      </c>
      <c r="T18">
        <v>14</v>
      </c>
      <c r="U18" s="26">
        <v>1.5</v>
      </c>
      <c r="V18" s="15">
        <f t="shared" si="1"/>
        <v>14</v>
      </c>
      <c r="W18" s="26">
        <v>2.875</v>
      </c>
    </row>
    <row r="19" spans="17:35" x14ac:dyDescent="0.2">
      <c r="Q19" s="5">
        <v>15</v>
      </c>
      <c r="R19">
        <v>15</v>
      </c>
      <c r="S19">
        <v>15</v>
      </c>
      <c r="T19">
        <v>15</v>
      </c>
      <c r="U19" s="26">
        <v>1.5</v>
      </c>
      <c r="V19" s="15">
        <f t="shared" si="1"/>
        <v>15</v>
      </c>
      <c r="W19" s="26">
        <v>3</v>
      </c>
    </row>
    <row r="20" spans="17:35" x14ac:dyDescent="0.2">
      <c r="Q20" s="12">
        <v>16</v>
      </c>
      <c r="R20">
        <v>16</v>
      </c>
      <c r="S20">
        <v>16</v>
      </c>
      <c r="T20">
        <v>16</v>
      </c>
      <c r="U20" s="23">
        <v>1.6</v>
      </c>
      <c r="V20" s="15">
        <f t="shared" si="1"/>
        <v>16</v>
      </c>
      <c r="W20" s="23">
        <v>2.5</v>
      </c>
    </row>
    <row r="21" spans="17:35" x14ac:dyDescent="0.2">
      <c r="Q21" s="12">
        <v>17</v>
      </c>
      <c r="R21">
        <v>17</v>
      </c>
      <c r="S21">
        <v>17</v>
      </c>
      <c r="T21">
        <v>17</v>
      </c>
      <c r="U21" s="26">
        <v>1.6</v>
      </c>
      <c r="V21" s="15">
        <f t="shared" si="1"/>
        <v>17</v>
      </c>
      <c r="W21" s="23">
        <v>2.625</v>
      </c>
    </row>
    <row r="22" spans="17:35" x14ac:dyDescent="0.2">
      <c r="Q22" s="12">
        <v>18</v>
      </c>
      <c r="R22">
        <v>18</v>
      </c>
      <c r="S22">
        <v>18</v>
      </c>
      <c r="T22">
        <v>18</v>
      </c>
      <c r="U22" s="26">
        <v>1.6</v>
      </c>
      <c r="V22" s="15">
        <f t="shared" si="1"/>
        <v>18</v>
      </c>
      <c r="W22" s="26">
        <v>2.75</v>
      </c>
    </row>
    <row r="23" spans="17:35" x14ac:dyDescent="0.2">
      <c r="Q23" s="12">
        <v>19</v>
      </c>
      <c r="R23">
        <v>19</v>
      </c>
      <c r="S23">
        <v>19</v>
      </c>
      <c r="T23">
        <v>19</v>
      </c>
      <c r="U23" s="26">
        <v>1.6</v>
      </c>
      <c r="V23" s="15">
        <f t="shared" si="1"/>
        <v>19</v>
      </c>
      <c r="W23" s="26">
        <v>2.875</v>
      </c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7:35" x14ac:dyDescent="0.2">
      <c r="Q24" s="12">
        <v>20</v>
      </c>
      <c r="R24">
        <v>20</v>
      </c>
      <c r="S24">
        <v>20</v>
      </c>
      <c r="T24">
        <v>20</v>
      </c>
      <c r="U24" s="26">
        <v>1.6</v>
      </c>
      <c r="V24" s="15">
        <f t="shared" si="1"/>
        <v>20</v>
      </c>
      <c r="W24" s="26">
        <v>3</v>
      </c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7:35" x14ac:dyDescent="0.2">
      <c r="Q25" s="12">
        <v>21</v>
      </c>
      <c r="R25">
        <v>21</v>
      </c>
      <c r="S25">
        <v>21</v>
      </c>
      <c r="T25">
        <v>21</v>
      </c>
      <c r="U25" s="26">
        <v>1.6</v>
      </c>
      <c r="V25" s="15">
        <f t="shared" si="1"/>
        <v>21</v>
      </c>
      <c r="W25" s="26">
        <v>3.125</v>
      </c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7:35" x14ac:dyDescent="0.2">
      <c r="Q26" s="12">
        <v>22</v>
      </c>
      <c r="R26">
        <v>22</v>
      </c>
      <c r="S26">
        <v>22</v>
      </c>
      <c r="T26">
        <v>22</v>
      </c>
      <c r="U26" s="26">
        <v>1.6</v>
      </c>
      <c r="V26" s="15">
        <f t="shared" si="1"/>
        <v>22</v>
      </c>
      <c r="W26" s="26">
        <v>3.25</v>
      </c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7:35" x14ac:dyDescent="0.2">
      <c r="Q27" s="14">
        <v>23</v>
      </c>
      <c r="R27">
        <v>23</v>
      </c>
      <c r="S27">
        <v>23</v>
      </c>
      <c r="T27">
        <v>23</v>
      </c>
      <c r="U27" s="23">
        <v>1.7</v>
      </c>
      <c r="V27" s="15">
        <f t="shared" si="1"/>
        <v>23</v>
      </c>
      <c r="W27" s="23">
        <v>3</v>
      </c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7:35" x14ac:dyDescent="0.2">
      <c r="Q28" s="14">
        <v>24</v>
      </c>
      <c r="R28">
        <v>24</v>
      </c>
      <c r="S28">
        <v>24</v>
      </c>
      <c r="T28">
        <v>24</v>
      </c>
      <c r="U28" s="26">
        <v>1.7</v>
      </c>
      <c r="V28" s="15">
        <f t="shared" si="1"/>
        <v>24</v>
      </c>
      <c r="W28" s="23">
        <v>3.125</v>
      </c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7:35" x14ac:dyDescent="0.2">
      <c r="Q29" s="14">
        <v>25</v>
      </c>
      <c r="R29">
        <v>25</v>
      </c>
      <c r="S29">
        <v>25</v>
      </c>
      <c r="T29">
        <v>25</v>
      </c>
      <c r="U29" s="26">
        <v>1.7</v>
      </c>
      <c r="V29" s="15">
        <f t="shared" si="1"/>
        <v>25</v>
      </c>
      <c r="W29" s="26">
        <v>3.25</v>
      </c>
    </row>
    <row r="30" spans="17:35" x14ac:dyDescent="0.2">
      <c r="Q30" s="14">
        <v>26</v>
      </c>
      <c r="R30">
        <v>26</v>
      </c>
      <c r="S30">
        <v>26</v>
      </c>
      <c r="T30">
        <v>26</v>
      </c>
      <c r="U30" s="26">
        <v>1.7</v>
      </c>
      <c r="V30" s="15">
        <f t="shared" si="1"/>
        <v>26</v>
      </c>
      <c r="W30" s="26">
        <v>3.375</v>
      </c>
    </row>
    <row r="31" spans="17:35" x14ac:dyDescent="0.2">
      <c r="Q31" s="14">
        <v>27</v>
      </c>
      <c r="R31">
        <v>27</v>
      </c>
      <c r="S31">
        <v>27</v>
      </c>
      <c r="T31">
        <v>27</v>
      </c>
      <c r="U31" s="26">
        <v>1.7</v>
      </c>
      <c r="V31" s="15">
        <f t="shared" si="1"/>
        <v>27</v>
      </c>
      <c r="W31" s="26">
        <v>3.5</v>
      </c>
    </row>
    <row r="32" spans="17:35" x14ac:dyDescent="0.2">
      <c r="Q32" s="14">
        <v>28</v>
      </c>
      <c r="R32">
        <v>28</v>
      </c>
      <c r="S32">
        <v>28</v>
      </c>
      <c r="T32">
        <v>28</v>
      </c>
      <c r="U32" s="26">
        <v>1.7</v>
      </c>
      <c r="V32" s="15">
        <f t="shared" si="1"/>
        <v>28</v>
      </c>
      <c r="W32" s="26">
        <v>3.625</v>
      </c>
    </row>
    <row r="33" spans="17:23" x14ac:dyDescent="0.2">
      <c r="Q33" s="13">
        <v>29</v>
      </c>
      <c r="R33">
        <v>29</v>
      </c>
      <c r="S33">
        <v>29</v>
      </c>
      <c r="T33">
        <v>29</v>
      </c>
      <c r="U33" s="23">
        <v>1.8</v>
      </c>
      <c r="V33" s="15">
        <f t="shared" si="1"/>
        <v>29</v>
      </c>
      <c r="W33" s="23">
        <v>4</v>
      </c>
    </row>
    <row r="34" spans="17:23" x14ac:dyDescent="0.2">
      <c r="Q34" s="13">
        <v>30</v>
      </c>
      <c r="R34">
        <v>30</v>
      </c>
      <c r="S34">
        <v>30</v>
      </c>
      <c r="T34">
        <v>30</v>
      </c>
      <c r="U34" s="26">
        <v>1.8</v>
      </c>
      <c r="V34" s="15">
        <f t="shared" si="1"/>
        <v>30</v>
      </c>
      <c r="W34" s="23">
        <v>4.125</v>
      </c>
    </row>
    <row r="35" spans="17:23" x14ac:dyDescent="0.2">
      <c r="Q35" s="13">
        <v>31</v>
      </c>
      <c r="R35">
        <v>31</v>
      </c>
      <c r="S35">
        <v>31</v>
      </c>
      <c r="T35">
        <v>31</v>
      </c>
      <c r="U35" s="26">
        <v>1.8</v>
      </c>
      <c r="V35" s="15">
        <f t="shared" si="1"/>
        <v>31</v>
      </c>
      <c r="W35" s="26">
        <v>4.25</v>
      </c>
    </row>
    <row r="36" spans="17:23" x14ac:dyDescent="0.2">
      <c r="Q36" s="13">
        <v>32</v>
      </c>
      <c r="R36">
        <v>32</v>
      </c>
      <c r="S36">
        <v>32</v>
      </c>
      <c r="T36">
        <v>32</v>
      </c>
      <c r="U36" s="26">
        <v>1.8</v>
      </c>
      <c r="V36" s="15">
        <f t="shared" si="1"/>
        <v>32</v>
      </c>
      <c r="W36" s="26">
        <v>4.375</v>
      </c>
    </row>
    <row r="37" spans="17:23" x14ac:dyDescent="0.2">
      <c r="Q37" s="13">
        <v>33</v>
      </c>
      <c r="R37">
        <v>33</v>
      </c>
      <c r="S37">
        <v>33</v>
      </c>
      <c r="T37">
        <v>33</v>
      </c>
      <c r="U37" s="26">
        <v>1.8</v>
      </c>
      <c r="V37" s="15">
        <f t="shared" si="1"/>
        <v>33</v>
      </c>
      <c r="W37" s="26">
        <v>4.5</v>
      </c>
    </row>
    <row r="38" spans="17:23" x14ac:dyDescent="0.2">
      <c r="Q38" s="13">
        <v>34</v>
      </c>
      <c r="R38">
        <v>34</v>
      </c>
      <c r="S38">
        <v>34</v>
      </c>
      <c r="T38">
        <v>34</v>
      </c>
      <c r="U38" s="26">
        <v>1.8</v>
      </c>
      <c r="V38" s="15">
        <f t="shared" si="1"/>
        <v>34</v>
      </c>
      <c r="W38" s="26">
        <v>4.625</v>
      </c>
    </row>
    <row r="39" spans="17:23" x14ac:dyDescent="0.2">
      <c r="Q39" s="13">
        <v>35</v>
      </c>
      <c r="R39">
        <v>35</v>
      </c>
      <c r="S39">
        <v>35</v>
      </c>
      <c r="T39">
        <v>35</v>
      </c>
      <c r="U39" s="26">
        <v>1.8</v>
      </c>
      <c r="V39" s="15">
        <f t="shared" si="1"/>
        <v>35</v>
      </c>
      <c r="W39" s="26">
        <v>4.75</v>
      </c>
    </row>
    <row r="40" spans="17:23" x14ac:dyDescent="0.2">
      <c r="Q40" s="3">
        <v>36</v>
      </c>
      <c r="R40">
        <v>36</v>
      </c>
      <c r="S40">
        <v>36</v>
      </c>
      <c r="T40">
        <v>36</v>
      </c>
      <c r="U40" s="23">
        <v>1.9</v>
      </c>
      <c r="V40" s="15">
        <f t="shared" si="1"/>
        <v>36</v>
      </c>
      <c r="W40" s="10">
        <v>4.5</v>
      </c>
    </row>
    <row r="41" spans="17:23" x14ac:dyDescent="0.2">
      <c r="Q41" s="3">
        <v>37</v>
      </c>
      <c r="R41">
        <v>37</v>
      </c>
      <c r="S41">
        <v>37</v>
      </c>
      <c r="T41">
        <v>37</v>
      </c>
      <c r="U41" s="23">
        <v>1.9</v>
      </c>
      <c r="V41" s="15">
        <f t="shared" si="1"/>
        <v>37</v>
      </c>
      <c r="W41" s="23">
        <v>4.625</v>
      </c>
    </row>
    <row r="42" spans="17:23" x14ac:dyDescent="0.2">
      <c r="Q42" s="3">
        <v>38</v>
      </c>
      <c r="R42">
        <v>38</v>
      </c>
      <c r="S42">
        <v>38</v>
      </c>
      <c r="T42">
        <v>38</v>
      </c>
      <c r="U42" s="23">
        <v>1.9</v>
      </c>
      <c r="V42" s="15">
        <f t="shared" si="1"/>
        <v>38</v>
      </c>
      <c r="W42" s="26">
        <v>4.75</v>
      </c>
    </row>
    <row r="43" spans="17:23" x14ac:dyDescent="0.2">
      <c r="Q43" s="3">
        <v>39</v>
      </c>
      <c r="R43">
        <v>39</v>
      </c>
      <c r="S43">
        <v>39</v>
      </c>
      <c r="T43">
        <v>39</v>
      </c>
      <c r="U43" s="23">
        <v>1.9</v>
      </c>
      <c r="V43" s="15">
        <f t="shared" si="1"/>
        <v>39</v>
      </c>
      <c r="W43" s="26">
        <v>4.875</v>
      </c>
    </row>
    <row r="44" spans="17:23" x14ac:dyDescent="0.2">
      <c r="Q44" s="3">
        <v>40</v>
      </c>
      <c r="R44">
        <v>40</v>
      </c>
      <c r="S44">
        <v>40</v>
      </c>
      <c r="T44">
        <v>40</v>
      </c>
      <c r="U44" s="23">
        <v>1.9</v>
      </c>
      <c r="V44" s="15">
        <f t="shared" si="1"/>
        <v>40</v>
      </c>
      <c r="W44" s="26">
        <v>5</v>
      </c>
    </row>
    <row r="45" spans="17:23" x14ac:dyDescent="0.2">
      <c r="Q45" s="7">
        <v>41</v>
      </c>
      <c r="R45">
        <v>41</v>
      </c>
      <c r="S45">
        <v>41</v>
      </c>
      <c r="T45">
        <v>41</v>
      </c>
      <c r="U45" s="23">
        <v>2</v>
      </c>
      <c r="V45" s="15">
        <f t="shared" si="1"/>
        <v>41</v>
      </c>
      <c r="W45" s="23">
        <v>5</v>
      </c>
    </row>
    <row r="46" spans="17:23" x14ac:dyDescent="0.2">
      <c r="Q46" s="7">
        <v>42</v>
      </c>
      <c r="R46">
        <v>42</v>
      </c>
      <c r="S46">
        <v>42</v>
      </c>
      <c r="T46">
        <v>42</v>
      </c>
      <c r="U46" s="23">
        <v>2</v>
      </c>
      <c r="V46" s="15">
        <f t="shared" si="1"/>
        <v>42</v>
      </c>
      <c r="W46" s="23">
        <v>5.125</v>
      </c>
    </row>
    <row r="47" spans="17:23" x14ac:dyDescent="0.2">
      <c r="Q47" s="7">
        <v>43</v>
      </c>
      <c r="R47">
        <v>43</v>
      </c>
      <c r="S47">
        <v>43</v>
      </c>
      <c r="T47">
        <v>43</v>
      </c>
      <c r="U47" s="23">
        <v>2</v>
      </c>
      <c r="V47" s="15">
        <f t="shared" si="1"/>
        <v>43</v>
      </c>
      <c r="W47" s="26">
        <v>5.25</v>
      </c>
    </row>
    <row r="48" spans="17:23" x14ac:dyDescent="0.2">
      <c r="Q48" s="7">
        <v>44</v>
      </c>
      <c r="R48">
        <v>44</v>
      </c>
      <c r="S48">
        <v>44</v>
      </c>
      <c r="T48">
        <v>44</v>
      </c>
      <c r="U48" s="23">
        <v>2</v>
      </c>
      <c r="V48" s="15">
        <f t="shared" si="1"/>
        <v>44</v>
      </c>
      <c r="W48" s="26">
        <v>5.375</v>
      </c>
    </row>
    <row r="49" spans="17:23" x14ac:dyDescent="0.2">
      <c r="Q49" s="7">
        <v>45</v>
      </c>
      <c r="R49">
        <v>45</v>
      </c>
      <c r="S49">
        <v>45</v>
      </c>
      <c r="T49">
        <v>45</v>
      </c>
      <c r="U49" s="23">
        <v>2</v>
      </c>
      <c r="V49" s="15">
        <f t="shared" si="1"/>
        <v>45</v>
      </c>
      <c r="W49" s="26">
        <v>5.5</v>
      </c>
    </row>
    <row r="50" spans="17:23" x14ac:dyDescent="0.2">
      <c r="Q50" s="7">
        <v>46</v>
      </c>
      <c r="R50">
        <v>46</v>
      </c>
      <c r="S50">
        <v>46</v>
      </c>
      <c r="T50">
        <v>46</v>
      </c>
      <c r="U50" s="23">
        <v>2</v>
      </c>
      <c r="V50" s="15">
        <f t="shared" si="1"/>
        <v>46</v>
      </c>
      <c r="W50" s="26">
        <v>5.625</v>
      </c>
    </row>
    <row r="51" spans="17:23" x14ac:dyDescent="0.2">
      <c r="Q51" s="7">
        <v>47</v>
      </c>
      <c r="R51">
        <v>47</v>
      </c>
      <c r="S51">
        <v>47</v>
      </c>
      <c r="T51">
        <v>47</v>
      </c>
      <c r="U51" s="23">
        <v>2</v>
      </c>
      <c r="V51" s="15">
        <f t="shared" si="1"/>
        <v>47</v>
      </c>
      <c r="W51" s="26">
        <v>5.75</v>
      </c>
    </row>
    <row r="52" spans="17:23" x14ac:dyDescent="0.2">
      <c r="Q52" s="7">
        <v>48</v>
      </c>
      <c r="R52">
        <v>48</v>
      </c>
      <c r="S52">
        <v>48</v>
      </c>
      <c r="T52">
        <v>48</v>
      </c>
      <c r="U52" s="23">
        <v>2</v>
      </c>
      <c r="V52" s="15">
        <f t="shared" si="1"/>
        <v>48</v>
      </c>
      <c r="W52" s="26">
        <v>5.875</v>
      </c>
    </row>
    <row r="53" spans="17:23" x14ac:dyDescent="0.2">
      <c r="Q53" s="7">
        <v>49</v>
      </c>
      <c r="R53">
        <v>49</v>
      </c>
      <c r="S53">
        <v>49</v>
      </c>
      <c r="T53">
        <v>49</v>
      </c>
      <c r="U53" s="23">
        <v>2</v>
      </c>
      <c r="V53" s="15">
        <f t="shared" si="1"/>
        <v>49</v>
      </c>
      <c r="W53" s="26">
        <v>6</v>
      </c>
    </row>
    <row r="54" spans="17:23" x14ac:dyDescent="0.2">
      <c r="Q54" s="7">
        <v>50</v>
      </c>
      <c r="R54">
        <v>50</v>
      </c>
      <c r="S54">
        <v>50</v>
      </c>
      <c r="T54">
        <v>50</v>
      </c>
      <c r="U54" s="23">
        <v>2</v>
      </c>
      <c r="V54" s="15">
        <f t="shared" si="1"/>
        <v>50</v>
      </c>
      <c r="W54" s="26">
        <v>6.125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:E209"/>
    </sheetView>
  </sheetViews>
  <sheetFormatPr defaultRowHeight="14.25" x14ac:dyDescent="0.2"/>
  <cols>
    <col min="3" max="3" width="13.125" customWidth="1"/>
  </cols>
  <sheetData>
    <row r="1" spans="1:3" x14ac:dyDescent="0.2">
      <c r="B1" s="2"/>
    </row>
    <row r="4" spans="1:3" x14ac:dyDescent="0.2">
      <c r="A4" t="s">
        <v>0</v>
      </c>
      <c r="B4" s="1" t="s">
        <v>1</v>
      </c>
      <c r="C4" s="1" t="s">
        <v>2</v>
      </c>
    </row>
    <row r="5" spans="1:3" x14ac:dyDescent="0.2">
      <c r="A5">
        <v>1</v>
      </c>
      <c r="B5" s="25">
        <v>3.5</v>
      </c>
      <c r="C5" s="25">
        <v>16</v>
      </c>
    </row>
    <row r="6" spans="1:3" x14ac:dyDescent="0.2">
      <c r="A6">
        <v>2</v>
      </c>
      <c r="B6" s="25">
        <v>4.8</v>
      </c>
      <c r="C6" s="25">
        <v>22.1</v>
      </c>
    </row>
    <row r="7" spans="1:3" x14ac:dyDescent="0.2">
      <c r="A7">
        <v>3</v>
      </c>
      <c r="B7" s="25">
        <v>6.2</v>
      </c>
      <c r="C7" s="25">
        <v>28.8</v>
      </c>
    </row>
    <row r="8" spans="1:3" x14ac:dyDescent="0.2">
      <c r="A8">
        <v>4</v>
      </c>
      <c r="B8" s="25">
        <v>7.6</v>
      </c>
      <c r="C8" s="25">
        <v>36.1</v>
      </c>
    </row>
    <row r="9" spans="1:3" x14ac:dyDescent="0.2">
      <c r="A9">
        <v>5</v>
      </c>
      <c r="B9" s="25">
        <v>9</v>
      </c>
      <c r="C9" s="25">
        <v>44</v>
      </c>
    </row>
    <row r="10" spans="1:3" x14ac:dyDescent="0.2">
      <c r="A10">
        <v>6</v>
      </c>
      <c r="B10" s="25">
        <v>10.5</v>
      </c>
      <c r="C10" s="25">
        <v>53.8</v>
      </c>
    </row>
    <row r="11" spans="1:3" x14ac:dyDescent="0.2">
      <c r="A11">
        <v>7</v>
      </c>
      <c r="B11" s="25">
        <v>11.9</v>
      </c>
      <c r="C11" s="25">
        <v>64.400000000000006</v>
      </c>
    </row>
    <row r="12" spans="1:3" x14ac:dyDescent="0.2">
      <c r="A12">
        <v>8</v>
      </c>
      <c r="B12" s="25">
        <v>13.3</v>
      </c>
      <c r="C12" s="25">
        <v>76</v>
      </c>
    </row>
    <row r="13" spans="1:3" x14ac:dyDescent="0.2">
      <c r="A13">
        <v>9</v>
      </c>
      <c r="B13" s="25">
        <v>14.7</v>
      </c>
      <c r="C13" s="25">
        <v>88.4</v>
      </c>
    </row>
    <row r="14" spans="1:3" x14ac:dyDescent="0.2">
      <c r="A14">
        <v>10</v>
      </c>
      <c r="B14" s="25">
        <v>16.2</v>
      </c>
      <c r="C14" s="25">
        <v>101.8</v>
      </c>
    </row>
    <row r="15" spans="1:3" x14ac:dyDescent="0.2">
      <c r="A15">
        <v>11</v>
      </c>
      <c r="B15" s="25">
        <v>17.7</v>
      </c>
      <c r="C15" s="25">
        <v>116</v>
      </c>
    </row>
    <row r="16" spans="1:3" x14ac:dyDescent="0.2">
      <c r="A16">
        <v>12</v>
      </c>
      <c r="B16" s="25">
        <v>19.2</v>
      </c>
      <c r="C16" s="25">
        <v>131.19999999999999</v>
      </c>
    </row>
    <row r="17" spans="1:3" x14ac:dyDescent="0.2">
      <c r="A17">
        <v>13</v>
      </c>
      <c r="B17" s="25">
        <v>20.7</v>
      </c>
      <c r="C17" s="25">
        <v>147.19999999999999</v>
      </c>
    </row>
    <row r="18" spans="1:3" x14ac:dyDescent="0.2">
      <c r="A18">
        <v>14</v>
      </c>
      <c r="B18" s="25">
        <v>22.2</v>
      </c>
      <c r="C18" s="25">
        <v>164.2</v>
      </c>
    </row>
    <row r="19" spans="1:3" x14ac:dyDescent="0.2">
      <c r="A19">
        <v>15</v>
      </c>
      <c r="B19" s="25">
        <v>23.8</v>
      </c>
      <c r="C19" s="25">
        <v>182</v>
      </c>
    </row>
    <row r="20" spans="1:3" x14ac:dyDescent="0.2">
      <c r="A20">
        <v>16</v>
      </c>
      <c r="B20" s="25">
        <v>25.4</v>
      </c>
      <c r="C20" s="25">
        <v>200.8</v>
      </c>
    </row>
    <row r="21" spans="1:3" x14ac:dyDescent="0.2">
      <c r="A21">
        <v>17</v>
      </c>
      <c r="B21" s="25">
        <v>26.8</v>
      </c>
      <c r="C21" s="25">
        <v>220.4</v>
      </c>
    </row>
    <row r="22" spans="1:3" x14ac:dyDescent="0.2">
      <c r="A22">
        <v>18</v>
      </c>
      <c r="B22" s="25">
        <v>28.1</v>
      </c>
      <c r="C22" s="25">
        <v>241</v>
      </c>
    </row>
    <row r="23" spans="1:3" x14ac:dyDescent="0.2">
      <c r="A23">
        <v>19</v>
      </c>
      <c r="B23" s="25">
        <v>29.5</v>
      </c>
      <c r="C23" s="25">
        <v>262.39999999999998</v>
      </c>
    </row>
    <row r="24" spans="1:3" x14ac:dyDescent="0.2">
      <c r="A24">
        <v>20</v>
      </c>
      <c r="B24" s="25">
        <v>30.9</v>
      </c>
      <c r="C24" s="25">
        <v>288.10000000000002</v>
      </c>
    </row>
    <row r="25" spans="1:3" x14ac:dyDescent="0.2">
      <c r="A25">
        <v>21</v>
      </c>
      <c r="B25" s="25">
        <v>32.299999999999997</v>
      </c>
      <c r="C25" s="25">
        <v>315</v>
      </c>
    </row>
    <row r="26" spans="1:3" x14ac:dyDescent="0.2">
      <c r="A26">
        <v>22</v>
      </c>
      <c r="B26" s="25">
        <v>33.6</v>
      </c>
      <c r="C26" s="25">
        <v>343.1</v>
      </c>
    </row>
    <row r="27" spans="1:3" x14ac:dyDescent="0.2">
      <c r="A27">
        <v>23</v>
      </c>
      <c r="B27" s="25">
        <v>35</v>
      </c>
      <c r="C27" s="25">
        <v>372.4</v>
      </c>
    </row>
    <row r="28" spans="1:3" x14ac:dyDescent="0.2">
      <c r="A28">
        <v>24</v>
      </c>
      <c r="B28" s="25">
        <v>36.4</v>
      </c>
      <c r="C28" s="25">
        <v>402.9</v>
      </c>
    </row>
    <row r="29" spans="1:3" x14ac:dyDescent="0.2">
      <c r="A29">
        <v>25</v>
      </c>
      <c r="B29" s="25">
        <v>37.799999999999997</v>
      </c>
      <c r="C29" s="25">
        <v>434.6</v>
      </c>
    </row>
    <row r="30" spans="1:3" x14ac:dyDescent="0.2">
      <c r="A30">
        <v>26</v>
      </c>
      <c r="B30" s="25">
        <v>39.1</v>
      </c>
      <c r="C30" s="25">
        <v>467.5</v>
      </c>
    </row>
    <row r="31" spans="1:3" x14ac:dyDescent="0.2">
      <c r="A31">
        <v>27</v>
      </c>
      <c r="B31" s="25">
        <v>40.5</v>
      </c>
      <c r="C31" s="25">
        <v>501.6</v>
      </c>
    </row>
    <row r="32" spans="1:3" x14ac:dyDescent="0.2">
      <c r="A32">
        <v>28</v>
      </c>
      <c r="B32" s="25">
        <v>41.9</v>
      </c>
      <c r="C32" s="25">
        <v>536.9</v>
      </c>
    </row>
    <row r="33" spans="1:3" x14ac:dyDescent="0.2">
      <c r="A33">
        <v>29</v>
      </c>
      <c r="B33" s="25">
        <v>43.3</v>
      </c>
      <c r="C33" s="25">
        <v>573.4</v>
      </c>
    </row>
    <row r="34" spans="1:3" x14ac:dyDescent="0.2">
      <c r="A34">
        <v>30</v>
      </c>
      <c r="B34" s="25">
        <v>44.6</v>
      </c>
      <c r="C34" s="25">
        <v>611.1</v>
      </c>
    </row>
    <row r="35" spans="1:3" x14ac:dyDescent="0.2">
      <c r="A35">
        <v>31</v>
      </c>
      <c r="B35" s="25">
        <v>46</v>
      </c>
      <c r="C35" s="25">
        <v>650</v>
      </c>
    </row>
    <row r="36" spans="1:3" x14ac:dyDescent="0.2">
      <c r="A36">
        <v>32</v>
      </c>
      <c r="B36" s="25">
        <v>47.4</v>
      </c>
      <c r="C36" s="25">
        <v>690.1</v>
      </c>
    </row>
    <row r="37" spans="1:3" x14ac:dyDescent="0.2">
      <c r="A37">
        <v>33</v>
      </c>
      <c r="B37" s="25">
        <v>48.8</v>
      </c>
      <c r="C37" s="25">
        <v>731.4</v>
      </c>
    </row>
    <row r="38" spans="1:3" x14ac:dyDescent="0.2">
      <c r="A38">
        <v>34</v>
      </c>
      <c r="B38" s="25">
        <v>50.1</v>
      </c>
      <c r="C38" s="25">
        <v>773.9</v>
      </c>
    </row>
    <row r="39" spans="1:3" x14ac:dyDescent="0.2">
      <c r="A39">
        <v>35</v>
      </c>
      <c r="B39" s="25">
        <v>51.5</v>
      </c>
      <c r="C39" s="25">
        <v>817.6</v>
      </c>
    </row>
    <row r="40" spans="1:3" x14ac:dyDescent="0.2">
      <c r="A40">
        <v>36</v>
      </c>
      <c r="B40" s="25">
        <v>52.9</v>
      </c>
      <c r="C40" s="25">
        <v>862.5</v>
      </c>
    </row>
    <row r="41" spans="1:3" x14ac:dyDescent="0.2">
      <c r="A41">
        <v>37</v>
      </c>
      <c r="B41" s="25">
        <v>54.3</v>
      </c>
      <c r="C41" s="25">
        <v>885</v>
      </c>
    </row>
    <row r="42" spans="1:3" x14ac:dyDescent="0.2">
      <c r="A42">
        <v>38</v>
      </c>
      <c r="B42" s="25">
        <v>55.6</v>
      </c>
      <c r="C42" s="25">
        <v>907.5</v>
      </c>
    </row>
    <row r="43" spans="1:3" x14ac:dyDescent="0.2">
      <c r="A43">
        <v>39</v>
      </c>
      <c r="B43" s="25">
        <v>57</v>
      </c>
      <c r="C43" s="25">
        <v>930</v>
      </c>
    </row>
    <row r="44" spans="1:3" x14ac:dyDescent="0.2">
      <c r="A44">
        <v>40</v>
      </c>
      <c r="B44" s="25">
        <v>58.4</v>
      </c>
      <c r="C44" s="25">
        <v>952.5</v>
      </c>
    </row>
    <row r="45" spans="1:3" x14ac:dyDescent="0.2">
      <c r="A45">
        <v>41</v>
      </c>
      <c r="B45" s="25">
        <v>59.8</v>
      </c>
      <c r="C45" s="25">
        <v>975</v>
      </c>
    </row>
    <row r="46" spans="1:3" x14ac:dyDescent="0.2">
      <c r="A46">
        <v>42</v>
      </c>
      <c r="B46" s="25">
        <v>61.1</v>
      </c>
      <c r="C46" s="25">
        <v>997.5</v>
      </c>
    </row>
    <row r="47" spans="1:3" x14ac:dyDescent="0.2">
      <c r="A47">
        <v>43</v>
      </c>
      <c r="B47" s="25">
        <v>62.5</v>
      </c>
      <c r="C47" s="25">
        <v>1020</v>
      </c>
    </row>
    <row r="48" spans="1:3" x14ac:dyDescent="0.2">
      <c r="A48">
        <v>44</v>
      </c>
      <c r="B48" s="25">
        <v>63.9</v>
      </c>
      <c r="C48" s="25">
        <v>1042.5</v>
      </c>
    </row>
    <row r="49" spans="1:3" x14ac:dyDescent="0.2">
      <c r="A49">
        <v>45</v>
      </c>
      <c r="B49" s="25">
        <v>65.3</v>
      </c>
      <c r="C49" s="25">
        <v>1065</v>
      </c>
    </row>
    <row r="50" spans="1:3" x14ac:dyDescent="0.2">
      <c r="A50">
        <v>46</v>
      </c>
      <c r="B50" s="25">
        <v>66.599999999999994</v>
      </c>
      <c r="C50" s="25">
        <v>1087.5</v>
      </c>
    </row>
    <row r="51" spans="1:3" x14ac:dyDescent="0.2">
      <c r="A51">
        <v>47</v>
      </c>
      <c r="B51" s="25">
        <v>68</v>
      </c>
      <c r="C51" s="25">
        <v>1110</v>
      </c>
    </row>
    <row r="52" spans="1:3" x14ac:dyDescent="0.2">
      <c r="A52">
        <v>48</v>
      </c>
      <c r="B52" s="25">
        <v>69.400000000000006</v>
      </c>
      <c r="C52" s="25">
        <v>1132.5</v>
      </c>
    </row>
    <row r="53" spans="1:3" x14ac:dyDescent="0.2">
      <c r="A53">
        <v>49</v>
      </c>
      <c r="B53" s="25">
        <v>70.8</v>
      </c>
      <c r="C53" s="25">
        <v>1155</v>
      </c>
    </row>
    <row r="54" spans="1:3" x14ac:dyDescent="0.2">
      <c r="A54">
        <v>50</v>
      </c>
      <c r="B54" s="25">
        <v>72.099999999999994</v>
      </c>
      <c r="C54" s="25">
        <v>1177.5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索引</vt:lpstr>
      <vt:lpstr>原始数值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2020-05-31T13:05:04Z</dcterms:modified>
</cp:coreProperties>
</file>